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hugo.guerrero\Desktop\PROCESOS\PRIMERA INFANCIA\EVALUACION PRELIMINAR\"/>
    </mc:Choice>
  </mc:AlternateContent>
  <workbookProtection workbookAlgorithmName="SHA-512" workbookHashValue="iYagPLakKuvvaTytl39QhcdD2z9hcd2olpntW0F1ASryOiK2vbMcXZ4iGnLpTlILDkUh1xGK5PKJYYztQ/4H1g==" workbookSaltValue="wExqh/AOgFekU++vA7v+0A==" workbookSpinCount="100000" lockStructure="1"/>
  <bookViews>
    <workbookView xWindow="0" yWindow="0" windowWidth="19200" windowHeight="7035" tabRatio="851"/>
  </bookViews>
  <sheets>
    <sheet name="P.#1 LICEO COMERCIAL BORDO 8" sheetId="87" r:id="rId1"/>
    <sheet name="P.#2 LICEO COMERCIAL BORDO 15" sheetId="88" r:id="rId2"/>
    <sheet name="P.#3 LICEO COMERCIAL BORDO 26" sheetId="89" r:id="rId3"/>
    <sheet name="P.#4 LICEO COM BORDO GRUPO 39" sheetId="26" r:id="rId4"/>
    <sheet name="P.#5 LICEO COMERCIAL BORDO 40" sheetId="90" r:id="rId5"/>
    <sheet name="P.#6 LICEO COMERCIAL BORDO 43" sheetId="91" r:id="rId6"/>
    <sheet name="P.#7 CIADET 20" sheetId="28" r:id="rId7"/>
    <sheet name="P.#7 CIADET 21" sheetId="29" r:id="rId8"/>
    <sheet name="P.#7 CIADET 22" sheetId="30" r:id="rId9"/>
    <sheet name="P.#7 CIADET 24" sheetId="31" r:id="rId10"/>
    <sheet name="P.#7 CIADET 30" sheetId="32" r:id="rId11"/>
    <sheet name="P.#7 CIADET 32" sheetId="33" r:id="rId12"/>
    <sheet name="P.#7 CIADET 43" sheetId="34" r:id="rId13"/>
    <sheet name="P.#8 FUNDAFECTO GRUPO 32" sheetId="57" r:id="rId14"/>
    <sheet name="P.#9 PROPAL GRUPO 26" sheetId="10" r:id="rId15"/>
    <sheet name="P.#9 PROPAL GRUPO 27" sheetId="12" r:id="rId16"/>
    <sheet name="P.#9 PROPAL GRUPO 31" sheetId="13" r:id="rId17"/>
    <sheet name="P.#9 PROPAL GRUPO 32" sheetId="11" r:id="rId18"/>
    <sheet name="P.#10 GIMNASIO MODERNO GRUPO 2" sheetId="62" r:id="rId19"/>
    <sheet name="P.#11 GIMNASIO MODERNO 8" sheetId="92" r:id="rId20"/>
    <sheet name="P.#12 COOMHOGAR GRUPO 22" sheetId="35" r:id="rId21"/>
    <sheet name="P.#12 COOMHOGAR GRUPO 23" sheetId="37" r:id="rId22"/>
    <sheet name="P.#12 COOMHOGAR GRUPO 31" sheetId="36" r:id="rId23"/>
    <sheet name="P.#12 COOMHOGAR GRUPO 28" sheetId="38" r:id="rId24"/>
    <sheet name="P.#13 GIMNASIO MODERNO GRUPO 14" sheetId="55" r:id="rId25"/>
    <sheet name="P.#14 GIMNASIO MODERNO GRUPO 34" sheetId="54" r:id="rId26"/>
    <sheet name="P.#15 FUNDAFECTO 22" sheetId="58" r:id="rId27"/>
    <sheet name="P.#16 GIMNASIO MODERNO GRUPO 15" sheetId="56" r:id="rId28"/>
    <sheet name="P.#17 GIMNASIO MODERNO Grupo 1" sheetId="22" r:id="rId29"/>
    <sheet name="P.#18 GIMNASIO MODERNO GRUPO 13" sheetId="23" r:id="rId30"/>
    <sheet name="P.# 19 FUND INTERN GRUPO 20" sheetId="25" r:id="rId31"/>
    <sheet name="P.#20 GIMNASIO MODERNO GRUPO 28" sheetId="24" r:id="rId32"/>
    <sheet name="P.#21 ASOCOMSUAREZ GRUPO 29" sheetId="1" r:id="rId33"/>
    <sheet name="P.#21 ASOCOMSUAREZ GRUPO 30" sheetId="2" r:id="rId34"/>
    <sheet name="P.#22 AUTONOMA Grupo 8 " sheetId="93" r:id="rId35"/>
    <sheet name="P.#22 AUTONOMA Grupo 15 " sheetId="94" r:id="rId36"/>
    <sheet name="P.#22 AUTONOMA Grupo 4" sheetId="95" r:id="rId37"/>
    <sheet name="P.#22 AUTONOMA Grupo 16" sheetId="96" r:id="rId38"/>
    <sheet name="P.#22 AUTONOMA Grupo 17" sheetId="97" r:id="rId39"/>
    <sheet name="P.#22 AUTONOMA Grupo 19 " sheetId="98" r:id="rId40"/>
    <sheet name="P.#22 AUTONOMA Grupo 6 " sheetId="99" r:id="rId41"/>
    <sheet name="P.#22 AUTONOMA Grupo 5  " sheetId="100" r:id="rId42"/>
    <sheet name="P.#22 AUTONOMA Grupo 18 " sheetId="101" r:id="rId43"/>
    <sheet name="P.#22 AUTONOMA Grupo 3  " sheetId="102" r:id="rId44"/>
    <sheet name="P.#22 AUTONOMA Grupo 34 " sheetId="103" r:id="rId45"/>
    <sheet name="P.#22 AUTONOMA Grupo 33 " sheetId="104" r:id="rId46"/>
    <sheet name="P.#22 AUTONOMA Grupo 28 " sheetId="105" r:id="rId47"/>
    <sheet name="P.#22 AUTONOMA Grupo 32 " sheetId="106" r:id="rId48"/>
    <sheet name="P.#22 AUTONOMA Grupo 21" sheetId="107" r:id="rId49"/>
    <sheet name="P.#22 AUTONOMA Grupo 25 " sheetId="108" r:id="rId50"/>
    <sheet name="P.#22 AUTONOMA Grupo 40 " sheetId="109" r:id="rId51"/>
    <sheet name="P.#22 AUTONOMA Grupo 23" sheetId="110" r:id="rId52"/>
    <sheet name="P.#22 AUTONOMA Grupo 43" sheetId="111" r:id="rId53"/>
    <sheet name="P.#23 FUND ESPER AMOR Grupo 37" sheetId="14" r:id="rId54"/>
    <sheet name="P.#23 FUND ESPER AMOR Grupo 43" sheetId="15" r:id="rId55"/>
    <sheet name="P.#23 FUND ESPER AMOR Grupo 38" sheetId="16" r:id="rId56"/>
    <sheet name="P.# 24 CORPOCAUCA 20" sheetId="39" r:id="rId57"/>
    <sheet name="P.#24 CORPOCAUCA 21" sheetId="40" r:id="rId58"/>
    <sheet name="P.#24 CORPOCAUCA 23" sheetId="41" r:id="rId59"/>
    <sheet name="P.#24 CORPOCAUCA 25" sheetId="42" r:id="rId60"/>
    <sheet name="P.#24 CORPOCAUCA 26" sheetId="43" r:id="rId61"/>
    <sheet name="P.#24 CORPOCAUCA 28" sheetId="44" r:id="rId62"/>
    <sheet name="P.#24 CORPOCAUCA 30" sheetId="45" r:id="rId63"/>
    <sheet name="P.#24 CORPOCAUCA 32" sheetId="46" r:id="rId64"/>
    <sheet name="P.#24 CORPOCAUCA 33" sheetId="47" r:id="rId65"/>
    <sheet name="P.#24 CORPOCAUCA 34" sheetId="48" r:id="rId66"/>
    <sheet name="P.#25 ASOCAÑA GRUPO 20" sheetId="65" r:id="rId67"/>
    <sheet name="P.#25 ASOCAÑA GRUPO 21" sheetId="66" r:id="rId68"/>
    <sheet name="P.#25 ASOCAÑA GRUPO 23" sheetId="67" r:id="rId69"/>
    <sheet name="P.#25 ASOCAÑA GRUPO 24" sheetId="68" r:id="rId70"/>
    <sheet name="P.#25 ASOCAÑA GRUPO 25" sheetId="69" r:id="rId71"/>
    <sheet name="P.#25 ASOCAÑA GRUPO 26" sheetId="70" r:id="rId72"/>
    <sheet name="P.#25 ASOCAÑA GRUPO 28" sheetId="71" r:id="rId73"/>
    <sheet name="P.#26 FUND AMALAKA GRUPO 14" sheetId="4" r:id="rId74"/>
    <sheet name="P.#27 FUNDACION AMALAKA Grupo 3" sheetId="20" r:id="rId75"/>
    <sheet name="P.#28 UT.CAUCA GRUPO 8" sheetId="8" r:id="rId76"/>
    <sheet name="P.#28 UT. CAUCA GRUPO 33" sheetId="9" r:id="rId77"/>
    <sheet name="P.#29 ASIPCOM Grupo 4" sheetId="17" r:id="rId78"/>
    <sheet name="P.#29 ASIPCOM Grupo 5" sheetId="18" r:id="rId79"/>
    <sheet name="P.#29 ASIPCOM Grupo 6" sheetId="19" r:id="rId80"/>
    <sheet name="P.#30 INST.TEC EXC GRUPO 32" sheetId="64" r:id="rId81"/>
    <sheet name="P.#31 UT.SURCAUCA GRUPO 42" sheetId="7" r:id="rId82"/>
    <sheet name="P.#31 UT.SURCAUCA  GRUPO 40" sheetId="6" r:id="rId83"/>
    <sheet name="P.#32 LLEVANT MARXA GRUPO 11" sheetId="59" r:id="rId84"/>
    <sheet name="P.#33 FUNDASCAMER" sheetId="85" r:id="rId85"/>
    <sheet name="P.#34 FUND DAR AMOR GRUPO 28" sheetId="5" r:id="rId86"/>
    <sheet name="P.#35 FUNDACION ITA CHUE" sheetId="53" r:id="rId87"/>
    <sheet name="P.#36 FUTURO AMBIENTAL Grupo14 " sheetId="21" r:id="rId88"/>
    <sheet name="P.#37 LLEVANT MARXA GRUPO 9" sheetId="52" r:id="rId89"/>
    <sheet name="P.#37 LLEVANT MARXA GRUPO 10" sheetId="51" r:id="rId90"/>
    <sheet name="P.#37 LLEVANT MARXA GRUPO 12" sheetId="50" r:id="rId91"/>
    <sheet name="P.#38 ASOC.CASITA DE NIÑOS" sheetId="75" r:id="rId92"/>
    <sheet name="P.#39 FUN GESTION SOCIAL DE COL" sheetId="49" r:id="rId93"/>
    <sheet name="P.#40 UT EL TAMBO Grupo 2" sheetId="112" r:id="rId94"/>
    <sheet name="P.#41 CITMA Grupo 04" sheetId="76" r:id="rId95"/>
    <sheet name="P.#41 CITMA Grupo 08" sheetId="77" r:id="rId96"/>
    <sheet name="P.#41 CITMA GRUPO 15" sheetId="78" r:id="rId97"/>
    <sheet name="P.#41 CITMA GRUPO 16" sheetId="79" r:id="rId98"/>
    <sheet name="P.#41 CITMA GRUPO 18" sheetId="80" r:id="rId99"/>
    <sheet name="P.#41 CITMA GRUPO 25" sheetId="81" r:id="rId100"/>
    <sheet name="P.#41 CITMA GRUPO 26" sheetId="82" r:id="rId101"/>
    <sheet name="P.#41 CITMA GRUPO 30" sheetId="83" r:id="rId102"/>
    <sheet name="P.#41 CITMA GRUPO 32" sheetId="84" r:id="rId103"/>
    <sheet name="P.#42 CORPEDUCAPAZVIDA Varios G" sheetId="86" r:id="rId104"/>
  </sheets>
  <definedNames>
    <definedName name="_xlnm._FilterDatabase" localSheetId="85" hidden="1">'P.#34 FUND DAR AMOR GRUPO 28'!$A$86:$Z$111</definedName>
    <definedName name="_xlnm._FilterDatabase" localSheetId="92" hidden="1">'P.#39 FUN GESTION SOCIAL DE COL'!$A$85:$Z$100</definedName>
    <definedName name="_xlnm._FilterDatabase" localSheetId="103" hidden="1">'P.#42 CORPEDUCAPAZVIDA Varios G'!$A$88:$Z$258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2" i="55" l="1"/>
  <c r="C24" i="55" s="1"/>
  <c r="E22" i="55"/>
  <c r="F22" i="62"/>
  <c r="E22" i="62"/>
  <c r="F21" i="86"/>
  <c r="E21" i="86"/>
  <c r="F22" i="87"/>
  <c r="F22" i="89"/>
  <c r="E22" i="89"/>
  <c r="F22" i="90"/>
  <c r="C24" i="90" s="1"/>
  <c r="E22" i="90"/>
  <c r="C24" i="91"/>
  <c r="F22" i="91"/>
  <c r="E22" i="91"/>
  <c r="F187" i="112" l="1"/>
  <c r="D198" i="112" s="1"/>
  <c r="E171" i="112"/>
  <c r="M165" i="112"/>
  <c r="L165" i="112"/>
  <c r="K165" i="112"/>
  <c r="N164" i="112"/>
  <c r="A164" i="112"/>
  <c r="N163" i="112"/>
  <c r="A160" i="112"/>
  <c r="N165" i="112"/>
  <c r="C64" i="112"/>
  <c r="M59" i="112"/>
  <c r="L59" i="112"/>
  <c r="K59" i="112"/>
  <c r="C63" i="112" s="1"/>
  <c r="O58" i="112"/>
  <c r="O57" i="112"/>
  <c r="O56" i="112"/>
  <c r="O55" i="112"/>
  <c r="O54" i="112"/>
  <c r="O53" i="112"/>
  <c r="O52" i="112"/>
  <c r="A52" i="112"/>
  <c r="A53" i="112" s="1"/>
  <c r="A54" i="112" s="1"/>
  <c r="A55" i="112" s="1"/>
  <c r="A56" i="112" s="1"/>
  <c r="A57" i="112" s="1"/>
  <c r="A58" i="112" s="1"/>
  <c r="N59" i="112"/>
  <c r="E42" i="112"/>
  <c r="F22" i="112"/>
  <c r="C24" i="112" s="1"/>
  <c r="E22" i="112"/>
  <c r="E24" i="112" s="1"/>
  <c r="E197" i="112" l="1"/>
  <c r="F135" i="111"/>
  <c r="D146" i="111" s="1"/>
  <c r="E120" i="111"/>
  <c r="D145" i="111" s="1"/>
  <c r="N114" i="111"/>
  <c r="M114" i="111"/>
  <c r="L114" i="111"/>
  <c r="K114" i="111"/>
  <c r="C116" i="111" s="1"/>
  <c r="A107" i="111"/>
  <c r="A108" i="111" s="1"/>
  <c r="A109" i="111" s="1"/>
  <c r="A110" i="111" s="1"/>
  <c r="A111" i="111" s="1"/>
  <c r="A112" i="111" s="1"/>
  <c r="A113" i="111" s="1"/>
  <c r="N57" i="111"/>
  <c r="M57" i="111"/>
  <c r="C62" i="111" s="1"/>
  <c r="L57" i="111"/>
  <c r="K57" i="111"/>
  <c r="C61" i="111" s="1"/>
  <c r="A50" i="111"/>
  <c r="A51" i="111" s="1"/>
  <c r="A52" i="111" s="1"/>
  <c r="A53" i="111" s="1"/>
  <c r="A54" i="111" s="1"/>
  <c r="A55" i="111" s="1"/>
  <c r="A56" i="111" s="1"/>
  <c r="D41" i="111"/>
  <c r="E40" i="111" s="1"/>
  <c r="F22" i="111"/>
  <c r="C24" i="111" s="1"/>
  <c r="E22" i="111"/>
  <c r="E24" i="111" s="1"/>
  <c r="F135" i="110"/>
  <c r="D146" i="110" s="1"/>
  <c r="E120" i="110"/>
  <c r="D145" i="110" s="1"/>
  <c r="N114" i="110"/>
  <c r="M114" i="110"/>
  <c r="L114" i="110"/>
  <c r="K114" i="110"/>
  <c r="C116" i="110" s="1"/>
  <c r="A109" i="110"/>
  <c r="A110" i="110" s="1"/>
  <c r="A111" i="110" s="1"/>
  <c r="A112" i="110" s="1"/>
  <c r="A113" i="110" s="1"/>
  <c r="A107" i="110"/>
  <c r="A108" i="110" s="1"/>
  <c r="N57" i="110"/>
  <c r="M57" i="110"/>
  <c r="C62" i="110" s="1"/>
  <c r="L57" i="110"/>
  <c r="K57" i="110"/>
  <c r="C61" i="110" s="1"/>
  <c r="A50" i="110"/>
  <c r="A51" i="110" s="1"/>
  <c r="A52" i="110" s="1"/>
  <c r="A53" i="110" s="1"/>
  <c r="A54" i="110" s="1"/>
  <c r="A55" i="110" s="1"/>
  <c r="A56" i="110" s="1"/>
  <c r="D41" i="110"/>
  <c r="E40" i="110" s="1"/>
  <c r="F22" i="110"/>
  <c r="C24" i="110" s="1"/>
  <c r="E22" i="110"/>
  <c r="E24" i="110" s="1"/>
  <c r="F135" i="109"/>
  <c r="D146" i="109" s="1"/>
  <c r="E120" i="109"/>
  <c r="D145" i="109" s="1"/>
  <c r="N114" i="109"/>
  <c r="M114" i="109"/>
  <c r="L114" i="109"/>
  <c r="K114" i="109"/>
  <c r="C116" i="109" s="1"/>
  <c r="A111" i="109"/>
  <c r="A112" i="109" s="1"/>
  <c r="A113" i="109" s="1"/>
  <c r="A107" i="109"/>
  <c r="A108" i="109" s="1"/>
  <c r="A109" i="109" s="1"/>
  <c r="A110" i="109" s="1"/>
  <c r="N57" i="109"/>
  <c r="M57" i="109"/>
  <c r="C62" i="109" s="1"/>
  <c r="L57" i="109"/>
  <c r="K57" i="109"/>
  <c r="C61" i="109" s="1"/>
  <c r="A50" i="109"/>
  <c r="A51" i="109" s="1"/>
  <c r="A52" i="109" s="1"/>
  <c r="A53" i="109" s="1"/>
  <c r="A54" i="109" s="1"/>
  <c r="A55" i="109" s="1"/>
  <c r="A56" i="109" s="1"/>
  <c r="D41" i="109"/>
  <c r="E40" i="109" s="1"/>
  <c r="F22" i="109"/>
  <c r="C24" i="109" s="1"/>
  <c r="E22" i="109"/>
  <c r="E24" i="109" s="1"/>
  <c r="F137" i="108"/>
  <c r="D148" i="108" s="1"/>
  <c r="E122" i="108"/>
  <c r="D147" i="108" s="1"/>
  <c r="N116" i="108"/>
  <c r="M116" i="108"/>
  <c r="L116" i="108"/>
  <c r="K116" i="108"/>
  <c r="C118" i="108" s="1"/>
  <c r="A109" i="108"/>
  <c r="A110" i="108" s="1"/>
  <c r="A111" i="108" s="1"/>
  <c r="A112" i="108" s="1"/>
  <c r="A113" i="108" s="1"/>
  <c r="A114" i="108" s="1"/>
  <c r="A115" i="108" s="1"/>
  <c r="N57" i="108"/>
  <c r="M57" i="108"/>
  <c r="C62" i="108" s="1"/>
  <c r="L57" i="108"/>
  <c r="K57" i="108"/>
  <c r="C61" i="108" s="1"/>
  <c r="A51" i="108"/>
  <c r="A52" i="108" s="1"/>
  <c r="A53" i="108" s="1"/>
  <c r="A54" i="108" s="1"/>
  <c r="A55" i="108" s="1"/>
  <c r="A56" i="108" s="1"/>
  <c r="A50" i="108"/>
  <c r="D41" i="108"/>
  <c r="E40" i="108" s="1"/>
  <c r="E24" i="108"/>
  <c r="F22" i="108"/>
  <c r="C24" i="108" s="1"/>
  <c r="E22" i="108"/>
  <c r="F138" i="107"/>
  <c r="D149" i="107" s="1"/>
  <c r="E123" i="107"/>
  <c r="D148" i="107" s="1"/>
  <c r="N117" i="107"/>
  <c r="M117" i="107"/>
  <c r="L117" i="107"/>
  <c r="K117" i="107"/>
  <c r="C119" i="107" s="1"/>
  <c r="A110" i="107"/>
  <c r="A111" i="107" s="1"/>
  <c r="A112" i="107" s="1"/>
  <c r="A113" i="107" s="1"/>
  <c r="A114" i="107" s="1"/>
  <c r="A115" i="107" s="1"/>
  <c r="A116" i="107" s="1"/>
  <c r="N57" i="107"/>
  <c r="M57" i="107"/>
  <c r="C62" i="107" s="1"/>
  <c r="L57" i="107"/>
  <c r="K57" i="107"/>
  <c r="C61" i="107" s="1"/>
  <c r="A50" i="107"/>
  <c r="A51" i="107" s="1"/>
  <c r="A52" i="107" s="1"/>
  <c r="A53" i="107" s="1"/>
  <c r="A54" i="107" s="1"/>
  <c r="A55" i="107" s="1"/>
  <c r="A56" i="107" s="1"/>
  <c r="D41" i="107"/>
  <c r="E40" i="107" s="1"/>
  <c r="F22" i="107"/>
  <c r="C24" i="107" s="1"/>
  <c r="E22" i="107"/>
  <c r="E24" i="107" s="1"/>
  <c r="D152" i="106"/>
  <c r="F141" i="106"/>
  <c r="E123" i="106"/>
  <c r="D151" i="106" s="1"/>
  <c r="N117" i="106"/>
  <c r="M117" i="106"/>
  <c r="L117" i="106"/>
  <c r="K117" i="106"/>
  <c r="C119" i="106" s="1"/>
  <c r="A110" i="106"/>
  <c r="A111" i="106" s="1"/>
  <c r="A112" i="106" s="1"/>
  <c r="A113" i="106" s="1"/>
  <c r="A114" i="106" s="1"/>
  <c r="A115" i="106" s="1"/>
  <c r="A116" i="106" s="1"/>
  <c r="N57" i="106"/>
  <c r="M57" i="106"/>
  <c r="C62" i="106" s="1"/>
  <c r="L57" i="106"/>
  <c r="K57" i="106"/>
  <c r="C61" i="106" s="1"/>
  <c r="A50" i="106"/>
  <c r="A51" i="106" s="1"/>
  <c r="A52" i="106" s="1"/>
  <c r="A53" i="106" s="1"/>
  <c r="A54" i="106" s="1"/>
  <c r="A55" i="106" s="1"/>
  <c r="A56" i="106" s="1"/>
  <c r="D41" i="106"/>
  <c r="E40" i="106" s="1"/>
  <c r="F22" i="106"/>
  <c r="C24" i="106" s="1"/>
  <c r="E22" i="106"/>
  <c r="E24" i="106" s="1"/>
  <c r="D152" i="105"/>
  <c r="F141" i="105"/>
  <c r="E126" i="105"/>
  <c r="D151" i="105" s="1"/>
  <c r="N120" i="105"/>
  <c r="M120" i="105"/>
  <c r="L120" i="105"/>
  <c r="K120" i="105"/>
  <c r="C122" i="105" s="1"/>
  <c r="A113" i="105"/>
  <c r="A114" i="105" s="1"/>
  <c r="A115" i="105" s="1"/>
  <c r="A116" i="105" s="1"/>
  <c r="A117" i="105" s="1"/>
  <c r="A118" i="105" s="1"/>
  <c r="A119" i="105" s="1"/>
  <c r="N57" i="105"/>
  <c r="M57" i="105"/>
  <c r="C62" i="105" s="1"/>
  <c r="L57" i="105"/>
  <c r="K57" i="105"/>
  <c r="C61" i="105" s="1"/>
  <c r="A50" i="105"/>
  <c r="A51" i="105" s="1"/>
  <c r="A52" i="105" s="1"/>
  <c r="A53" i="105" s="1"/>
  <c r="A54" i="105" s="1"/>
  <c r="A55" i="105" s="1"/>
  <c r="A56" i="105" s="1"/>
  <c r="D41" i="105"/>
  <c r="E40" i="105" s="1"/>
  <c r="F22" i="105"/>
  <c r="C24" i="105" s="1"/>
  <c r="E22" i="105"/>
  <c r="E24" i="105" s="1"/>
  <c r="D145" i="104"/>
  <c r="F134" i="104"/>
  <c r="E119" i="104"/>
  <c r="D144" i="104" s="1"/>
  <c r="N113" i="104"/>
  <c r="M113" i="104"/>
  <c r="L113" i="104"/>
  <c r="K113" i="104"/>
  <c r="C115" i="104" s="1"/>
  <c r="A108" i="104"/>
  <c r="A109" i="104" s="1"/>
  <c r="A110" i="104" s="1"/>
  <c r="A111" i="104" s="1"/>
  <c r="A112" i="104" s="1"/>
  <c r="A106" i="104"/>
  <c r="A107" i="104" s="1"/>
  <c r="N57" i="104"/>
  <c r="M57" i="104"/>
  <c r="C62" i="104" s="1"/>
  <c r="L57" i="104"/>
  <c r="K57" i="104"/>
  <c r="C61" i="104" s="1"/>
  <c r="A50" i="104"/>
  <c r="A51" i="104" s="1"/>
  <c r="A52" i="104" s="1"/>
  <c r="A53" i="104" s="1"/>
  <c r="A54" i="104" s="1"/>
  <c r="A55" i="104" s="1"/>
  <c r="A56" i="104" s="1"/>
  <c r="D41" i="104"/>
  <c r="E40" i="104" s="1"/>
  <c r="F22" i="104"/>
  <c r="C24" i="104" s="1"/>
  <c r="E22" i="104"/>
  <c r="E24" i="104" s="1"/>
  <c r="F137" i="103"/>
  <c r="D148" i="103" s="1"/>
  <c r="E122" i="103"/>
  <c r="D147" i="103" s="1"/>
  <c r="N116" i="103"/>
  <c r="M116" i="103"/>
  <c r="L116" i="103"/>
  <c r="K116" i="103"/>
  <c r="C118" i="103" s="1"/>
  <c r="A109" i="103"/>
  <c r="A110" i="103" s="1"/>
  <c r="A111" i="103" s="1"/>
  <c r="A112" i="103" s="1"/>
  <c r="A113" i="103" s="1"/>
  <c r="A114" i="103" s="1"/>
  <c r="A115" i="103" s="1"/>
  <c r="N57" i="103"/>
  <c r="M57" i="103"/>
  <c r="C62" i="103" s="1"/>
  <c r="L57" i="103"/>
  <c r="K57" i="103"/>
  <c r="C61" i="103" s="1"/>
  <c r="A50" i="103"/>
  <c r="A51" i="103" s="1"/>
  <c r="A52" i="103" s="1"/>
  <c r="A53" i="103" s="1"/>
  <c r="A54" i="103" s="1"/>
  <c r="A55" i="103" s="1"/>
  <c r="A56" i="103" s="1"/>
  <c r="D41" i="103"/>
  <c r="E40" i="103" s="1"/>
  <c r="E24" i="103"/>
  <c r="F22" i="103"/>
  <c r="C24" i="103" s="1"/>
  <c r="E22" i="103"/>
  <c r="F134" i="102"/>
  <c r="D145" i="102" s="1"/>
  <c r="E119" i="102"/>
  <c r="D144" i="102" s="1"/>
  <c r="N113" i="102"/>
  <c r="M113" i="102"/>
  <c r="L113" i="102"/>
  <c r="K113" i="102"/>
  <c r="C115" i="102" s="1"/>
  <c r="A106" i="102"/>
  <c r="A107" i="102" s="1"/>
  <c r="A108" i="102" s="1"/>
  <c r="A109" i="102" s="1"/>
  <c r="A110" i="102" s="1"/>
  <c r="A111" i="102" s="1"/>
  <c r="A112" i="102" s="1"/>
  <c r="N57" i="102"/>
  <c r="M57" i="102"/>
  <c r="C62" i="102" s="1"/>
  <c r="L57" i="102"/>
  <c r="K57" i="102"/>
  <c r="C61" i="102" s="1"/>
  <c r="A53" i="102"/>
  <c r="A54" i="102" s="1"/>
  <c r="A55" i="102" s="1"/>
  <c r="A56" i="102" s="1"/>
  <c r="A51" i="102"/>
  <c r="A52" i="102" s="1"/>
  <c r="A50" i="102"/>
  <c r="D41" i="102"/>
  <c r="E40" i="102" s="1"/>
  <c r="E24" i="102"/>
  <c r="F22" i="102"/>
  <c r="C24" i="102" s="1"/>
  <c r="E22" i="102"/>
  <c r="F135" i="101"/>
  <c r="D146" i="101" s="1"/>
  <c r="E120" i="101"/>
  <c r="D145" i="101" s="1"/>
  <c r="N114" i="101"/>
  <c r="M114" i="101"/>
  <c r="L114" i="101"/>
  <c r="K114" i="101"/>
  <c r="C116" i="101" s="1"/>
  <c r="A107" i="101"/>
  <c r="A108" i="101" s="1"/>
  <c r="A109" i="101" s="1"/>
  <c r="A110" i="101" s="1"/>
  <c r="A111" i="101" s="1"/>
  <c r="A112" i="101" s="1"/>
  <c r="A113" i="101" s="1"/>
  <c r="N57" i="101"/>
  <c r="M57" i="101"/>
  <c r="C62" i="101" s="1"/>
  <c r="L57" i="101"/>
  <c r="K57" i="101"/>
  <c r="C61" i="101" s="1"/>
  <c r="A50" i="101"/>
  <c r="A51" i="101" s="1"/>
  <c r="A52" i="101" s="1"/>
  <c r="A53" i="101" s="1"/>
  <c r="A54" i="101" s="1"/>
  <c r="A55" i="101" s="1"/>
  <c r="A56" i="101" s="1"/>
  <c r="D41" i="101"/>
  <c r="E40" i="101" s="1"/>
  <c r="F22" i="101"/>
  <c r="C24" i="101" s="1"/>
  <c r="E22" i="101"/>
  <c r="E24" i="101" s="1"/>
  <c r="F134" i="100"/>
  <c r="D145" i="100" s="1"/>
  <c r="E119" i="100"/>
  <c r="D144" i="100" s="1"/>
  <c r="N113" i="100"/>
  <c r="M113" i="100"/>
  <c r="L113" i="100"/>
  <c r="K113" i="100"/>
  <c r="C115" i="100" s="1"/>
  <c r="A108" i="100"/>
  <c r="A109" i="100" s="1"/>
  <c r="A110" i="100" s="1"/>
  <c r="A111" i="100" s="1"/>
  <c r="A112" i="100" s="1"/>
  <c r="A106" i="100"/>
  <c r="A107" i="100" s="1"/>
  <c r="N57" i="100"/>
  <c r="M57" i="100"/>
  <c r="C62" i="100" s="1"/>
  <c r="L57" i="100"/>
  <c r="K57" i="100"/>
  <c r="C61" i="100" s="1"/>
  <c r="A50" i="100"/>
  <c r="A51" i="100" s="1"/>
  <c r="A52" i="100" s="1"/>
  <c r="A53" i="100" s="1"/>
  <c r="A54" i="100" s="1"/>
  <c r="A55" i="100" s="1"/>
  <c r="A56" i="100" s="1"/>
  <c r="D41" i="100"/>
  <c r="E40" i="100" s="1"/>
  <c r="F22" i="100"/>
  <c r="C24" i="100" s="1"/>
  <c r="E22" i="100"/>
  <c r="E24" i="100" s="1"/>
  <c r="D147" i="99"/>
  <c r="F136" i="99"/>
  <c r="E121" i="99"/>
  <c r="D146" i="99" s="1"/>
  <c r="E146" i="99" s="1"/>
  <c r="N115" i="99"/>
  <c r="M115" i="99"/>
  <c r="L115" i="99"/>
  <c r="K115" i="99"/>
  <c r="C117" i="99" s="1"/>
  <c r="A108" i="99"/>
  <c r="A109" i="99" s="1"/>
  <c r="A110" i="99" s="1"/>
  <c r="A111" i="99" s="1"/>
  <c r="A112" i="99" s="1"/>
  <c r="A113" i="99" s="1"/>
  <c r="A114" i="99" s="1"/>
  <c r="N57" i="99"/>
  <c r="M57" i="99"/>
  <c r="C62" i="99" s="1"/>
  <c r="L57" i="99"/>
  <c r="K57" i="99"/>
  <c r="C61" i="99" s="1"/>
  <c r="A50" i="99"/>
  <c r="A51" i="99" s="1"/>
  <c r="A52" i="99" s="1"/>
  <c r="A53" i="99" s="1"/>
  <c r="A54" i="99" s="1"/>
  <c r="A55" i="99" s="1"/>
  <c r="A56" i="99" s="1"/>
  <c r="D41" i="99"/>
  <c r="E40" i="99" s="1"/>
  <c r="C24" i="99"/>
  <c r="F22" i="99"/>
  <c r="E22" i="99"/>
  <c r="E24" i="99" s="1"/>
  <c r="F135" i="98"/>
  <c r="D146" i="98" s="1"/>
  <c r="E120" i="98"/>
  <c r="D145" i="98" s="1"/>
  <c r="E145" i="98" s="1"/>
  <c r="N114" i="98"/>
  <c r="M114" i="98"/>
  <c r="L114" i="98"/>
  <c r="K114" i="98"/>
  <c r="C116" i="98" s="1"/>
  <c r="A107" i="98"/>
  <c r="A108" i="98" s="1"/>
  <c r="A109" i="98" s="1"/>
  <c r="A110" i="98" s="1"/>
  <c r="A111" i="98" s="1"/>
  <c r="A112" i="98" s="1"/>
  <c r="A113" i="98" s="1"/>
  <c r="C62" i="98"/>
  <c r="N57" i="98"/>
  <c r="M57" i="98"/>
  <c r="L57" i="98"/>
  <c r="K57" i="98"/>
  <c r="C61" i="98" s="1"/>
  <c r="A50" i="98"/>
  <c r="A51" i="98" s="1"/>
  <c r="A52" i="98" s="1"/>
  <c r="A53" i="98" s="1"/>
  <c r="A54" i="98" s="1"/>
  <c r="A55" i="98" s="1"/>
  <c r="A56" i="98" s="1"/>
  <c r="D41" i="98"/>
  <c r="E40" i="98"/>
  <c r="F22" i="98"/>
  <c r="C24" i="98" s="1"/>
  <c r="E22" i="98"/>
  <c r="E24" i="98" s="1"/>
  <c r="F136" i="97"/>
  <c r="D147" i="97" s="1"/>
  <c r="E121" i="97"/>
  <c r="D146" i="97" s="1"/>
  <c r="N115" i="97"/>
  <c r="M115" i="97"/>
  <c r="L115" i="97"/>
  <c r="K115" i="97"/>
  <c r="C117" i="97" s="1"/>
  <c r="A109" i="97"/>
  <c r="A110" i="97" s="1"/>
  <c r="A111" i="97" s="1"/>
  <c r="A112" i="97" s="1"/>
  <c r="A113" i="97" s="1"/>
  <c r="A114" i="97" s="1"/>
  <c r="A108" i="97"/>
  <c r="N57" i="97"/>
  <c r="M57" i="97"/>
  <c r="C62" i="97" s="1"/>
  <c r="L57" i="97"/>
  <c r="K57" i="97"/>
  <c r="C61" i="97" s="1"/>
  <c r="A50" i="97"/>
  <c r="A51" i="97" s="1"/>
  <c r="A52" i="97" s="1"/>
  <c r="A53" i="97" s="1"/>
  <c r="A54" i="97" s="1"/>
  <c r="A55" i="97" s="1"/>
  <c r="A56" i="97" s="1"/>
  <c r="D41" i="97"/>
  <c r="E40" i="97" s="1"/>
  <c r="F22" i="97"/>
  <c r="C24" i="97" s="1"/>
  <c r="E22" i="97"/>
  <c r="E24" i="97" s="1"/>
  <c r="F136" i="96"/>
  <c r="D147" i="96" s="1"/>
  <c r="E121" i="96"/>
  <c r="D146" i="96" s="1"/>
  <c r="E146" i="96" s="1"/>
  <c r="N115" i="96"/>
  <c r="M115" i="96"/>
  <c r="L115" i="96"/>
  <c r="K115" i="96"/>
  <c r="C117" i="96" s="1"/>
  <c r="A108" i="96"/>
  <c r="A109" i="96" s="1"/>
  <c r="A110" i="96" s="1"/>
  <c r="A111" i="96" s="1"/>
  <c r="A112" i="96" s="1"/>
  <c r="A113" i="96" s="1"/>
  <c r="A114" i="96" s="1"/>
  <c r="N57" i="96"/>
  <c r="M57" i="96"/>
  <c r="C62" i="96" s="1"/>
  <c r="L57" i="96"/>
  <c r="K57" i="96"/>
  <c r="C61" i="96" s="1"/>
  <c r="A50" i="96"/>
  <c r="A51" i="96" s="1"/>
  <c r="A52" i="96" s="1"/>
  <c r="A53" i="96" s="1"/>
  <c r="A54" i="96" s="1"/>
  <c r="A55" i="96" s="1"/>
  <c r="A56" i="96" s="1"/>
  <c r="D41" i="96"/>
  <c r="E40" i="96"/>
  <c r="F22" i="96"/>
  <c r="C24" i="96" s="1"/>
  <c r="E22" i="96"/>
  <c r="E24" i="96" s="1"/>
  <c r="F138" i="95"/>
  <c r="D149" i="95" s="1"/>
  <c r="E123" i="95"/>
  <c r="D148" i="95" s="1"/>
  <c r="N117" i="95"/>
  <c r="M117" i="95"/>
  <c r="L117" i="95"/>
  <c r="K117" i="95"/>
  <c r="C119" i="95" s="1"/>
  <c r="A110" i="95"/>
  <c r="A111" i="95" s="1"/>
  <c r="A112" i="95" s="1"/>
  <c r="A113" i="95" s="1"/>
  <c r="A114" i="95" s="1"/>
  <c r="A115" i="95" s="1"/>
  <c r="A116" i="95" s="1"/>
  <c r="C62" i="95"/>
  <c r="N57" i="95"/>
  <c r="M57" i="95"/>
  <c r="L57" i="95"/>
  <c r="K57" i="95"/>
  <c r="C61" i="95" s="1"/>
  <c r="A50" i="95"/>
  <c r="A51" i="95" s="1"/>
  <c r="A52" i="95" s="1"/>
  <c r="A53" i="95" s="1"/>
  <c r="A54" i="95" s="1"/>
  <c r="A55" i="95" s="1"/>
  <c r="A56" i="95" s="1"/>
  <c r="D41" i="95"/>
  <c r="E40" i="95"/>
  <c r="C24" i="95"/>
  <c r="F22" i="95"/>
  <c r="E22" i="95"/>
  <c r="E24" i="95" s="1"/>
  <c r="F141" i="94"/>
  <c r="D152" i="94" s="1"/>
  <c r="E126" i="94"/>
  <c r="D151" i="94" s="1"/>
  <c r="E151" i="94" s="1"/>
  <c r="N120" i="94"/>
  <c r="M120" i="94"/>
  <c r="L120" i="94"/>
  <c r="K120" i="94"/>
  <c r="C122" i="94" s="1"/>
  <c r="A114" i="94"/>
  <c r="A115" i="94" s="1"/>
  <c r="A116" i="94" s="1"/>
  <c r="A117" i="94" s="1"/>
  <c r="A118" i="94" s="1"/>
  <c r="A119" i="94" s="1"/>
  <c r="A113" i="94"/>
  <c r="C62" i="94"/>
  <c r="N57" i="94"/>
  <c r="M57" i="94"/>
  <c r="L57" i="94"/>
  <c r="K57" i="94"/>
  <c r="C61" i="94" s="1"/>
  <c r="A50" i="94"/>
  <c r="A51" i="94" s="1"/>
  <c r="A52" i="94" s="1"/>
  <c r="A53" i="94" s="1"/>
  <c r="A54" i="94" s="1"/>
  <c r="A55" i="94" s="1"/>
  <c r="A56" i="94" s="1"/>
  <c r="D41" i="94"/>
  <c r="E40" i="94" s="1"/>
  <c r="F22" i="94"/>
  <c r="C24" i="94" s="1"/>
  <c r="E22" i="94"/>
  <c r="E24" i="94" s="1"/>
  <c r="F147" i="93"/>
  <c r="D158" i="93" s="1"/>
  <c r="E123" i="93"/>
  <c r="D157" i="93" s="1"/>
  <c r="N117" i="93"/>
  <c r="M117" i="93"/>
  <c r="L117" i="93"/>
  <c r="K117" i="93"/>
  <c r="C119" i="93" s="1"/>
  <c r="A110" i="93"/>
  <c r="A111" i="93" s="1"/>
  <c r="A112" i="93" s="1"/>
  <c r="A113" i="93" s="1"/>
  <c r="A114" i="93" s="1"/>
  <c r="A115" i="93" s="1"/>
  <c r="A116" i="93" s="1"/>
  <c r="N53" i="93"/>
  <c r="M53" i="93"/>
  <c r="C58" i="93" s="1"/>
  <c r="L53" i="93"/>
  <c r="K53" i="93"/>
  <c r="C57" i="93" s="1"/>
  <c r="A50" i="93"/>
  <c r="A51" i="93" s="1"/>
  <c r="A52" i="93" s="1"/>
  <c r="E40" i="93"/>
  <c r="E24" i="93"/>
  <c r="C24" i="93"/>
  <c r="E144" i="100" l="1"/>
  <c r="E147" i="103"/>
  <c r="E145" i="110"/>
  <c r="E145" i="101"/>
  <c r="E144" i="102"/>
  <c r="E145" i="111"/>
  <c r="E148" i="107"/>
  <c r="E147" i="108"/>
  <c r="E145" i="109"/>
  <c r="E144" i="104"/>
  <c r="E151" i="105"/>
  <c r="E151" i="106"/>
  <c r="E157" i="93"/>
  <c r="E148" i="95"/>
  <c r="E146" i="97"/>
  <c r="F136" i="92" l="1"/>
  <c r="D147" i="92" s="1"/>
  <c r="E121" i="92"/>
  <c r="D146" i="92" s="1"/>
  <c r="M115" i="92"/>
  <c r="L115" i="92"/>
  <c r="K115" i="92"/>
  <c r="C117" i="92" s="1"/>
  <c r="A108" i="92"/>
  <c r="A109" i="92" s="1"/>
  <c r="A110" i="92" s="1"/>
  <c r="A111" i="92" s="1"/>
  <c r="A112" i="92" s="1"/>
  <c r="A113" i="92" s="1"/>
  <c r="A114" i="92" s="1"/>
  <c r="N107" i="92"/>
  <c r="N115" i="92" s="1"/>
  <c r="C59" i="92"/>
  <c r="C58" i="92"/>
  <c r="N54" i="92"/>
  <c r="L54" i="92"/>
  <c r="A51" i="92"/>
  <c r="A52" i="92" s="1"/>
  <c r="A53" i="92" s="1"/>
  <c r="E41" i="92"/>
  <c r="E24" i="92"/>
  <c r="E146" i="92" l="1"/>
  <c r="F134" i="91" l="1"/>
  <c r="D145" i="91" s="1"/>
  <c r="E119" i="91"/>
  <c r="D144" i="91" s="1"/>
  <c r="N113" i="91"/>
  <c r="M113" i="91"/>
  <c r="L113" i="91"/>
  <c r="K113" i="91"/>
  <c r="A106" i="91"/>
  <c r="A107" i="91" s="1"/>
  <c r="A108" i="91" s="1"/>
  <c r="A109" i="91" s="1"/>
  <c r="A110" i="91" s="1"/>
  <c r="A111" i="91" s="1"/>
  <c r="A112" i="91" s="1"/>
  <c r="N57" i="91"/>
  <c r="M57" i="91"/>
  <c r="C62" i="91" s="1"/>
  <c r="L57" i="91"/>
  <c r="K57" i="91"/>
  <c r="C61" i="91" s="1"/>
  <c r="A51" i="91"/>
  <c r="A52" i="91" s="1"/>
  <c r="A53" i="91" s="1"/>
  <c r="A54" i="91" s="1"/>
  <c r="A55" i="91" s="1"/>
  <c r="A56" i="91" s="1"/>
  <c r="A50" i="91"/>
  <c r="E40" i="91"/>
  <c r="E144" i="91" l="1"/>
  <c r="F139" i="90" l="1"/>
  <c r="D150" i="90" s="1"/>
  <c r="E122" i="90"/>
  <c r="D149" i="90" s="1"/>
  <c r="N116" i="90"/>
  <c r="M116" i="90"/>
  <c r="L116" i="90"/>
  <c r="K116" i="90"/>
  <c r="C118" i="90" s="1"/>
  <c r="A109" i="90"/>
  <c r="A110" i="90" s="1"/>
  <c r="A111" i="90" s="1"/>
  <c r="A112" i="90" s="1"/>
  <c r="A113" i="90" s="1"/>
  <c r="A114" i="90" s="1"/>
  <c r="A115" i="90" s="1"/>
  <c r="N57" i="90"/>
  <c r="M57" i="90"/>
  <c r="C62" i="90" s="1"/>
  <c r="L57" i="90"/>
  <c r="K57" i="90"/>
  <c r="C61" i="90" s="1"/>
  <c r="A50" i="90"/>
  <c r="A51" i="90" s="1"/>
  <c r="A52" i="90" s="1"/>
  <c r="A53" i="90" s="1"/>
  <c r="A54" i="90" s="1"/>
  <c r="A55" i="90" s="1"/>
  <c r="A56" i="90" s="1"/>
  <c r="D41" i="90"/>
  <c r="E40" i="90"/>
  <c r="E149" i="90" l="1"/>
  <c r="F179" i="89" l="1"/>
  <c r="N146" i="89"/>
  <c r="M146" i="89"/>
  <c r="L146" i="89"/>
  <c r="K146" i="89"/>
  <c r="C148" i="89" s="1"/>
  <c r="A139" i="89"/>
  <c r="A140" i="89" s="1"/>
  <c r="A141" i="89" s="1"/>
  <c r="A142" i="89" s="1"/>
  <c r="A143" i="89" s="1"/>
  <c r="A144" i="89" s="1"/>
  <c r="A145" i="89" s="1"/>
  <c r="M57" i="89"/>
  <c r="C62" i="89" s="1"/>
  <c r="K57" i="89"/>
  <c r="C61" i="89" s="1"/>
  <c r="A50" i="89"/>
  <c r="A51" i="89" s="1"/>
  <c r="A52" i="89" s="1"/>
  <c r="A53" i="89" s="1"/>
  <c r="A54" i="89" s="1"/>
  <c r="A55" i="89" s="1"/>
  <c r="A56" i="89" s="1"/>
  <c r="D41" i="89"/>
  <c r="E40" i="89"/>
  <c r="D155" i="88" l="1"/>
  <c r="F145" i="88"/>
  <c r="D156" i="88" s="1"/>
  <c r="N121" i="88"/>
  <c r="M121" i="88"/>
  <c r="L121" i="88"/>
  <c r="K121" i="88"/>
  <c r="A114" i="88"/>
  <c r="A115" i="88" s="1"/>
  <c r="A116" i="88" s="1"/>
  <c r="A117" i="88" s="1"/>
  <c r="A118" i="88" s="1"/>
  <c r="A119" i="88" s="1"/>
  <c r="A120" i="88" s="1"/>
  <c r="O59" i="88"/>
  <c r="N59" i="88"/>
  <c r="M59" i="88"/>
  <c r="L59" i="88"/>
  <c r="K53" i="88"/>
  <c r="K52" i="88"/>
  <c r="K51" i="88"/>
  <c r="A51" i="88"/>
  <c r="A52" i="88" s="1"/>
  <c r="A53" i="88" s="1"/>
  <c r="A54" i="88" s="1"/>
  <c r="A55" i="88" s="1"/>
  <c r="A56" i="88" s="1"/>
  <c r="K50" i="88"/>
  <c r="K59" i="88" s="1"/>
  <c r="D42" i="88"/>
  <c r="E41" i="88" s="1"/>
  <c r="F22" i="88"/>
  <c r="C24" i="88" s="1"/>
  <c r="E22" i="88"/>
  <c r="E24" i="88" s="1"/>
  <c r="E155" i="88" l="1"/>
  <c r="F153" i="87"/>
  <c r="D164" i="87" s="1"/>
  <c r="E135" i="87"/>
  <c r="E163" i="87" s="1"/>
  <c r="M129" i="87"/>
  <c r="L129" i="87"/>
  <c r="K129" i="87"/>
  <c r="C131" i="87" s="1"/>
  <c r="A123" i="87"/>
  <c r="A124" i="87" s="1"/>
  <c r="A125" i="87" s="1"/>
  <c r="A126" i="87" s="1"/>
  <c r="A127" i="87" s="1"/>
  <c r="A128" i="87" s="1"/>
  <c r="A122" i="87"/>
  <c r="N121" i="87"/>
  <c r="N129" i="87" s="1"/>
  <c r="C61" i="87"/>
  <c r="M57" i="87"/>
  <c r="C62" i="87" s="1"/>
  <c r="L57" i="87"/>
  <c r="K57" i="87"/>
  <c r="A50" i="87"/>
  <c r="A51" i="87" s="1"/>
  <c r="A52" i="87" s="1"/>
  <c r="A53" i="87" s="1"/>
  <c r="A54" i="87" s="1"/>
  <c r="A55" i="87" s="1"/>
  <c r="A56" i="87" s="1"/>
  <c r="D41" i="87"/>
  <c r="E40" i="87" s="1"/>
  <c r="C24" i="87"/>
  <c r="E22" i="87"/>
  <c r="E24" i="87" s="1"/>
  <c r="F314" i="86" l="1"/>
  <c r="D325" i="86" s="1"/>
  <c r="E289" i="86"/>
  <c r="D324" i="86" s="1"/>
  <c r="M283" i="86"/>
  <c r="L283" i="86"/>
  <c r="K283" i="86"/>
  <c r="C285" i="86" s="1"/>
  <c r="A276" i="86"/>
  <c r="A277" i="86" s="1"/>
  <c r="A278" i="86" s="1"/>
  <c r="A279" i="86" s="1"/>
  <c r="A280" i="86" s="1"/>
  <c r="A281" i="86" s="1"/>
  <c r="A282" i="86" s="1"/>
  <c r="N275" i="86"/>
  <c r="N283" i="86" s="1"/>
  <c r="N59" i="86"/>
  <c r="M59" i="86"/>
  <c r="C64" i="86" s="1"/>
  <c r="L59" i="86"/>
  <c r="A58" i="86"/>
  <c r="K57" i="86"/>
  <c r="A57" i="86"/>
  <c r="K56" i="86"/>
  <c r="D48" i="86"/>
  <c r="E47" i="86" s="1"/>
  <c r="F29" i="86"/>
  <c r="C31" i="86" s="1"/>
  <c r="E29" i="86"/>
  <c r="E31" i="86" s="1"/>
  <c r="K59" i="86" l="1"/>
  <c r="C63" i="86" s="1"/>
  <c r="E324" i="86"/>
  <c r="F179" i="85"/>
  <c r="D190" i="85" s="1"/>
  <c r="E147" i="85"/>
  <c r="D189" i="85" s="1"/>
  <c r="E189" i="85" s="1"/>
  <c r="N141" i="85"/>
  <c r="M141" i="85"/>
  <c r="L141" i="85"/>
  <c r="K141" i="85"/>
  <c r="C143" i="85" s="1"/>
  <c r="C76" i="85"/>
  <c r="N71" i="85"/>
  <c r="M71" i="85"/>
  <c r="L71" i="85"/>
  <c r="K71" i="85"/>
  <c r="C75" i="85" s="1"/>
  <c r="A63" i="85"/>
  <c r="A64" i="85" s="1"/>
  <c r="D41" i="85"/>
  <c r="E40" i="85"/>
  <c r="F22" i="85"/>
  <c r="C24" i="85" s="1"/>
  <c r="E22" i="85"/>
  <c r="E24" i="85" s="1"/>
  <c r="C24" i="84" l="1"/>
  <c r="C24" i="83"/>
  <c r="C24" i="82"/>
  <c r="C24" i="81"/>
  <c r="C24" i="80"/>
  <c r="C24" i="79"/>
  <c r="C24" i="78"/>
  <c r="C24" i="77"/>
  <c r="C24" i="76"/>
  <c r="F141" i="84"/>
  <c r="D152" i="84" s="1"/>
  <c r="E126" i="84"/>
  <c r="D151" i="84" s="1"/>
  <c r="N120" i="84"/>
  <c r="M120" i="84"/>
  <c r="L120" i="84"/>
  <c r="K120" i="84"/>
  <c r="C122" i="84" s="1"/>
  <c r="C64" i="84"/>
  <c r="M59" i="84"/>
  <c r="L59" i="84"/>
  <c r="K59" i="84"/>
  <c r="C63" i="84" s="1"/>
  <c r="N54" i="84"/>
  <c r="N59" i="84" s="1"/>
  <c r="D41" i="84"/>
  <c r="E40" i="84"/>
  <c r="E24" i="84"/>
  <c r="D152" i="83"/>
  <c r="F141" i="83"/>
  <c r="E126" i="83"/>
  <c r="D151" i="83" s="1"/>
  <c r="E151" i="83" s="1"/>
  <c r="N120" i="83"/>
  <c r="M120" i="83"/>
  <c r="L120" i="83"/>
  <c r="K120" i="83"/>
  <c r="C122" i="83" s="1"/>
  <c r="M59" i="83"/>
  <c r="C64" i="83" s="1"/>
  <c r="L59" i="83"/>
  <c r="K59" i="83"/>
  <c r="C63" i="83" s="1"/>
  <c r="N54" i="83"/>
  <c r="N59" i="83" s="1"/>
  <c r="D41" i="83"/>
  <c r="E40" i="83" s="1"/>
  <c r="E24" i="83"/>
  <c r="F150" i="82"/>
  <c r="D161" i="82" s="1"/>
  <c r="E135" i="82"/>
  <c r="D160" i="82" s="1"/>
  <c r="N129" i="82"/>
  <c r="M129" i="82"/>
  <c r="L129" i="82"/>
  <c r="K129" i="82"/>
  <c r="C131" i="82" s="1"/>
  <c r="C64" i="82"/>
  <c r="M59" i="82"/>
  <c r="L59" i="82"/>
  <c r="K59" i="82"/>
  <c r="C63" i="82" s="1"/>
  <c r="N54" i="82"/>
  <c r="N59" i="82" s="1"/>
  <c r="D41" i="82"/>
  <c r="E40" i="82"/>
  <c r="E24" i="82"/>
  <c r="D161" i="81"/>
  <c r="F150" i="81"/>
  <c r="E135" i="81"/>
  <c r="D160" i="81" s="1"/>
  <c r="N129" i="81"/>
  <c r="M129" i="81"/>
  <c r="L129" i="81"/>
  <c r="K129" i="81"/>
  <c r="C131" i="81" s="1"/>
  <c r="M59" i="81"/>
  <c r="C64" i="81" s="1"/>
  <c r="L59" i="81"/>
  <c r="K59" i="81"/>
  <c r="C63" i="81" s="1"/>
  <c r="N54" i="81"/>
  <c r="N59" i="81" s="1"/>
  <c r="D41" i="81"/>
  <c r="E40" i="81" s="1"/>
  <c r="E24" i="81"/>
  <c r="F150" i="80"/>
  <c r="D161" i="80" s="1"/>
  <c r="E135" i="80"/>
  <c r="D160" i="80" s="1"/>
  <c r="N129" i="80"/>
  <c r="M129" i="80"/>
  <c r="L129" i="80"/>
  <c r="K129" i="80"/>
  <c r="C131" i="80" s="1"/>
  <c r="C64" i="80"/>
  <c r="M59" i="80"/>
  <c r="L59" i="80"/>
  <c r="K59" i="80"/>
  <c r="C63" i="80" s="1"/>
  <c r="N54" i="80"/>
  <c r="N59" i="80" s="1"/>
  <c r="D41" i="80"/>
  <c r="E40" i="80"/>
  <c r="E24" i="80"/>
  <c r="D161" i="79"/>
  <c r="F150" i="79"/>
  <c r="E135" i="79"/>
  <c r="D160" i="79" s="1"/>
  <c r="E160" i="79" s="1"/>
  <c r="N129" i="79"/>
  <c r="M129" i="79"/>
  <c r="L129" i="79"/>
  <c r="K129" i="79"/>
  <c r="C131" i="79" s="1"/>
  <c r="M59" i="79"/>
  <c r="C64" i="79" s="1"/>
  <c r="L59" i="79"/>
  <c r="K59" i="79"/>
  <c r="C63" i="79" s="1"/>
  <c r="N54" i="79"/>
  <c r="N59" i="79" s="1"/>
  <c r="D41" i="79"/>
  <c r="E40" i="79" s="1"/>
  <c r="E24" i="79"/>
  <c r="F150" i="78"/>
  <c r="D161" i="78" s="1"/>
  <c r="E135" i="78"/>
  <c r="D160" i="78" s="1"/>
  <c r="N129" i="78"/>
  <c r="M129" i="78"/>
  <c r="L129" i="78"/>
  <c r="K129" i="78"/>
  <c r="C131" i="78" s="1"/>
  <c r="C64" i="78"/>
  <c r="M59" i="78"/>
  <c r="L59" i="78"/>
  <c r="K59" i="78"/>
  <c r="C63" i="78" s="1"/>
  <c r="N54" i="78"/>
  <c r="N59" i="78" s="1"/>
  <c r="D41" i="78"/>
  <c r="E40" i="78"/>
  <c r="E24" i="78"/>
  <c r="D161" i="77"/>
  <c r="F150" i="77"/>
  <c r="E135" i="77"/>
  <c r="D160" i="77" s="1"/>
  <c r="N129" i="77"/>
  <c r="M129" i="77"/>
  <c r="L129" i="77"/>
  <c r="K129" i="77"/>
  <c r="C131" i="77" s="1"/>
  <c r="T89" i="77"/>
  <c r="M59" i="77"/>
  <c r="C64" i="77" s="1"/>
  <c r="L59" i="77"/>
  <c r="K59" i="77"/>
  <c r="C63" i="77" s="1"/>
  <c r="N54" i="77"/>
  <c r="N59" i="77" s="1"/>
  <c r="D41" i="77"/>
  <c r="E40" i="77" s="1"/>
  <c r="E24" i="77"/>
  <c r="F144" i="76"/>
  <c r="D155" i="76" s="1"/>
  <c r="E129" i="76"/>
  <c r="D154" i="76" s="1"/>
  <c r="N123" i="76"/>
  <c r="M123" i="76"/>
  <c r="L123" i="76"/>
  <c r="K123" i="76"/>
  <c r="C125" i="76" s="1"/>
  <c r="M59" i="76"/>
  <c r="C64" i="76" s="1"/>
  <c r="L59" i="76"/>
  <c r="K59" i="76"/>
  <c r="C63" i="76" s="1"/>
  <c r="N59" i="76"/>
  <c r="D41" i="76"/>
  <c r="E40" i="76" s="1"/>
  <c r="E24" i="76"/>
  <c r="E160" i="77" l="1"/>
  <c r="E160" i="80"/>
  <c r="E151" i="84"/>
  <c r="E160" i="78"/>
  <c r="E160" i="82"/>
  <c r="E160" i="81"/>
  <c r="E154" i="76"/>
  <c r="F221" i="75" l="1"/>
  <c r="D232" i="75" s="1"/>
  <c r="E132" i="75"/>
  <c r="D231" i="75" s="1"/>
  <c r="E231" i="75" s="1"/>
  <c r="M126" i="75"/>
  <c r="L126" i="75"/>
  <c r="K126" i="75"/>
  <c r="C128" i="75" s="1"/>
  <c r="A120" i="75"/>
  <c r="A121" i="75" s="1"/>
  <c r="A122" i="75" s="1"/>
  <c r="A123" i="75" s="1"/>
  <c r="A124" i="75" s="1"/>
  <c r="A125" i="75" s="1"/>
  <c r="A119" i="75"/>
  <c r="N118" i="75"/>
  <c r="N126" i="75" s="1"/>
  <c r="N60" i="75"/>
  <c r="M60" i="75"/>
  <c r="C65" i="75" s="1"/>
  <c r="L60" i="75"/>
  <c r="K60" i="75"/>
  <c r="C64" i="75" s="1"/>
  <c r="A50" i="75"/>
  <c r="D41" i="75"/>
  <c r="E40" i="75" s="1"/>
  <c r="F15" i="75"/>
  <c r="F22" i="75" s="1"/>
  <c r="C24" i="75" s="1"/>
  <c r="E15" i="75"/>
  <c r="E22" i="75" s="1"/>
  <c r="E24" i="75" s="1"/>
  <c r="F157" i="71" l="1"/>
  <c r="D167" i="71" s="1"/>
  <c r="E139" i="71"/>
  <c r="D166" i="71" s="1"/>
  <c r="E166" i="71" s="1"/>
  <c r="N133" i="71"/>
  <c r="M133" i="71"/>
  <c r="L133" i="71"/>
  <c r="K133" i="71"/>
  <c r="C135" i="71" s="1"/>
  <c r="C54" i="71"/>
  <c r="N49" i="71"/>
  <c r="M49" i="71"/>
  <c r="L49" i="71"/>
  <c r="K47" i="71"/>
  <c r="K44" i="71"/>
  <c r="K43" i="71"/>
  <c r="K42" i="71"/>
  <c r="A42" i="71"/>
  <c r="A43" i="71" s="1"/>
  <c r="A44" i="71" s="1"/>
  <c r="A45" i="71" s="1"/>
  <c r="A46" i="71" s="1"/>
  <c r="A47" i="71" s="1"/>
  <c r="A48" i="71" s="1"/>
  <c r="D35" i="71"/>
  <c r="E34" i="71"/>
  <c r="E18" i="71"/>
  <c r="C18" i="71"/>
  <c r="F142" i="70"/>
  <c r="D152" i="70" s="1"/>
  <c r="E124" i="70"/>
  <c r="D151" i="70" s="1"/>
  <c r="E151" i="70" s="1"/>
  <c r="N118" i="70"/>
  <c r="M118" i="70"/>
  <c r="L118" i="70"/>
  <c r="K118" i="70"/>
  <c r="C120" i="70" s="1"/>
  <c r="N50" i="70"/>
  <c r="M50" i="70"/>
  <c r="C55" i="70" s="1"/>
  <c r="L50" i="70"/>
  <c r="K48" i="70"/>
  <c r="K45" i="70"/>
  <c r="K44" i="70"/>
  <c r="K43" i="70"/>
  <c r="A43" i="70"/>
  <c r="A44" i="70" s="1"/>
  <c r="A45" i="70" s="1"/>
  <c r="A46" i="70" s="1"/>
  <c r="A47" i="70" s="1"/>
  <c r="A48" i="70" s="1"/>
  <c r="A49" i="70" s="1"/>
  <c r="D36" i="70"/>
  <c r="E35" i="70" s="1"/>
  <c r="E18" i="70"/>
  <c r="C18" i="70"/>
  <c r="F136" i="69"/>
  <c r="D146" i="69" s="1"/>
  <c r="E119" i="69"/>
  <c r="D145" i="69" s="1"/>
  <c r="N113" i="69"/>
  <c r="M113" i="69"/>
  <c r="L113" i="69"/>
  <c r="K113" i="69"/>
  <c r="C115" i="69" s="1"/>
  <c r="N50" i="69"/>
  <c r="M50" i="69"/>
  <c r="C55" i="69" s="1"/>
  <c r="L50" i="69"/>
  <c r="K48" i="69"/>
  <c r="K45" i="69"/>
  <c r="K44" i="69"/>
  <c r="K43" i="69"/>
  <c r="A43" i="69"/>
  <c r="A44" i="69" s="1"/>
  <c r="A45" i="69" s="1"/>
  <c r="A46" i="69" s="1"/>
  <c r="A47" i="69" s="1"/>
  <c r="A48" i="69" s="1"/>
  <c r="A49" i="69" s="1"/>
  <c r="D36" i="69"/>
  <c r="E35" i="69"/>
  <c r="E18" i="69"/>
  <c r="C18" i="69"/>
  <c r="F155" i="68"/>
  <c r="D166" i="68" s="1"/>
  <c r="E136" i="68"/>
  <c r="D165" i="68" s="1"/>
  <c r="E165" i="68" s="1"/>
  <c r="N130" i="68"/>
  <c r="M130" i="68"/>
  <c r="L130" i="68"/>
  <c r="K130" i="68"/>
  <c r="C132" i="68" s="1"/>
  <c r="N50" i="68"/>
  <c r="M50" i="68"/>
  <c r="C56" i="68" s="1"/>
  <c r="L50" i="68"/>
  <c r="K48" i="68"/>
  <c r="K45" i="68"/>
  <c r="K44" i="68"/>
  <c r="K43" i="68"/>
  <c r="K50" i="68" s="1"/>
  <c r="C55" i="68" s="1"/>
  <c r="A43" i="68"/>
  <c r="A44" i="68" s="1"/>
  <c r="A45" i="68" s="1"/>
  <c r="A46" i="68" s="1"/>
  <c r="A47" i="68" s="1"/>
  <c r="A48" i="68" s="1"/>
  <c r="A49" i="68" s="1"/>
  <c r="D36" i="68"/>
  <c r="E35" i="68" s="1"/>
  <c r="E18" i="68"/>
  <c r="C18" i="68"/>
  <c r="F131" i="67"/>
  <c r="D141" i="67" s="1"/>
  <c r="E112" i="67"/>
  <c r="D140" i="67" s="1"/>
  <c r="E140" i="67" s="1"/>
  <c r="N106" i="67"/>
  <c r="M106" i="67"/>
  <c r="L106" i="67"/>
  <c r="K106" i="67"/>
  <c r="C108" i="67" s="1"/>
  <c r="C55" i="67"/>
  <c r="N50" i="67"/>
  <c r="M50" i="67"/>
  <c r="L50" i="67"/>
  <c r="K48" i="67"/>
  <c r="K45" i="67"/>
  <c r="K44" i="67"/>
  <c r="K43" i="67"/>
  <c r="A43" i="67"/>
  <c r="A44" i="67" s="1"/>
  <c r="A45" i="67" s="1"/>
  <c r="A46" i="67" s="1"/>
  <c r="A47" i="67" s="1"/>
  <c r="A48" i="67" s="1"/>
  <c r="A49" i="67" s="1"/>
  <c r="D36" i="67"/>
  <c r="E35" i="67" s="1"/>
  <c r="E18" i="67"/>
  <c r="C18" i="67"/>
  <c r="F129" i="66"/>
  <c r="D139" i="66" s="1"/>
  <c r="E112" i="66"/>
  <c r="D138" i="66" s="1"/>
  <c r="E138" i="66" s="1"/>
  <c r="N106" i="66"/>
  <c r="M106" i="66"/>
  <c r="L106" i="66"/>
  <c r="K106" i="66"/>
  <c r="C108" i="66" s="1"/>
  <c r="N50" i="66"/>
  <c r="M50" i="66"/>
  <c r="C55" i="66" s="1"/>
  <c r="L50" i="66"/>
  <c r="K48" i="66"/>
  <c r="K45" i="66"/>
  <c r="K44" i="66"/>
  <c r="K43" i="66"/>
  <c r="A43" i="66"/>
  <c r="A44" i="66" s="1"/>
  <c r="A45" i="66" s="1"/>
  <c r="A46" i="66" s="1"/>
  <c r="A47" i="66" s="1"/>
  <c r="A48" i="66" s="1"/>
  <c r="A49" i="66" s="1"/>
  <c r="D36" i="66"/>
  <c r="E35" i="66" s="1"/>
  <c r="E18" i="66"/>
  <c r="C18" i="66"/>
  <c r="F122" i="65"/>
  <c r="D132" i="65" s="1"/>
  <c r="E105" i="65"/>
  <c r="D131" i="65" s="1"/>
  <c r="N99" i="65"/>
  <c r="M99" i="65"/>
  <c r="L99" i="65"/>
  <c r="K99" i="65"/>
  <c r="C101" i="65" s="1"/>
  <c r="N50" i="65"/>
  <c r="M50" i="65"/>
  <c r="C55" i="65" s="1"/>
  <c r="L50" i="65"/>
  <c r="K48" i="65"/>
  <c r="K45" i="65"/>
  <c r="K44" i="65"/>
  <c r="K43" i="65"/>
  <c r="A43" i="65"/>
  <c r="A44" i="65" s="1"/>
  <c r="A45" i="65" s="1"/>
  <c r="A46" i="65" s="1"/>
  <c r="A47" i="65" s="1"/>
  <c r="A48" i="65" s="1"/>
  <c r="A49" i="65" s="1"/>
  <c r="D36" i="65"/>
  <c r="E35" i="65"/>
  <c r="E18" i="65"/>
  <c r="C18" i="65"/>
  <c r="K50" i="65" l="1"/>
  <c r="C54" i="65" s="1"/>
  <c r="E131" i="65"/>
  <c r="K50" i="69"/>
  <c r="C54" i="69" s="1"/>
  <c r="E145" i="69"/>
  <c r="K50" i="67"/>
  <c r="C54" i="67" s="1"/>
  <c r="K49" i="71"/>
  <c r="C53" i="71" s="1"/>
  <c r="K50" i="66"/>
  <c r="C54" i="66" s="1"/>
  <c r="K50" i="70"/>
  <c r="C54" i="70" s="1"/>
  <c r="F102" i="64"/>
  <c r="D112" i="64" s="1"/>
  <c r="E88" i="64"/>
  <c r="D111" i="64" s="1"/>
  <c r="N82" i="64"/>
  <c r="M82" i="64"/>
  <c r="L82" i="64"/>
  <c r="K82" i="64"/>
  <c r="C84" i="64" s="1"/>
  <c r="N44" i="64"/>
  <c r="M44" i="64"/>
  <c r="C49" i="64" s="1"/>
  <c r="L44" i="64"/>
  <c r="K44" i="64"/>
  <c r="C48" i="64" s="1"/>
  <c r="A43" i="64"/>
  <c r="D36" i="64"/>
  <c r="E35" i="64"/>
  <c r="E18" i="64"/>
  <c r="C18" i="64"/>
  <c r="E111" i="64" l="1"/>
  <c r="F144" i="62"/>
  <c r="D155" i="62" s="1"/>
  <c r="E127" i="62"/>
  <c r="D154" i="62" s="1"/>
  <c r="N121" i="62"/>
  <c r="M121" i="62"/>
  <c r="L121" i="62"/>
  <c r="K121" i="62"/>
  <c r="C123" i="62" s="1"/>
  <c r="A114" i="62"/>
  <c r="A115" i="62" s="1"/>
  <c r="A116" i="62" s="1"/>
  <c r="A117" i="62" s="1"/>
  <c r="A118" i="62" s="1"/>
  <c r="A119" i="62" s="1"/>
  <c r="A120" i="62" s="1"/>
  <c r="N57" i="62"/>
  <c r="M57" i="62"/>
  <c r="C62" i="62" s="1"/>
  <c r="L57" i="62"/>
  <c r="K50" i="62"/>
  <c r="A50" i="62"/>
  <c r="A51" i="62" s="1"/>
  <c r="A52" i="62" s="1"/>
  <c r="A53" i="62" s="1"/>
  <c r="A54" i="62" s="1"/>
  <c r="A55" i="62" s="1"/>
  <c r="A56" i="62" s="1"/>
  <c r="K49" i="62"/>
  <c r="K57" i="62" s="1"/>
  <c r="C61" i="62" s="1"/>
  <c r="E40" i="62"/>
  <c r="E24" i="62"/>
  <c r="E22" i="59" l="1"/>
  <c r="E24" i="59" s="1"/>
  <c r="F22" i="59"/>
  <c r="C24" i="59" s="1"/>
  <c r="E40" i="59"/>
  <c r="D41" i="59"/>
  <c r="K49" i="59"/>
  <c r="K57" i="59" s="1"/>
  <c r="C61" i="59" s="1"/>
  <c r="A50" i="59"/>
  <c r="L50" i="59"/>
  <c r="L57" i="59" s="1"/>
  <c r="A51" i="59"/>
  <c r="A52" i="59"/>
  <c r="A53" i="59" s="1"/>
  <c r="A54" i="59" s="1"/>
  <c r="A55" i="59" s="1"/>
  <c r="A56" i="59" s="1"/>
  <c r="M57" i="59"/>
  <c r="C62" i="59" s="1"/>
  <c r="N57" i="59"/>
  <c r="N117" i="59"/>
  <c r="A118" i="59"/>
  <c r="A119" i="59" s="1"/>
  <c r="A120" i="59" s="1"/>
  <c r="A121" i="59" s="1"/>
  <c r="A122" i="59" s="1"/>
  <c r="A123" i="59" s="1"/>
  <c r="A124" i="59" s="1"/>
  <c r="K125" i="59"/>
  <c r="L125" i="59"/>
  <c r="M125" i="59"/>
  <c r="N125" i="59"/>
  <c r="C127" i="59"/>
  <c r="E131" i="59"/>
  <c r="F147" i="59"/>
  <c r="D158" i="59" s="1"/>
  <c r="D157" i="59"/>
  <c r="E157" i="59" l="1"/>
  <c r="F142" i="58"/>
  <c r="D153" i="58" s="1"/>
  <c r="E128" i="58"/>
  <c r="D152" i="58" s="1"/>
  <c r="E152" i="58" s="1"/>
  <c r="M122" i="58"/>
  <c r="L122" i="58"/>
  <c r="K122" i="58"/>
  <c r="C124" i="58" s="1"/>
  <c r="A116" i="58"/>
  <c r="A117" i="58" s="1"/>
  <c r="A118" i="58" s="1"/>
  <c r="A119" i="58" s="1"/>
  <c r="A120" i="58" s="1"/>
  <c r="A121" i="58" s="1"/>
  <c r="A115" i="58"/>
  <c r="N114" i="58"/>
  <c r="N122" i="58" s="1"/>
  <c r="N57" i="58"/>
  <c r="M57" i="58"/>
  <c r="C62" i="58" s="1"/>
  <c r="L57" i="58"/>
  <c r="A50" i="58"/>
  <c r="A51" i="58" s="1"/>
  <c r="A52" i="58" s="1"/>
  <c r="A53" i="58" s="1"/>
  <c r="A54" i="58" s="1"/>
  <c r="A55" i="58" s="1"/>
  <c r="A56" i="58" s="1"/>
  <c r="K49" i="58"/>
  <c r="K57" i="58" s="1"/>
  <c r="C61" i="58" s="1"/>
  <c r="D41" i="58"/>
  <c r="E40" i="58"/>
  <c r="F22" i="58"/>
  <c r="C24" i="58" s="1"/>
  <c r="E22" i="58"/>
  <c r="E126" i="57" l="1"/>
  <c r="D153" i="57" s="1"/>
  <c r="E153" i="57" s="1"/>
  <c r="M120" i="57"/>
  <c r="L120" i="57"/>
  <c r="K120" i="57"/>
  <c r="C122" i="57" s="1"/>
  <c r="A113" i="57"/>
  <c r="A114" i="57" s="1"/>
  <c r="A115" i="57" s="1"/>
  <c r="A116" i="57" s="1"/>
  <c r="A117" i="57" s="1"/>
  <c r="A118" i="57" s="1"/>
  <c r="A119" i="57" s="1"/>
  <c r="N112" i="57"/>
  <c r="N120" i="57" s="1"/>
  <c r="N57" i="57"/>
  <c r="M57" i="57"/>
  <c r="C62" i="57" s="1"/>
  <c r="L57" i="57"/>
  <c r="A51" i="57"/>
  <c r="A52" i="57" s="1"/>
  <c r="A53" i="57" s="1"/>
  <c r="A54" i="57" s="1"/>
  <c r="A55" i="57" s="1"/>
  <c r="A56" i="57" s="1"/>
  <c r="K49" i="57"/>
  <c r="K57" i="57" s="1"/>
  <c r="C61" i="57" s="1"/>
  <c r="E40" i="57"/>
  <c r="F22" i="57"/>
  <c r="C24" i="57" s="1"/>
  <c r="E22" i="57"/>
  <c r="E24" i="57" s="1"/>
  <c r="F141" i="56" l="1"/>
  <c r="D152" i="56" s="1"/>
  <c r="E126" i="56"/>
  <c r="D151" i="56" s="1"/>
  <c r="E151" i="56" s="1"/>
  <c r="N120" i="56"/>
  <c r="M120" i="56"/>
  <c r="L120" i="56"/>
  <c r="K120" i="56"/>
  <c r="C122" i="56" s="1"/>
  <c r="A113" i="56"/>
  <c r="A114" i="56" s="1"/>
  <c r="A115" i="56" s="1"/>
  <c r="A116" i="56" s="1"/>
  <c r="A117" i="56" s="1"/>
  <c r="A118" i="56" s="1"/>
  <c r="A119" i="56" s="1"/>
  <c r="N57" i="56"/>
  <c r="M57" i="56"/>
  <c r="C62" i="56" s="1"/>
  <c r="L57" i="56"/>
  <c r="K57" i="56"/>
  <c r="K52" i="56"/>
  <c r="K51" i="56"/>
  <c r="K50" i="56"/>
  <c r="A50" i="56"/>
  <c r="A51" i="56" s="1"/>
  <c r="A52" i="56" s="1"/>
  <c r="A53" i="56" s="1"/>
  <c r="A54" i="56" s="1"/>
  <c r="A55" i="56" s="1"/>
  <c r="A56" i="56" s="1"/>
  <c r="K49" i="56"/>
  <c r="D41" i="56"/>
  <c r="E40" i="56" s="1"/>
  <c r="F22" i="56"/>
  <c r="C24" i="56" s="1"/>
  <c r="E22" i="56"/>
  <c r="F133" i="55" l="1"/>
  <c r="D144" i="55" s="1"/>
  <c r="E121" i="55"/>
  <c r="D143" i="55" s="1"/>
  <c r="E143" i="55" s="1"/>
  <c r="N115" i="55"/>
  <c r="M115" i="55"/>
  <c r="L115" i="55"/>
  <c r="K115" i="55"/>
  <c r="C117" i="55" s="1"/>
  <c r="A108" i="55"/>
  <c r="A109" i="55" s="1"/>
  <c r="A110" i="55" s="1"/>
  <c r="A111" i="55" s="1"/>
  <c r="A112" i="55" s="1"/>
  <c r="A113" i="55" s="1"/>
  <c r="A114" i="55" s="1"/>
  <c r="N57" i="55"/>
  <c r="M57" i="55"/>
  <c r="C62" i="55" s="1"/>
  <c r="L57" i="55"/>
  <c r="K57" i="55"/>
  <c r="C61" i="55" s="1"/>
  <c r="A50" i="55"/>
  <c r="A51" i="55" s="1"/>
  <c r="A52" i="55" s="1"/>
  <c r="A53" i="55" s="1"/>
  <c r="A54" i="55" s="1"/>
  <c r="A55" i="55" s="1"/>
  <c r="A56" i="55" s="1"/>
  <c r="D41" i="55"/>
  <c r="E40" i="55"/>
  <c r="E24" i="55"/>
  <c r="D151" i="54" l="1"/>
  <c r="F141" i="54"/>
  <c r="D152" i="54" s="1"/>
  <c r="E151" i="54" s="1"/>
  <c r="N118" i="54"/>
  <c r="M118" i="54"/>
  <c r="L118" i="54"/>
  <c r="K118" i="54"/>
  <c r="A115" i="54"/>
  <c r="A116" i="54" s="1"/>
  <c r="A117" i="54" s="1"/>
  <c r="A114" i="54"/>
  <c r="C62" i="54"/>
  <c r="O58" i="54"/>
  <c r="N58" i="54"/>
  <c r="M58" i="54"/>
  <c r="C63" i="54" s="1"/>
  <c r="L58" i="54"/>
  <c r="K58" i="54"/>
  <c r="A51" i="54"/>
  <c r="A52" i="54" s="1"/>
  <c r="A53" i="54" s="1"/>
  <c r="A54" i="54" s="1"/>
  <c r="A55" i="54" s="1"/>
  <c r="A56" i="54" s="1"/>
  <c r="A57" i="54" s="1"/>
  <c r="D41" i="54"/>
  <c r="E41" i="54" s="1"/>
  <c r="C24" i="54"/>
  <c r="F22" i="54"/>
  <c r="E22" i="54"/>
  <c r="E24" i="54" s="1"/>
  <c r="E26" i="53" l="1"/>
  <c r="E28" i="53" s="1"/>
  <c r="F26" i="53"/>
  <c r="C28" i="53" s="1"/>
  <c r="D45" i="53"/>
  <c r="E44" i="53" s="1"/>
  <c r="A54" i="53"/>
  <c r="A55" i="53" s="1"/>
  <c r="A56" i="53" s="1"/>
  <c r="A57" i="53" s="1"/>
  <c r="K54" i="53"/>
  <c r="K55" i="53"/>
  <c r="L56" i="53"/>
  <c r="M58" i="53"/>
  <c r="C63" i="53" s="1"/>
  <c r="N58" i="53"/>
  <c r="C62" i="53"/>
  <c r="N106" i="53"/>
  <c r="N108" i="53" s="1"/>
  <c r="A107" i="53"/>
  <c r="K108" i="53"/>
  <c r="L108" i="53"/>
  <c r="M108" i="53"/>
  <c r="C110" i="53"/>
  <c r="E114" i="53"/>
  <c r="F130" i="53"/>
  <c r="D141" i="53" s="1"/>
  <c r="E140" i="53" s="1"/>
  <c r="D140" i="53"/>
  <c r="F120" i="52" l="1"/>
  <c r="D131" i="52" s="1"/>
  <c r="E105" i="52"/>
  <c r="D130" i="52" s="1"/>
  <c r="E130" i="52" s="1"/>
  <c r="M99" i="52"/>
  <c r="L99" i="52"/>
  <c r="K99" i="52"/>
  <c r="C101" i="52" s="1"/>
  <c r="A93" i="52"/>
  <c r="A94" i="52" s="1"/>
  <c r="A95" i="52" s="1"/>
  <c r="A96" i="52" s="1"/>
  <c r="A97" i="52" s="1"/>
  <c r="A98" i="52" s="1"/>
  <c r="A92" i="52"/>
  <c r="N91" i="52"/>
  <c r="N99" i="52" s="1"/>
  <c r="N46" i="52"/>
  <c r="M46" i="52"/>
  <c r="C52" i="52" s="1"/>
  <c r="L46" i="52"/>
  <c r="K46" i="52"/>
  <c r="C51" i="52" s="1"/>
  <c r="A45" i="52"/>
  <c r="D36" i="52"/>
  <c r="E35" i="52" s="1"/>
  <c r="F16" i="52"/>
  <c r="C18" i="52" s="1"/>
  <c r="E16" i="52"/>
  <c r="E18" i="52" s="1"/>
  <c r="D131" i="51" l="1"/>
  <c r="F121" i="51"/>
  <c r="D132" i="51" s="1"/>
  <c r="E131" i="51" s="1"/>
  <c r="N100" i="51"/>
  <c r="M100" i="51"/>
  <c r="L100" i="51"/>
  <c r="K100" i="51"/>
  <c r="A94" i="51"/>
  <c r="A95" i="51" s="1"/>
  <c r="A96" i="51" s="1"/>
  <c r="A97" i="51" s="1"/>
  <c r="A98" i="51" s="1"/>
  <c r="A99" i="51" s="1"/>
  <c r="A93" i="51"/>
  <c r="O47" i="51"/>
  <c r="N47" i="51"/>
  <c r="M47" i="51"/>
  <c r="C52" i="51" s="1"/>
  <c r="L47" i="51"/>
  <c r="K47" i="51"/>
  <c r="C51" i="51" s="1"/>
  <c r="A45" i="51"/>
  <c r="A46" i="51" s="1"/>
  <c r="D35" i="51"/>
  <c r="E35" i="51" s="1"/>
  <c r="F16" i="51"/>
  <c r="C18" i="51" s="1"/>
  <c r="E16" i="51"/>
  <c r="E18" i="51" s="1"/>
  <c r="D129" i="50" l="1"/>
  <c r="F119" i="50"/>
  <c r="D130" i="50" s="1"/>
  <c r="N97" i="50"/>
  <c r="M97" i="50"/>
  <c r="L97" i="50"/>
  <c r="K97" i="50"/>
  <c r="A90" i="50"/>
  <c r="A91" i="50" s="1"/>
  <c r="A92" i="50" s="1"/>
  <c r="A93" i="50" s="1"/>
  <c r="A94" i="50" s="1"/>
  <c r="A95" i="50" s="1"/>
  <c r="A96" i="50" s="1"/>
  <c r="O48" i="50"/>
  <c r="N48" i="50"/>
  <c r="M48" i="50"/>
  <c r="C53" i="50" s="1"/>
  <c r="L48" i="50"/>
  <c r="K48" i="50"/>
  <c r="C52" i="50" s="1"/>
  <c r="A46" i="50"/>
  <c r="A47" i="50" s="1"/>
  <c r="A45" i="50"/>
  <c r="D35" i="50"/>
  <c r="F16" i="50"/>
  <c r="C18" i="50" s="1"/>
  <c r="E16" i="50"/>
  <c r="E18" i="50" s="1"/>
  <c r="E129" i="50" l="1"/>
  <c r="D36" i="50"/>
  <c r="E35" i="50" s="1"/>
  <c r="F146" i="49" l="1"/>
  <c r="D157" i="49" s="1"/>
  <c r="E131" i="49"/>
  <c r="D156" i="49" s="1"/>
  <c r="M125" i="49"/>
  <c r="L125" i="49"/>
  <c r="A118" i="49"/>
  <c r="A119" i="49" s="1"/>
  <c r="A120" i="49" s="1"/>
  <c r="A121" i="49" s="1"/>
  <c r="A122" i="49" s="1"/>
  <c r="A123" i="49" s="1"/>
  <c r="A124" i="49" s="1"/>
  <c r="N125" i="49"/>
  <c r="K125" i="49"/>
  <c r="C127" i="49" s="1"/>
  <c r="N60" i="49"/>
  <c r="M60" i="49"/>
  <c r="C65" i="49" s="1"/>
  <c r="L60" i="49"/>
  <c r="K59" i="49"/>
  <c r="K58" i="49"/>
  <c r="A58" i="49"/>
  <c r="A59" i="49" s="1"/>
  <c r="K57" i="49"/>
  <c r="D49" i="49"/>
  <c r="E48" i="49"/>
  <c r="C32" i="49"/>
  <c r="F30" i="49"/>
  <c r="E30" i="49"/>
  <c r="E32" i="49" s="1"/>
  <c r="E156" i="49" l="1"/>
  <c r="K60" i="49"/>
  <c r="C64" i="49" s="1"/>
  <c r="F139" i="48"/>
  <c r="D150" i="48" s="1"/>
  <c r="E124" i="48"/>
  <c r="D149" i="48" s="1"/>
  <c r="E149" i="48" s="1"/>
  <c r="M118" i="48"/>
  <c r="L118" i="48"/>
  <c r="K118" i="48"/>
  <c r="C120" i="48" s="1"/>
  <c r="A101" i="48"/>
  <c r="A102" i="48" s="1"/>
  <c r="A103" i="48" s="1"/>
  <c r="A104" i="48" s="1"/>
  <c r="A105" i="48" s="1"/>
  <c r="A106" i="48" s="1"/>
  <c r="A107" i="48" s="1"/>
  <c r="A108" i="48" s="1"/>
  <c r="A109" i="48" s="1"/>
  <c r="A110" i="48" s="1"/>
  <c r="A111" i="48" s="1"/>
  <c r="A112" i="48" s="1"/>
  <c r="A113" i="48" s="1"/>
  <c r="A114" i="48" s="1"/>
  <c r="A115" i="48" s="1"/>
  <c r="A116" i="48" s="1"/>
  <c r="A117" i="48" s="1"/>
  <c r="A100" i="48"/>
  <c r="N51" i="48"/>
  <c r="M51" i="48"/>
  <c r="C56" i="48" s="1"/>
  <c r="L51" i="48"/>
  <c r="K51" i="48"/>
  <c r="C55" i="48" s="1"/>
  <c r="A44" i="48"/>
  <c r="A45" i="48" s="1"/>
  <c r="A46" i="48" s="1"/>
  <c r="A47" i="48" s="1"/>
  <c r="A48" i="48" s="1"/>
  <c r="A49" i="48" s="1"/>
  <c r="A50" i="48" s="1"/>
  <c r="D35" i="48"/>
  <c r="E34" i="48" s="1"/>
  <c r="F16" i="48"/>
  <c r="C18" i="48" s="1"/>
  <c r="E16" i="48"/>
  <c r="E18" i="48" s="1"/>
  <c r="F139" i="47"/>
  <c r="D150" i="47" s="1"/>
  <c r="E124" i="47"/>
  <c r="D149" i="47" s="1"/>
  <c r="E149" i="47" s="1"/>
  <c r="M118" i="47"/>
  <c r="L118" i="47"/>
  <c r="K118" i="47"/>
  <c r="C120" i="47" s="1"/>
  <c r="A101" i="47"/>
  <c r="A102" i="47" s="1"/>
  <c r="A103" i="47" s="1"/>
  <c r="A104" i="47" s="1"/>
  <c r="A105" i="47" s="1"/>
  <c r="A106" i="47" s="1"/>
  <c r="A107" i="47" s="1"/>
  <c r="A108" i="47" s="1"/>
  <c r="A109" i="47" s="1"/>
  <c r="A110" i="47" s="1"/>
  <c r="A111" i="47" s="1"/>
  <c r="A112" i="47" s="1"/>
  <c r="A113" i="47" s="1"/>
  <c r="A114" i="47" s="1"/>
  <c r="A115" i="47" s="1"/>
  <c r="A116" i="47" s="1"/>
  <c r="A117" i="47" s="1"/>
  <c r="A100" i="47"/>
  <c r="N51" i="47"/>
  <c r="M51" i="47"/>
  <c r="C56" i="47" s="1"/>
  <c r="L51" i="47"/>
  <c r="K51" i="47"/>
  <c r="C55" i="47" s="1"/>
  <c r="A44" i="47"/>
  <c r="A45" i="47" s="1"/>
  <c r="A46" i="47" s="1"/>
  <c r="A47" i="47" s="1"/>
  <c r="A48" i="47" s="1"/>
  <c r="A49" i="47" s="1"/>
  <c r="A50" i="47" s="1"/>
  <c r="D35" i="47"/>
  <c r="E34" i="47"/>
  <c r="F16" i="47"/>
  <c r="C18" i="47" s="1"/>
  <c r="E16" i="47"/>
  <c r="E18" i="47" s="1"/>
  <c r="F140" i="46"/>
  <c r="D151" i="46" s="1"/>
  <c r="E125" i="46"/>
  <c r="D150" i="46" s="1"/>
  <c r="E150" i="46" s="1"/>
  <c r="N119" i="46"/>
  <c r="M119" i="46"/>
  <c r="L119" i="46"/>
  <c r="K119" i="46"/>
  <c r="C121" i="46" s="1"/>
  <c r="A103" i="46"/>
  <c r="A104" i="46" s="1"/>
  <c r="A105" i="46" s="1"/>
  <c r="A106" i="46" s="1"/>
  <c r="A107" i="46" s="1"/>
  <c r="A108" i="46" s="1"/>
  <c r="A109" i="46" s="1"/>
  <c r="A110" i="46" s="1"/>
  <c r="A111" i="46" s="1"/>
  <c r="A112" i="46" s="1"/>
  <c r="A113" i="46" s="1"/>
  <c r="A114" i="46" s="1"/>
  <c r="A115" i="46" s="1"/>
  <c r="A116" i="46" s="1"/>
  <c r="A117" i="46" s="1"/>
  <c r="A118" i="46" s="1"/>
  <c r="A101" i="46"/>
  <c r="A102" i="46" s="1"/>
  <c r="N51" i="46"/>
  <c r="M51" i="46"/>
  <c r="C56" i="46" s="1"/>
  <c r="L51" i="46"/>
  <c r="K51" i="46"/>
  <c r="C55" i="46" s="1"/>
  <c r="A44" i="46"/>
  <c r="A45" i="46" s="1"/>
  <c r="A46" i="46" s="1"/>
  <c r="A47" i="46" s="1"/>
  <c r="A48" i="46" s="1"/>
  <c r="A49" i="46" s="1"/>
  <c r="A50" i="46" s="1"/>
  <c r="D35" i="46"/>
  <c r="E34" i="46" s="1"/>
  <c r="C18" i="46"/>
  <c r="E16" i="46"/>
  <c r="E18" i="46" s="1"/>
  <c r="F140" i="45"/>
  <c r="D151" i="45" s="1"/>
  <c r="E125" i="45"/>
  <c r="D150" i="45" s="1"/>
  <c r="N119" i="45"/>
  <c r="M119" i="45"/>
  <c r="L119" i="45"/>
  <c r="K119" i="45"/>
  <c r="C121" i="45" s="1"/>
  <c r="A101" i="45"/>
  <c r="A102" i="45" s="1"/>
  <c r="A103" i="45" s="1"/>
  <c r="A104" i="45" s="1"/>
  <c r="A105" i="45" s="1"/>
  <c r="A106" i="45" s="1"/>
  <c r="A107" i="45" s="1"/>
  <c r="A108" i="45" s="1"/>
  <c r="A109" i="45" s="1"/>
  <c r="A110" i="45" s="1"/>
  <c r="A111" i="45" s="1"/>
  <c r="A112" i="45" s="1"/>
  <c r="A113" i="45" s="1"/>
  <c r="A114" i="45" s="1"/>
  <c r="A115" i="45" s="1"/>
  <c r="A116" i="45" s="1"/>
  <c r="A117" i="45" s="1"/>
  <c r="A118" i="45" s="1"/>
  <c r="N51" i="45"/>
  <c r="M51" i="45"/>
  <c r="C56" i="45" s="1"/>
  <c r="L51" i="45"/>
  <c r="K51" i="45"/>
  <c r="C55" i="45" s="1"/>
  <c r="A47" i="45"/>
  <c r="A48" i="45" s="1"/>
  <c r="A49" i="45" s="1"/>
  <c r="A50" i="45" s="1"/>
  <c r="A45" i="45"/>
  <c r="A46" i="45" s="1"/>
  <c r="A44" i="45"/>
  <c r="D35" i="45"/>
  <c r="E34" i="45" s="1"/>
  <c r="C18" i="45"/>
  <c r="E16" i="45"/>
  <c r="E18" i="45" s="1"/>
  <c r="F139" i="44"/>
  <c r="E124" i="44"/>
  <c r="D149" i="44" s="1"/>
  <c r="E149" i="44" s="1"/>
  <c r="A100" i="44"/>
  <c r="A101" i="44" s="1"/>
  <c r="A102" i="44" s="1"/>
  <c r="A103" i="44" s="1"/>
  <c r="A104" i="44" s="1"/>
  <c r="A105" i="44" s="1"/>
  <c r="A106" i="44" s="1"/>
  <c r="A107" i="44" s="1"/>
  <c r="A108" i="44" s="1"/>
  <c r="A109" i="44" s="1"/>
  <c r="A110" i="44" s="1"/>
  <c r="A111" i="44" s="1"/>
  <c r="A112" i="44" s="1"/>
  <c r="A113" i="44" s="1"/>
  <c r="A114" i="44" s="1"/>
  <c r="A115" i="44" s="1"/>
  <c r="A116" i="44" s="1"/>
  <c r="A117" i="44" s="1"/>
  <c r="N51" i="44"/>
  <c r="M51" i="44"/>
  <c r="C56" i="44" s="1"/>
  <c r="L51" i="44"/>
  <c r="K51" i="44"/>
  <c r="C55" i="44" s="1"/>
  <c r="A44" i="44"/>
  <c r="A45" i="44" s="1"/>
  <c r="A46" i="44" s="1"/>
  <c r="A47" i="44" s="1"/>
  <c r="A48" i="44" s="1"/>
  <c r="A49" i="44" s="1"/>
  <c r="A50" i="44" s="1"/>
  <c r="E34" i="44"/>
  <c r="C18" i="44"/>
  <c r="F16" i="44"/>
  <c r="E16" i="44"/>
  <c r="E18" i="44" s="1"/>
  <c r="F140" i="43"/>
  <c r="D151" i="43" s="1"/>
  <c r="E125" i="43"/>
  <c r="D150" i="43" s="1"/>
  <c r="E150" i="43" s="1"/>
  <c r="N119" i="43"/>
  <c r="M119" i="43"/>
  <c r="L119" i="43"/>
  <c r="K119" i="43"/>
  <c r="C121" i="43" s="1"/>
  <c r="A101" i="43"/>
  <c r="A102" i="43" s="1"/>
  <c r="A103" i="43" s="1"/>
  <c r="A104" i="43" s="1"/>
  <c r="A105" i="43" s="1"/>
  <c r="A106" i="43" s="1"/>
  <c r="A107" i="43" s="1"/>
  <c r="A108" i="43" s="1"/>
  <c r="A109" i="43" s="1"/>
  <c r="A110" i="43" s="1"/>
  <c r="A111" i="43" s="1"/>
  <c r="A112" i="43" s="1"/>
  <c r="A113" i="43" s="1"/>
  <c r="A114" i="43" s="1"/>
  <c r="A115" i="43" s="1"/>
  <c r="A116" i="43" s="1"/>
  <c r="A117" i="43" s="1"/>
  <c r="A118" i="43" s="1"/>
  <c r="N51" i="43"/>
  <c r="M51" i="43"/>
  <c r="C56" i="43" s="1"/>
  <c r="L51" i="43"/>
  <c r="K51" i="43"/>
  <c r="C55" i="43" s="1"/>
  <c r="A44" i="43"/>
  <c r="A45" i="43" s="1"/>
  <c r="A46" i="43" s="1"/>
  <c r="A47" i="43" s="1"/>
  <c r="A48" i="43" s="1"/>
  <c r="A49" i="43" s="1"/>
  <c r="A50" i="43" s="1"/>
  <c r="D35" i="43"/>
  <c r="E34" i="43" s="1"/>
  <c r="C18" i="43"/>
  <c r="E16" i="43"/>
  <c r="E18" i="43" s="1"/>
  <c r="F134" i="42"/>
  <c r="E121" i="42"/>
  <c r="D144" i="42" s="1"/>
  <c r="E144" i="42" s="1"/>
  <c r="N115" i="42"/>
  <c r="M115" i="42"/>
  <c r="L115" i="42"/>
  <c r="K115" i="42"/>
  <c r="C117" i="42" s="1"/>
  <c r="A97" i="42"/>
  <c r="A98" i="42" s="1"/>
  <c r="A99" i="42" s="1"/>
  <c r="A100" i="42" s="1"/>
  <c r="A101" i="42" s="1"/>
  <c r="A102" i="42" s="1"/>
  <c r="A103" i="42" s="1"/>
  <c r="A104" i="42" s="1"/>
  <c r="A105" i="42" s="1"/>
  <c r="A106" i="42" s="1"/>
  <c r="A107" i="42" s="1"/>
  <c r="A108" i="42" s="1"/>
  <c r="A109" i="42" s="1"/>
  <c r="A110" i="42" s="1"/>
  <c r="A111" i="42" s="1"/>
  <c r="A112" i="42" s="1"/>
  <c r="A113" i="42" s="1"/>
  <c r="A114" i="42" s="1"/>
  <c r="N51" i="42"/>
  <c r="M51" i="42"/>
  <c r="C56" i="42" s="1"/>
  <c r="L51" i="42"/>
  <c r="K51" i="42"/>
  <c r="C55" i="42" s="1"/>
  <c r="A45" i="42"/>
  <c r="A46" i="42" s="1"/>
  <c r="A47" i="42" s="1"/>
  <c r="A48" i="42" s="1"/>
  <c r="A49" i="42" s="1"/>
  <c r="A50" i="42" s="1"/>
  <c r="A44" i="42"/>
  <c r="E34" i="42"/>
  <c r="F16" i="42"/>
  <c r="C18" i="42" s="1"/>
  <c r="E16" i="42"/>
  <c r="E18" i="42" s="1"/>
  <c r="F132" i="41"/>
  <c r="D143" i="41" s="1"/>
  <c r="E117" i="41"/>
  <c r="D142" i="41" s="1"/>
  <c r="E142" i="41" s="1"/>
  <c r="M111" i="41"/>
  <c r="L111" i="41"/>
  <c r="K111" i="41"/>
  <c r="C113" i="41" s="1"/>
  <c r="A93" i="41"/>
  <c r="A94" i="41" s="1"/>
  <c r="A95" i="41" s="1"/>
  <c r="A96" i="41" s="1"/>
  <c r="A97" i="41" s="1"/>
  <c r="A98" i="41" s="1"/>
  <c r="A99" i="41" s="1"/>
  <c r="A100" i="41" s="1"/>
  <c r="A101" i="41" s="1"/>
  <c r="A102" i="41" s="1"/>
  <c r="A103" i="41" s="1"/>
  <c r="A104" i="41" s="1"/>
  <c r="A105" i="41" s="1"/>
  <c r="A106" i="41" s="1"/>
  <c r="A107" i="41" s="1"/>
  <c r="A108" i="41" s="1"/>
  <c r="A109" i="41" s="1"/>
  <c r="A110" i="41" s="1"/>
  <c r="N111" i="41"/>
  <c r="N51" i="41"/>
  <c r="M51" i="41"/>
  <c r="C56" i="41" s="1"/>
  <c r="L51" i="41"/>
  <c r="K51" i="41"/>
  <c r="C55" i="41" s="1"/>
  <c r="A44" i="41"/>
  <c r="A45" i="41" s="1"/>
  <c r="A46" i="41" s="1"/>
  <c r="A47" i="41" s="1"/>
  <c r="A48" i="41" s="1"/>
  <c r="A49" i="41" s="1"/>
  <c r="A50" i="41" s="1"/>
  <c r="D35" i="41"/>
  <c r="E34" i="41"/>
  <c r="C18" i="41"/>
  <c r="E16" i="41"/>
  <c r="E18" i="41" s="1"/>
  <c r="F135" i="40"/>
  <c r="D146" i="40" s="1"/>
  <c r="E120" i="40"/>
  <c r="D145" i="40" s="1"/>
  <c r="N114" i="40"/>
  <c r="M114" i="40"/>
  <c r="L114" i="40"/>
  <c r="K114" i="40"/>
  <c r="C116" i="40" s="1"/>
  <c r="A96" i="40"/>
  <c r="A97" i="40" s="1"/>
  <c r="A98" i="40" s="1"/>
  <c r="A99" i="40" s="1"/>
  <c r="A100" i="40" s="1"/>
  <c r="A101" i="40" s="1"/>
  <c r="A102" i="40" s="1"/>
  <c r="A103" i="40" s="1"/>
  <c r="A104" i="40" s="1"/>
  <c r="A105" i="40" s="1"/>
  <c r="A106" i="40" s="1"/>
  <c r="A107" i="40" s="1"/>
  <c r="A108" i="40" s="1"/>
  <c r="A109" i="40" s="1"/>
  <c r="A110" i="40" s="1"/>
  <c r="A111" i="40" s="1"/>
  <c r="A112" i="40" s="1"/>
  <c r="A113" i="40" s="1"/>
  <c r="C56" i="40"/>
  <c r="N51" i="40"/>
  <c r="M51" i="40"/>
  <c r="L51" i="40"/>
  <c r="K51" i="40"/>
  <c r="C55" i="40" s="1"/>
  <c r="A44" i="40"/>
  <c r="A45" i="40" s="1"/>
  <c r="A46" i="40" s="1"/>
  <c r="A47" i="40" s="1"/>
  <c r="A48" i="40" s="1"/>
  <c r="A49" i="40" s="1"/>
  <c r="A50" i="40" s="1"/>
  <c r="D35" i="40"/>
  <c r="E34" i="40"/>
  <c r="C18" i="40"/>
  <c r="E16" i="40"/>
  <c r="E18" i="40" s="1"/>
  <c r="F133" i="39"/>
  <c r="D144" i="39" s="1"/>
  <c r="E118" i="39"/>
  <c r="D143" i="39" s="1"/>
  <c r="N112" i="39"/>
  <c r="M112" i="39"/>
  <c r="L112" i="39"/>
  <c r="K112" i="39"/>
  <c r="C114" i="39" s="1"/>
  <c r="A94" i="39"/>
  <c r="A95" i="39" s="1"/>
  <c r="A96" i="39" s="1"/>
  <c r="A97" i="39" s="1"/>
  <c r="A98" i="39" s="1"/>
  <c r="A99" i="39" s="1"/>
  <c r="A100" i="39" s="1"/>
  <c r="A101" i="39" s="1"/>
  <c r="A102" i="39" s="1"/>
  <c r="A103" i="39" s="1"/>
  <c r="A104" i="39" s="1"/>
  <c r="A105" i="39" s="1"/>
  <c r="A106" i="39" s="1"/>
  <c r="A107" i="39" s="1"/>
  <c r="A108" i="39" s="1"/>
  <c r="A109" i="39" s="1"/>
  <c r="A110" i="39" s="1"/>
  <c r="A111" i="39" s="1"/>
  <c r="C55" i="39"/>
  <c r="N50" i="39"/>
  <c r="M50" i="39"/>
  <c r="L50" i="39"/>
  <c r="K50" i="39"/>
  <c r="C54" i="39" s="1"/>
  <c r="A43" i="39"/>
  <c r="A44" i="39" s="1"/>
  <c r="A45" i="39" s="1"/>
  <c r="A46" i="39" s="1"/>
  <c r="A47" i="39" s="1"/>
  <c r="A48" i="39" s="1"/>
  <c r="A49" i="39" s="1"/>
  <c r="D34" i="39"/>
  <c r="E33" i="39"/>
  <c r="F16" i="39"/>
  <c r="C18" i="39" s="1"/>
  <c r="E16" i="39"/>
  <c r="E18" i="39" s="1"/>
  <c r="E143" i="39" l="1"/>
  <c r="E145" i="40"/>
  <c r="E150" i="45"/>
  <c r="F141" i="38"/>
  <c r="D152" i="38" s="1"/>
  <c r="E126" i="38"/>
  <c r="D151" i="38" s="1"/>
  <c r="N120" i="38"/>
  <c r="M120" i="38"/>
  <c r="L120" i="38"/>
  <c r="K120" i="38"/>
  <c r="C122" i="38" s="1"/>
  <c r="A114" i="38"/>
  <c r="A115" i="38" s="1"/>
  <c r="A116" i="38" s="1"/>
  <c r="A117" i="38" s="1"/>
  <c r="A118" i="38" s="1"/>
  <c r="A119" i="38" s="1"/>
  <c r="A120" i="38" s="1"/>
  <c r="N57" i="38"/>
  <c r="M57" i="38"/>
  <c r="C62" i="38" s="1"/>
  <c r="L57" i="38"/>
  <c r="K57" i="38"/>
  <c r="A50" i="38"/>
  <c r="A51" i="38" s="1"/>
  <c r="A52" i="38" s="1"/>
  <c r="A53" i="38" s="1"/>
  <c r="A54" i="38" s="1"/>
  <c r="A55" i="38" s="1"/>
  <c r="A56" i="38" s="1"/>
  <c r="D41" i="38"/>
  <c r="E40" i="38" s="1"/>
  <c r="F22" i="38"/>
  <c r="C24" i="38" s="1"/>
  <c r="E22" i="38"/>
  <c r="E24" i="38" s="1"/>
  <c r="F134" i="37"/>
  <c r="D145" i="37" s="1"/>
  <c r="E119" i="37"/>
  <c r="D144" i="37" s="1"/>
  <c r="E144" i="37" s="1"/>
  <c r="M113" i="37"/>
  <c r="L113" i="37"/>
  <c r="K113" i="37"/>
  <c r="C115" i="37" s="1"/>
  <c r="A106" i="37"/>
  <c r="A107" i="37" s="1"/>
  <c r="A108" i="37" s="1"/>
  <c r="A109" i="37" s="1"/>
  <c r="A110" i="37" s="1"/>
  <c r="A111" i="37" s="1"/>
  <c r="A112" i="37" s="1"/>
  <c r="N105" i="37"/>
  <c r="N113" i="37" s="1"/>
  <c r="N57" i="37"/>
  <c r="M57" i="37"/>
  <c r="L57" i="37"/>
  <c r="K57" i="37"/>
  <c r="A50" i="37"/>
  <c r="A51" i="37" s="1"/>
  <c r="A52" i="37" s="1"/>
  <c r="A53" i="37" s="1"/>
  <c r="A54" i="37" s="1"/>
  <c r="A55" i="37" s="1"/>
  <c r="A56" i="37" s="1"/>
  <c r="E40" i="37"/>
  <c r="C24" i="37"/>
  <c r="F22" i="37"/>
  <c r="E22" i="37"/>
  <c r="E24" i="37" s="1"/>
  <c r="F134" i="36"/>
  <c r="D145" i="36" s="1"/>
  <c r="E144" i="36" s="1"/>
  <c r="E119" i="36"/>
  <c r="N113" i="36"/>
  <c r="M113" i="36"/>
  <c r="L113" i="36"/>
  <c r="K113" i="36"/>
  <c r="A106" i="36"/>
  <c r="A107" i="36" s="1"/>
  <c r="A108" i="36" s="1"/>
  <c r="A109" i="36" s="1"/>
  <c r="A110" i="36" s="1"/>
  <c r="A111" i="36" s="1"/>
  <c r="A112" i="36" s="1"/>
  <c r="A105" i="36"/>
  <c r="N57" i="36"/>
  <c r="M57" i="36"/>
  <c r="C62" i="36" s="1"/>
  <c r="L57" i="36"/>
  <c r="A51" i="36"/>
  <c r="A52" i="36" s="1"/>
  <c r="A53" i="36" s="1"/>
  <c r="A54" i="36" s="1"/>
  <c r="A55" i="36" s="1"/>
  <c r="A56" i="36" s="1"/>
  <c r="D41" i="36"/>
  <c r="E40" i="36" s="1"/>
  <c r="F22" i="36"/>
  <c r="C24" i="36" s="1"/>
  <c r="E22" i="36"/>
  <c r="E24" i="36" s="1"/>
  <c r="F134" i="35"/>
  <c r="D145" i="35" s="1"/>
  <c r="E119" i="35"/>
  <c r="D144" i="35" s="1"/>
  <c r="M113" i="35"/>
  <c r="L113" i="35"/>
  <c r="K113" i="35"/>
  <c r="C115" i="35" s="1"/>
  <c r="A106" i="35"/>
  <c r="A107" i="35" s="1"/>
  <c r="A108" i="35" s="1"/>
  <c r="A109" i="35" s="1"/>
  <c r="A110" i="35" s="1"/>
  <c r="A111" i="35" s="1"/>
  <c r="A112" i="35" s="1"/>
  <c r="N105" i="35"/>
  <c r="N113" i="35" s="1"/>
  <c r="N57" i="35"/>
  <c r="M57" i="35"/>
  <c r="C62" i="35" s="1"/>
  <c r="L57" i="35"/>
  <c r="A50" i="35"/>
  <c r="A51" i="35" s="1"/>
  <c r="A52" i="35" s="1"/>
  <c r="A53" i="35" s="1"/>
  <c r="A54" i="35" s="1"/>
  <c r="A55" i="35" s="1"/>
  <c r="A56" i="35" s="1"/>
  <c r="K49" i="35"/>
  <c r="K57" i="35" s="1"/>
  <c r="D41" i="35"/>
  <c r="E40" i="35" s="1"/>
  <c r="E24" i="35"/>
  <c r="F22" i="35"/>
  <c r="C24" i="35" s="1"/>
  <c r="E22" i="35"/>
  <c r="E151" i="38" l="1"/>
  <c r="E144" i="35"/>
  <c r="F105" i="34" l="1"/>
  <c r="D116" i="34" s="1"/>
  <c r="E90" i="34"/>
  <c r="D115" i="34" s="1"/>
  <c r="N84" i="34"/>
  <c r="M84" i="34"/>
  <c r="L84" i="34"/>
  <c r="K84" i="34"/>
  <c r="C86" i="34" s="1"/>
  <c r="N42" i="34"/>
  <c r="M42" i="34"/>
  <c r="C48" i="34" s="1"/>
  <c r="L42" i="34"/>
  <c r="K42" i="34"/>
  <c r="C47" i="34" s="1"/>
  <c r="D35" i="34"/>
  <c r="E34" i="34" s="1"/>
  <c r="F16" i="34"/>
  <c r="C18" i="34" s="1"/>
  <c r="E16" i="34"/>
  <c r="E18" i="34" s="1"/>
  <c r="D16" i="34"/>
  <c r="F104" i="33"/>
  <c r="D115" i="33" s="1"/>
  <c r="E89" i="33"/>
  <c r="D114" i="33" s="1"/>
  <c r="N83" i="33"/>
  <c r="M83" i="33"/>
  <c r="L83" i="33"/>
  <c r="K83" i="33"/>
  <c r="C85" i="33" s="1"/>
  <c r="N42" i="33"/>
  <c r="M42" i="33"/>
  <c r="C47" i="33" s="1"/>
  <c r="L42" i="33"/>
  <c r="K41" i="33"/>
  <c r="K42" i="33" s="1"/>
  <c r="C46" i="33" s="1"/>
  <c r="D35" i="33"/>
  <c r="E34" i="33"/>
  <c r="C18" i="33"/>
  <c r="F16" i="33"/>
  <c r="E16" i="33"/>
  <c r="E18" i="33" s="1"/>
  <c r="D16" i="33"/>
  <c r="D114" i="32"/>
  <c r="F104" i="32"/>
  <c r="E89" i="32"/>
  <c r="D113" i="32" s="1"/>
  <c r="N83" i="32"/>
  <c r="M83" i="32"/>
  <c r="L83" i="32"/>
  <c r="K83" i="32"/>
  <c r="C85" i="32" s="1"/>
  <c r="N42" i="32"/>
  <c r="M42" i="32"/>
  <c r="C47" i="32" s="1"/>
  <c r="K42" i="32"/>
  <c r="C46" i="32" s="1"/>
  <c r="L41" i="32"/>
  <c r="L42" i="32" s="1"/>
  <c r="D35" i="32"/>
  <c r="E34" i="32" s="1"/>
  <c r="F16" i="32"/>
  <c r="C18" i="32" s="1"/>
  <c r="E16" i="32"/>
  <c r="E18" i="32" s="1"/>
  <c r="D16" i="32"/>
  <c r="F110" i="31"/>
  <c r="D120" i="31" s="1"/>
  <c r="E95" i="31"/>
  <c r="D119" i="31" s="1"/>
  <c r="C91" i="31"/>
  <c r="N89" i="31"/>
  <c r="M89" i="31"/>
  <c r="N46" i="31"/>
  <c r="M46" i="31"/>
  <c r="C52" i="31" s="1"/>
  <c r="K46" i="31"/>
  <c r="C51" i="31" s="1"/>
  <c r="L45" i="31"/>
  <c r="L44" i="31"/>
  <c r="L43" i="31"/>
  <c r="L46" i="31" s="1"/>
  <c r="D35" i="31"/>
  <c r="E34" i="31" s="1"/>
  <c r="F17" i="31"/>
  <c r="C19" i="31" s="1"/>
  <c r="D17" i="31"/>
  <c r="E15" i="31"/>
  <c r="E17" i="31" s="1"/>
  <c r="E19" i="31" s="1"/>
  <c r="F106" i="30"/>
  <c r="D117" i="30" s="1"/>
  <c r="E91" i="30"/>
  <c r="D116" i="30" s="1"/>
  <c r="N85" i="30"/>
  <c r="M85" i="30"/>
  <c r="L85" i="30"/>
  <c r="K85" i="30"/>
  <c r="C87" i="30" s="1"/>
  <c r="C48" i="30"/>
  <c r="N42" i="30"/>
  <c r="M42" i="30"/>
  <c r="K42" i="30"/>
  <c r="L41" i="30"/>
  <c r="L42" i="30" s="1"/>
  <c r="D35" i="30"/>
  <c r="E34" i="30"/>
  <c r="C18" i="30"/>
  <c r="E16" i="30"/>
  <c r="E18" i="30" s="1"/>
  <c r="E15" i="30"/>
  <c r="F105" i="29"/>
  <c r="D116" i="29" s="1"/>
  <c r="E90" i="29"/>
  <c r="D115" i="29" s="1"/>
  <c r="N84" i="29"/>
  <c r="M84" i="29"/>
  <c r="L84" i="29"/>
  <c r="K84" i="29"/>
  <c r="C86" i="29" s="1"/>
  <c r="N42" i="29"/>
  <c r="M42" i="29"/>
  <c r="C48" i="29" s="1"/>
  <c r="L42" i="29"/>
  <c r="K42" i="29"/>
  <c r="C47" i="29" s="1"/>
  <c r="D35" i="29"/>
  <c r="E34" i="29" s="1"/>
  <c r="E18" i="29"/>
  <c r="C18" i="29"/>
  <c r="F106" i="28"/>
  <c r="D116" i="28" s="1"/>
  <c r="E91" i="28"/>
  <c r="D115" i="28" s="1"/>
  <c r="N85" i="28"/>
  <c r="M85" i="28"/>
  <c r="L85" i="28"/>
  <c r="K85" i="28"/>
  <c r="C87" i="28" s="1"/>
  <c r="N43" i="28"/>
  <c r="M43" i="28"/>
  <c r="C49" i="28" s="1"/>
  <c r="K43" i="28"/>
  <c r="C48" i="28" s="1"/>
  <c r="L42" i="28"/>
  <c r="L43" i="28" s="1"/>
  <c r="D36" i="28"/>
  <c r="E35" i="28" s="1"/>
  <c r="E18" i="28"/>
  <c r="C18" i="28"/>
  <c r="E116" i="30" l="1"/>
  <c r="E119" i="31"/>
  <c r="E115" i="34"/>
  <c r="E113" i="32"/>
  <c r="E115" i="28"/>
  <c r="E115" i="29"/>
  <c r="E114" i="33"/>
  <c r="F144" i="26" l="1"/>
  <c r="D155" i="26" s="1"/>
  <c r="E128" i="26"/>
  <c r="D154" i="26" s="1"/>
  <c r="N122" i="26"/>
  <c r="M122" i="26"/>
  <c r="L122" i="26"/>
  <c r="K122" i="26"/>
  <c r="C124" i="26" s="1"/>
  <c r="A115" i="26"/>
  <c r="A116" i="26" s="1"/>
  <c r="A117" i="26" s="1"/>
  <c r="A118" i="26" s="1"/>
  <c r="A119" i="26" s="1"/>
  <c r="A120" i="26" s="1"/>
  <c r="A121" i="26" s="1"/>
  <c r="N58" i="26"/>
  <c r="M58" i="26"/>
  <c r="C63" i="26" s="1"/>
  <c r="L58" i="26"/>
  <c r="K55" i="26"/>
  <c r="K54" i="26"/>
  <c r="K53" i="26"/>
  <c r="K52" i="26"/>
  <c r="K51" i="26"/>
  <c r="A51" i="26"/>
  <c r="A52" i="26" s="1"/>
  <c r="A53" i="26" s="1"/>
  <c r="A54" i="26" s="1"/>
  <c r="A55" i="26" s="1"/>
  <c r="A56" i="26" s="1"/>
  <c r="A57" i="26" s="1"/>
  <c r="K50" i="26"/>
  <c r="D42" i="26"/>
  <c r="E41" i="26" s="1"/>
  <c r="C24" i="26"/>
  <c r="F22" i="26"/>
  <c r="E22" i="26"/>
  <c r="E24" i="26" s="1"/>
  <c r="F160" i="25"/>
  <c r="E126" i="25"/>
  <c r="D170" i="25" s="1"/>
  <c r="E170" i="25" s="1"/>
  <c r="N120" i="25"/>
  <c r="M120" i="25"/>
  <c r="L120" i="25"/>
  <c r="K120" i="25"/>
  <c r="C122" i="25" s="1"/>
  <c r="A113" i="25"/>
  <c r="A114" i="25" s="1"/>
  <c r="A115" i="25" s="1"/>
  <c r="A116" i="25" s="1"/>
  <c r="A117" i="25" s="1"/>
  <c r="A118" i="25" s="1"/>
  <c r="A119" i="25" s="1"/>
  <c r="O60" i="25"/>
  <c r="N60" i="25"/>
  <c r="M60" i="25"/>
  <c r="C65" i="25" s="1"/>
  <c r="L60" i="25"/>
  <c r="A58" i="25"/>
  <c r="A59" i="25" s="1"/>
  <c r="K57" i="25"/>
  <c r="K60" i="25" s="1"/>
  <c r="C64" i="25" s="1"/>
  <c r="E48" i="25"/>
  <c r="F30" i="25"/>
  <c r="C32" i="25" s="1"/>
  <c r="E30" i="25"/>
  <c r="E32" i="25" s="1"/>
  <c r="F162" i="24"/>
  <c r="E138" i="24"/>
  <c r="D172" i="24" s="1"/>
  <c r="E172" i="24" s="1"/>
  <c r="N132" i="24"/>
  <c r="M132" i="24"/>
  <c r="L132" i="24"/>
  <c r="K132" i="24"/>
  <c r="C134" i="24" s="1"/>
  <c r="A131" i="24"/>
  <c r="N45" i="24"/>
  <c r="M45" i="24"/>
  <c r="C50" i="24" s="1"/>
  <c r="L45" i="24"/>
  <c r="K44" i="24"/>
  <c r="A44" i="24"/>
  <c r="O43" i="24"/>
  <c r="K43" i="24"/>
  <c r="E34" i="24"/>
  <c r="F16" i="24"/>
  <c r="C18" i="24" s="1"/>
  <c r="E16" i="24"/>
  <c r="E18" i="24" s="1"/>
  <c r="D16" i="24"/>
  <c r="F167" i="23"/>
  <c r="D178" i="23" s="1"/>
  <c r="E136" i="23"/>
  <c r="D177" i="23" s="1"/>
  <c r="N130" i="23"/>
  <c r="M130" i="23"/>
  <c r="L130" i="23"/>
  <c r="K130" i="23"/>
  <c r="C132" i="23" s="1"/>
  <c r="A123" i="23"/>
  <c r="A124" i="23" s="1"/>
  <c r="A125" i="23" s="1"/>
  <c r="A126" i="23" s="1"/>
  <c r="A127" i="23" s="1"/>
  <c r="A128" i="23" s="1"/>
  <c r="A129" i="23" s="1"/>
  <c r="N122" i="23"/>
  <c r="N57" i="23"/>
  <c r="M57" i="23"/>
  <c r="C62" i="23" s="1"/>
  <c r="L57" i="23"/>
  <c r="K50" i="23"/>
  <c r="A50" i="23"/>
  <c r="A51" i="23" s="1"/>
  <c r="A52" i="23" s="1"/>
  <c r="A53" i="23" s="1"/>
  <c r="A54" i="23" s="1"/>
  <c r="A55" i="23" s="1"/>
  <c r="A56" i="23" s="1"/>
  <c r="K49" i="23"/>
  <c r="K57" i="23" s="1"/>
  <c r="C61" i="23" s="1"/>
  <c r="E40" i="23"/>
  <c r="F22" i="23"/>
  <c r="C24" i="23" s="1"/>
  <c r="E22" i="23"/>
  <c r="E24" i="23" s="1"/>
  <c r="D158" i="22"/>
  <c r="F148" i="22"/>
  <c r="D159" i="22" s="1"/>
  <c r="D42" i="22" s="1"/>
  <c r="N126" i="22"/>
  <c r="M126" i="22"/>
  <c r="L126" i="22"/>
  <c r="K126" i="22"/>
  <c r="A119" i="22"/>
  <c r="A120" i="22" s="1"/>
  <c r="A121" i="22" s="1"/>
  <c r="A122" i="22" s="1"/>
  <c r="A123" i="22" s="1"/>
  <c r="A124" i="22" s="1"/>
  <c r="A125" i="22" s="1"/>
  <c r="O58" i="22"/>
  <c r="N58" i="22"/>
  <c r="M58" i="22"/>
  <c r="C63" i="22" s="1"/>
  <c r="L58" i="22"/>
  <c r="K52" i="22"/>
  <c r="K51" i="22"/>
  <c r="A51" i="22"/>
  <c r="A52" i="22" s="1"/>
  <c r="A53" i="22" s="1"/>
  <c r="A54" i="22" s="1"/>
  <c r="A55" i="22" s="1"/>
  <c r="A56" i="22" s="1"/>
  <c r="A57" i="22" s="1"/>
  <c r="K50" i="22"/>
  <c r="K58" i="22" s="1"/>
  <c r="C62" i="22" s="1"/>
  <c r="F22" i="22"/>
  <c r="C24" i="22" s="1"/>
  <c r="E22" i="22"/>
  <c r="E24" i="22" s="1"/>
  <c r="F127" i="21"/>
  <c r="D138" i="21" s="1"/>
  <c r="E112" i="21"/>
  <c r="D137" i="21" s="1"/>
  <c r="N106" i="21"/>
  <c r="M106" i="21"/>
  <c r="L106" i="21"/>
  <c r="K106" i="21"/>
  <c r="C108" i="21" s="1"/>
  <c r="A104" i="21"/>
  <c r="A105" i="21" s="1"/>
  <c r="N53" i="21"/>
  <c r="M53" i="21"/>
  <c r="C58" i="21" s="1"/>
  <c r="L53" i="21"/>
  <c r="A51" i="21"/>
  <c r="A52" i="21" s="1"/>
  <c r="K50" i="21"/>
  <c r="K53" i="21" s="1"/>
  <c r="C57" i="21" s="1"/>
  <c r="E41" i="21"/>
  <c r="F23" i="21"/>
  <c r="C25" i="21" s="1"/>
  <c r="E23" i="21"/>
  <c r="E25" i="21" s="1"/>
  <c r="F145" i="20"/>
  <c r="D156" i="20" s="1"/>
  <c r="E118" i="20"/>
  <c r="D155" i="20" s="1"/>
  <c r="N112" i="20"/>
  <c r="M112" i="20"/>
  <c r="L112" i="20"/>
  <c r="K112" i="20"/>
  <c r="C114" i="20" s="1"/>
  <c r="A107" i="20"/>
  <c r="A108" i="20" s="1"/>
  <c r="A109" i="20" s="1"/>
  <c r="A110" i="20" s="1"/>
  <c r="A111" i="20" s="1"/>
  <c r="N54" i="20"/>
  <c r="M54" i="20"/>
  <c r="C59" i="20" s="1"/>
  <c r="K52" i="20"/>
  <c r="K51" i="20"/>
  <c r="K50" i="20"/>
  <c r="A50" i="20"/>
  <c r="A51" i="20" s="1"/>
  <c r="A52" i="20" s="1"/>
  <c r="A53" i="20" s="1"/>
  <c r="K49" i="20"/>
  <c r="E40" i="20"/>
  <c r="F22" i="20"/>
  <c r="C24" i="20" s="1"/>
  <c r="E22" i="20"/>
  <c r="E24" i="20" s="1"/>
  <c r="D191" i="19"/>
  <c r="E163" i="19"/>
  <c r="D190" i="19" s="1"/>
  <c r="N157" i="19"/>
  <c r="M157" i="19"/>
  <c r="L157" i="19"/>
  <c r="K157" i="19"/>
  <c r="C159" i="19" s="1"/>
  <c r="A156" i="19"/>
  <c r="A152" i="19"/>
  <c r="A153" i="19" s="1"/>
  <c r="A154" i="19" s="1"/>
  <c r="A155" i="19" s="1"/>
  <c r="C61" i="19"/>
  <c r="C60" i="19"/>
  <c r="N57" i="19"/>
  <c r="M57" i="19"/>
  <c r="L57" i="19"/>
  <c r="K53" i="19"/>
  <c r="K52" i="19"/>
  <c r="K51" i="19"/>
  <c r="E44" i="19"/>
  <c r="F22" i="19"/>
  <c r="C24" i="19" s="1"/>
  <c r="E22" i="19"/>
  <c r="E24" i="19" s="1"/>
  <c r="D177" i="18"/>
  <c r="E151" i="18"/>
  <c r="D176" i="18" s="1"/>
  <c r="N145" i="18"/>
  <c r="M145" i="18"/>
  <c r="L145" i="18"/>
  <c r="K145" i="18"/>
  <c r="C147" i="18" s="1"/>
  <c r="A138" i="18"/>
  <c r="A139" i="18" s="1"/>
  <c r="A140" i="18" s="1"/>
  <c r="A141" i="18" s="1"/>
  <c r="A142" i="18" s="1"/>
  <c r="A143" i="18" s="1"/>
  <c r="A144" i="18" s="1"/>
  <c r="N54" i="18"/>
  <c r="M54" i="18"/>
  <c r="C59" i="18" s="1"/>
  <c r="L53" i="18"/>
  <c r="K51" i="18"/>
  <c r="K54" i="18" s="1"/>
  <c r="C58" i="18" s="1"/>
  <c r="L50" i="18"/>
  <c r="A50" i="18"/>
  <c r="A51" i="18" s="1"/>
  <c r="A52" i="18" s="1"/>
  <c r="A53" i="18" s="1"/>
  <c r="L49" i="18"/>
  <c r="L54" i="18" s="1"/>
  <c r="E40" i="18"/>
  <c r="F22" i="18"/>
  <c r="C24" i="18" s="1"/>
  <c r="E22" i="18"/>
  <c r="E24" i="18" s="1"/>
  <c r="F244" i="17"/>
  <c r="D255" i="17" s="1"/>
  <c r="E226" i="17"/>
  <c r="D254" i="17" s="1"/>
  <c r="N220" i="17"/>
  <c r="M220" i="17"/>
  <c r="L220" i="17"/>
  <c r="K220" i="17"/>
  <c r="C222" i="17" s="1"/>
  <c r="N54" i="17"/>
  <c r="M54" i="17"/>
  <c r="L54" i="17"/>
  <c r="K51" i="17"/>
  <c r="K50" i="17"/>
  <c r="A50" i="17"/>
  <c r="A51" i="17" s="1"/>
  <c r="A52" i="17" s="1"/>
  <c r="A53" i="17" s="1"/>
  <c r="K49" i="17"/>
  <c r="D41" i="17"/>
  <c r="E40" i="17" s="1"/>
  <c r="F22" i="17"/>
  <c r="C24" i="17" s="1"/>
  <c r="E22" i="17"/>
  <c r="E24" i="17" s="1"/>
  <c r="F136" i="16"/>
  <c r="D147" i="16" s="1"/>
  <c r="E124" i="16"/>
  <c r="D146" i="16" s="1"/>
  <c r="C120" i="16"/>
  <c r="N117" i="16"/>
  <c r="M117" i="16"/>
  <c r="L117" i="16"/>
  <c r="K117" i="16"/>
  <c r="A111" i="16"/>
  <c r="A112" i="16" s="1"/>
  <c r="A113" i="16" s="1"/>
  <c r="A114" i="16" s="1"/>
  <c r="A115" i="16" s="1"/>
  <c r="A116" i="16" s="1"/>
  <c r="A117" i="16" s="1"/>
  <c r="M57" i="16"/>
  <c r="C62" i="16" s="1"/>
  <c r="L57" i="16"/>
  <c r="K57" i="16"/>
  <c r="C61" i="16" s="1"/>
  <c r="A50" i="16"/>
  <c r="A51" i="16" s="1"/>
  <c r="A52" i="16" s="1"/>
  <c r="A53" i="16" s="1"/>
  <c r="A54" i="16" s="1"/>
  <c r="A55" i="16" s="1"/>
  <c r="A56" i="16" s="1"/>
  <c r="N49" i="16"/>
  <c r="N57" i="16" s="1"/>
  <c r="D41" i="16"/>
  <c r="E40" i="16" s="1"/>
  <c r="F22" i="16"/>
  <c r="C24" i="16" s="1"/>
  <c r="E22" i="16"/>
  <c r="F132" i="15"/>
  <c r="D143" i="15" s="1"/>
  <c r="E118" i="15"/>
  <c r="D142" i="15" s="1"/>
  <c r="N112" i="15"/>
  <c r="M112" i="15"/>
  <c r="L112" i="15"/>
  <c r="K112" i="15"/>
  <c r="A106" i="15"/>
  <c r="A107" i="15" s="1"/>
  <c r="A108" i="15" s="1"/>
  <c r="A109" i="15" s="1"/>
  <c r="A110" i="15" s="1"/>
  <c r="A111" i="15" s="1"/>
  <c r="A112" i="15" s="1"/>
  <c r="M57" i="15"/>
  <c r="C62" i="15" s="1"/>
  <c r="L57" i="15"/>
  <c r="K57" i="15"/>
  <c r="C61" i="15" s="1"/>
  <c r="A50" i="15"/>
  <c r="A51" i="15" s="1"/>
  <c r="A52" i="15" s="1"/>
  <c r="A53" i="15" s="1"/>
  <c r="A54" i="15" s="1"/>
  <c r="A55" i="15" s="1"/>
  <c r="A56" i="15" s="1"/>
  <c r="N49" i="15"/>
  <c r="N57" i="15" s="1"/>
  <c r="D41" i="15"/>
  <c r="E40" i="15" s="1"/>
  <c r="F22" i="15"/>
  <c r="C24" i="15" s="1"/>
  <c r="E22" i="15"/>
  <c r="E24" i="15" s="1"/>
  <c r="F136" i="14"/>
  <c r="D147" i="14" s="1"/>
  <c r="E146" i="14" s="1"/>
  <c r="E124" i="14"/>
  <c r="N118" i="14"/>
  <c r="M118" i="14"/>
  <c r="L118" i="14"/>
  <c r="K118" i="14"/>
  <c r="C120" i="14" s="1"/>
  <c r="A111" i="14"/>
  <c r="A112" i="14" s="1"/>
  <c r="A113" i="14" s="1"/>
  <c r="A114" i="14" s="1"/>
  <c r="A115" i="14" s="1"/>
  <c r="A116" i="14" s="1"/>
  <c r="A117" i="14" s="1"/>
  <c r="M57" i="14"/>
  <c r="C62" i="14" s="1"/>
  <c r="L57" i="14"/>
  <c r="K57" i="14"/>
  <c r="C61" i="14" s="1"/>
  <c r="A50" i="14"/>
  <c r="A51" i="14" s="1"/>
  <c r="A52" i="14" s="1"/>
  <c r="A53" i="14" s="1"/>
  <c r="A54" i="14" s="1"/>
  <c r="A55" i="14" s="1"/>
  <c r="A56" i="14" s="1"/>
  <c r="N49" i="14"/>
  <c r="N57" i="14" s="1"/>
  <c r="D41" i="14"/>
  <c r="E40" i="14" s="1"/>
  <c r="F22" i="14"/>
  <c r="C24" i="14" s="1"/>
  <c r="E22" i="14"/>
  <c r="E176" i="18" l="1"/>
  <c r="E190" i="19"/>
  <c r="E158" i="22"/>
  <c r="K54" i="17"/>
  <c r="K57" i="19"/>
  <c r="K54" i="20"/>
  <c r="C58" i="20" s="1"/>
  <c r="E155" i="20"/>
  <c r="E137" i="21"/>
  <c r="D41" i="22"/>
  <c r="E41" i="22" s="1"/>
  <c r="E177" i="23"/>
  <c r="K45" i="24"/>
  <c r="C49" i="24" s="1"/>
  <c r="K58" i="26"/>
  <c r="C62" i="26" s="1"/>
  <c r="E142" i="15"/>
  <c r="E146" i="16"/>
  <c r="E254" i="17"/>
  <c r="E154" i="26"/>
  <c r="D157" i="13"/>
  <c r="F147" i="13"/>
  <c r="D158" i="13" s="1"/>
  <c r="N123" i="13"/>
  <c r="M123" i="13"/>
  <c r="L123" i="13"/>
  <c r="K123" i="13"/>
  <c r="A116" i="13"/>
  <c r="A117" i="13" s="1"/>
  <c r="A118" i="13" s="1"/>
  <c r="A119" i="13" s="1"/>
  <c r="A120" i="13" s="1"/>
  <c r="A121" i="13" s="1"/>
  <c r="A122" i="13" s="1"/>
  <c r="O59" i="13"/>
  <c r="N59" i="13"/>
  <c r="M59" i="13"/>
  <c r="C64" i="13" s="1"/>
  <c r="L59" i="13"/>
  <c r="K57" i="13"/>
  <c r="K56" i="13"/>
  <c r="A51" i="13"/>
  <c r="A52" i="13" s="1"/>
  <c r="A53" i="13" s="1"/>
  <c r="A54" i="13" s="1"/>
  <c r="A55" i="13" s="1"/>
  <c r="A56" i="13" s="1"/>
  <c r="D42" i="13"/>
  <c r="E41" i="13" s="1"/>
  <c r="F22" i="13"/>
  <c r="C24" i="13" s="1"/>
  <c r="E22" i="13"/>
  <c r="E24" i="13" s="1"/>
  <c r="D157" i="12"/>
  <c r="E157" i="12" s="1"/>
  <c r="F147" i="12"/>
  <c r="D158" i="12" s="1"/>
  <c r="N123" i="12"/>
  <c r="M123" i="12"/>
  <c r="L123" i="12"/>
  <c r="K123" i="12"/>
  <c r="A116" i="12"/>
  <c r="A117" i="12" s="1"/>
  <c r="A118" i="12" s="1"/>
  <c r="A119" i="12" s="1"/>
  <c r="A120" i="12" s="1"/>
  <c r="A121" i="12" s="1"/>
  <c r="A122" i="12" s="1"/>
  <c r="O59" i="12"/>
  <c r="N59" i="12"/>
  <c r="M59" i="12"/>
  <c r="C64" i="12" s="1"/>
  <c r="L59" i="12"/>
  <c r="K57" i="12"/>
  <c r="K56" i="12"/>
  <c r="K59" i="12" s="1"/>
  <c r="C63" i="12" s="1"/>
  <c r="A51" i="12"/>
  <c r="A52" i="12" s="1"/>
  <c r="A53" i="12" s="1"/>
  <c r="A54" i="12" s="1"/>
  <c r="A55" i="12" s="1"/>
  <c r="A56" i="12" s="1"/>
  <c r="D42" i="12"/>
  <c r="E41" i="12" s="1"/>
  <c r="F22" i="12"/>
  <c r="C24" i="12" s="1"/>
  <c r="E22" i="12"/>
  <c r="E24" i="12" s="1"/>
  <c r="D157" i="11"/>
  <c r="F147" i="11"/>
  <c r="D158" i="11" s="1"/>
  <c r="N123" i="11"/>
  <c r="M123" i="11"/>
  <c r="L123" i="11"/>
  <c r="K123" i="11"/>
  <c r="A116" i="11"/>
  <c r="A117" i="11" s="1"/>
  <c r="A118" i="11" s="1"/>
  <c r="A119" i="11" s="1"/>
  <c r="A120" i="11" s="1"/>
  <c r="A121" i="11" s="1"/>
  <c r="A122" i="11" s="1"/>
  <c r="O59" i="11"/>
  <c r="N59" i="11"/>
  <c r="M59" i="11"/>
  <c r="C64" i="11" s="1"/>
  <c r="L59" i="11"/>
  <c r="K57" i="11"/>
  <c r="K56" i="11"/>
  <c r="A52" i="11"/>
  <c r="A53" i="11" s="1"/>
  <c r="A54" i="11" s="1"/>
  <c r="A55" i="11" s="1"/>
  <c r="A56" i="11" s="1"/>
  <c r="A51" i="11"/>
  <c r="D42" i="11"/>
  <c r="E41" i="11" s="1"/>
  <c r="F22" i="11"/>
  <c r="C24" i="11" s="1"/>
  <c r="E22" i="11"/>
  <c r="E24" i="11" s="1"/>
  <c r="D154" i="10"/>
  <c r="F144" i="10"/>
  <c r="D155" i="10" s="1"/>
  <c r="N120" i="10"/>
  <c r="M120" i="10"/>
  <c r="L120" i="10"/>
  <c r="A113" i="10"/>
  <c r="A114" i="10" s="1"/>
  <c r="A115" i="10" s="1"/>
  <c r="A116" i="10" s="1"/>
  <c r="A117" i="10" s="1"/>
  <c r="A118" i="10" s="1"/>
  <c r="A119" i="10" s="1"/>
  <c r="K120" i="10"/>
  <c r="O59" i="10"/>
  <c r="N59" i="10"/>
  <c r="M59" i="10"/>
  <c r="C64" i="10" s="1"/>
  <c r="L59" i="10"/>
  <c r="K57" i="10"/>
  <c r="K56" i="10"/>
  <c r="K55" i="10"/>
  <c r="K54" i="10"/>
  <c r="K53" i="10"/>
  <c r="K52" i="10"/>
  <c r="K51" i="10"/>
  <c r="A51" i="10"/>
  <c r="A52" i="10" s="1"/>
  <c r="A53" i="10" s="1"/>
  <c r="A54" i="10" s="1"/>
  <c r="A55" i="10" s="1"/>
  <c r="A56" i="10" s="1"/>
  <c r="K50" i="10"/>
  <c r="K59" i="10" s="1"/>
  <c r="C63" i="10" s="1"/>
  <c r="D42" i="10"/>
  <c r="E41" i="10"/>
  <c r="F22" i="10"/>
  <c r="C24" i="10" s="1"/>
  <c r="E22" i="10"/>
  <c r="E24" i="10" s="1"/>
  <c r="K59" i="13" l="1"/>
  <c r="C63" i="13" s="1"/>
  <c r="E154" i="10"/>
  <c r="K59" i="11"/>
  <c r="C63" i="11" s="1"/>
  <c r="E157" i="11"/>
  <c r="E157" i="13"/>
  <c r="F153" i="9" l="1"/>
  <c r="D164" i="9" s="1"/>
  <c r="E138" i="9"/>
  <c r="D163" i="9" s="1"/>
  <c r="E163" i="9" s="1"/>
  <c r="N132" i="9"/>
  <c r="M132" i="9"/>
  <c r="L132" i="9"/>
  <c r="K132" i="9"/>
  <c r="C134" i="9" s="1"/>
  <c r="A131" i="9"/>
  <c r="N53" i="9"/>
  <c r="M53" i="9"/>
  <c r="C58" i="9" s="1"/>
  <c r="L53" i="9"/>
  <c r="K53" i="9"/>
  <c r="C57" i="9" s="1"/>
  <c r="A52" i="9"/>
  <c r="A50" i="9"/>
  <c r="A51" i="9" s="1"/>
  <c r="D41" i="9"/>
  <c r="E40" i="9" s="1"/>
  <c r="F22" i="9"/>
  <c r="C24" i="9" s="1"/>
  <c r="E22" i="9"/>
  <c r="E24" i="9" s="1"/>
  <c r="F200" i="8"/>
  <c r="D211" i="8" s="1"/>
  <c r="E185" i="8"/>
  <c r="E41" i="8" s="1"/>
  <c r="N179" i="8"/>
  <c r="M179" i="8"/>
  <c r="L179" i="8"/>
  <c r="K179" i="8"/>
  <c r="C181" i="8" s="1"/>
  <c r="A178" i="8"/>
  <c r="A176" i="8"/>
  <c r="A177" i="8" s="1"/>
  <c r="N57" i="8"/>
  <c r="M57" i="8"/>
  <c r="C62" i="8" s="1"/>
  <c r="L57" i="8"/>
  <c r="O55" i="8"/>
  <c r="A55" i="8"/>
  <c r="A56" i="8" s="1"/>
  <c r="O53" i="8"/>
  <c r="K53" i="8"/>
  <c r="O52" i="8"/>
  <c r="K52" i="8"/>
  <c r="O51" i="8"/>
  <c r="K51" i="8"/>
  <c r="A51" i="8"/>
  <c r="A52" i="8" s="1"/>
  <c r="K50" i="8"/>
  <c r="K57" i="8" s="1"/>
  <c r="C61" i="8" s="1"/>
  <c r="F23" i="8"/>
  <c r="C25" i="8" s="1"/>
  <c r="E23" i="8"/>
  <c r="E25" i="8" s="1"/>
  <c r="D210" i="8" l="1"/>
  <c r="E210" i="8" s="1"/>
  <c r="F150" i="7" l="1"/>
  <c r="D161" i="7" s="1"/>
  <c r="E135" i="7"/>
  <c r="D160" i="7" s="1"/>
  <c r="E160" i="7" s="1"/>
  <c r="M129" i="7"/>
  <c r="L129" i="7"/>
  <c r="A128" i="7"/>
  <c r="A127" i="7"/>
  <c r="N126" i="7"/>
  <c r="N129" i="7" s="1"/>
  <c r="K126" i="7"/>
  <c r="K129" i="7" s="1"/>
  <c r="C131" i="7" s="1"/>
  <c r="N58" i="7"/>
  <c r="M58" i="7"/>
  <c r="C63" i="7" s="1"/>
  <c r="L58" i="7"/>
  <c r="K57" i="7"/>
  <c r="K56" i="7"/>
  <c r="K55" i="7"/>
  <c r="K54" i="7"/>
  <c r="K53" i="7"/>
  <c r="K52" i="7"/>
  <c r="K51" i="7"/>
  <c r="A51" i="7"/>
  <c r="A52" i="7" s="1"/>
  <c r="A53" i="7" s="1"/>
  <c r="A54" i="7" s="1"/>
  <c r="A55" i="7" s="1"/>
  <c r="A56" i="7" s="1"/>
  <c r="K50" i="7"/>
  <c r="F21" i="7"/>
  <c r="C23" i="7" s="1"/>
  <c r="E21" i="7"/>
  <c r="E23" i="7" s="1"/>
  <c r="K58" i="7" l="1"/>
  <c r="C62" i="7" s="1"/>
  <c r="D41" i="7"/>
  <c r="E41" i="7" s="1"/>
  <c r="F149" i="6"/>
  <c r="D160" i="6" s="1"/>
  <c r="E134" i="6"/>
  <c r="D159" i="6" s="1"/>
  <c r="N128" i="6"/>
  <c r="M128" i="6"/>
  <c r="L128" i="6"/>
  <c r="K128" i="6"/>
  <c r="C130" i="6" s="1"/>
  <c r="A126" i="6"/>
  <c r="A127" i="6" s="1"/>
  <c r="S121" i="6"/>
  <c r="Q121" i="6"/>
  <c r="M57" i="6"/>
  <c r="C62" i="6" s="1"/>
  <c r="L57" i="6"/>
  <c r="N56" i="6"/>
  <c r="N57" i="6" s="1"/>
  <c r="K55" i="6"/>
  <c r="K54" i="6"/>
  <c r="K53" i="6"/>
  <c r="K52" i="6"/>
  <c r="K51" i="6"/>
  <c r="K50" i="6"/>
  <c r="K49" i="6"/>
  <c r="A49" i="6"/>
  <c r="A50" i="6" s="1"/>
  <c r="A51" i="6" s="1"/>
  <c r="A52" i="6" s="1"/>
  <c r="A53" i="6" s="1"/>
  <c r="A54" i="6" s="1"/>
  <c r="K48" i="6"/>
  <c r="E39" i="6"/>
  <c r="F21" i="6"/>
  <c r="C23" i="6" s="1"/>
  <c r="E21" i="6"/>
  <c r="E23" i="6" s="1"/>
  <c r="K57" i="6" l="1"/>
  <c r="C61" i="6" s="1"/>
  <c r="E159" i="6"/>
  <c r="F153" i="5" l="1"/>
  <c r="D164" i="5" s="1"/>
  <c r="D163" i="5"/>
  <c r="E163" i="5" s="1"/>
  <c r="N132" i="5"/>
  <c r="M132" i="5"/>
  <c r="L132" i="5"/>
  <c r="K132" i="5"/>
  <c r="C134" i="5" s="1"/>
  <c r="A129" i="5"/>
  <c r="A130" i="5" s="1"/>
  <c r="A131" i="5" s="1"/>
  <c r="N57" i="5"/>
  <c r="M57" i="5"/>
  <c r="C62" i="5" s="1"/>
  <c r="L57" i="5"/>
  <c r="K56" i="5"/>
  <c r="K55" i="5"/>
  <c r="K54" i="5"/>
  <c r="K53" i="5"/>
  <c r="K52" i="5"/>
  <c r="K50" i="5"/>
  <c r="A50" i="5"/>
  <c r="A51" i="5" s="1"/>
  <c r="A52" i="5" s="1"/>
  <c r="A53" i="5" s="1"/>
  <c r="A54" i="5" s="1"/>
  <c r="A55" i="5" s="1"/>
  <c r="A56" i="5" s="1"/>
  <c r="K49" i="5"/>
  <c r="D41" i="5"/>
  <c r="E40" i="5" s="1"/>
  <c r="F22" i="5"/>
  <c r="C24" i="5" s="1"/>
  <c r="E22" i="5"/>
  <c r="E24" i="5" s="1"/>
  <c r="K57" i="5" l="1"/>
  <c r="C61" i="5" s="1"/>
  <c r="F127" i="4"/>
  <c r="D138" i="4" s="1"/>
  <c r="E137" i="4" s="1"/>
  <c r="N105" i="4"/>
  <c r="L105" i="4"/>
  <c r="A99" i="4"/>
  <c r="A100" i="4" s="1"/>
  <c r="A101" i="4" s="1"/>
  <c r="A102" i="4" s="1"/>
  <c r="A103" i="4" s="1"/>
  <c r="A104" i="4" s="1"/>
  <c r="C62" i="4"/>
  <c r="C61" i="4"/>
  <c r="N57" i="4"/>
  <c r="A51" i="4"/>
  <c r="A52" i="4" s="1"/>
  <c r="A53" i="4" s="1"/>
  <c r="A54" i="4" s="1"/>
  <c r="A55" i="4" s="1"/>
  <c r="A56" i="4" s="1"/>
  <c r="E40" i="4"/>
  <c r="F22" i="4"/>
  <c r="C24" i="4" s="1"/>
  <c r="E22" i="4"/>
  <c r="E24" i="4" s="1"/>
  <c r="D127" i="2" l="1"/>
  <c r="F117" i="2"/>
  <c r="D128" i="2" s="1"/>
  <c r="E127" i="2" s="1"/>
  <c r="C98" i="2"/>
  <c r="N96" i="2"/>
  <c r="L96" i="2"/>
  <c r="C58" i="2"/>
  <c r="C57" i="2"/>
  <c r="K49" i="2"/>
  <c r="E40" i="2"/>
  <c r="F22" i="2"/>
  <c r="C24" i="2" s="1"/>
  <c r="E22" i="2"/>
  <c r="E24" i="2" s="1"/>
  <c r="F130" i="1"/>
  <c r="D141" i="1" s="1"/>
  <c r="E115" i="1"/>
  <c r="D140" i="1" s="1"/>
  <c r="C111" i="1"/>
  <c r="N109" i="1"/>
  <c r="A106" i="1"/>
  <c r="A107" i="1" s="1"/>
  <c r="N58" i="1"/>
  <c r="M58" i="1"/>
  <c r="L58" i="1"/>
  <c r="K53" i="1"/>
  <c r="K52" i="1"/>
  <c r="K51" i="1"/>
  <c r="A50" i="1"/>
  <c r="A51" i="1" s="1"/>
  <c r="A52" i="1" s="1"/>
  <c r="A53" i="1" s="1"/>
  <c r="E40" i="1"/>
  <c r="F22" i="1"/>
  <c r="C24" i="1" s="1"/>
  <c r="E22" i="1"/>
  <c r="E24" i="1" s="1"/>
  <c r="E140" i="1" l="1"/>
</calcChain>
</file>

<file path=xl/comments1.xml><?xml version="1.0" encoding="utf-8"?>
<comments xmlns="http://schemas.openxmlformats.org/spreadsheetml/2006/main">
  <authors>
    <author>Invitado</author>
  </authors>
  <commentList>
    <comment ref="L91" authorId="0" shapeId="0">
      <text>
        <r>
          <rPr>
            <b/>
            <sz val="9"/>
            <color indexed="81"/>
            <rFont val="Tahoma"/>
            <family val="2"/>
          </rPr>
          <t>Invitado:</t>
        </r>
        <r>
          <rPr>
            <sz val="9"/>
            <color indexed="81"/>
            <rFont val="Tahoma"/>
            <family val="2"/>
          </rPr>
          <t xml:space="preserve">
COMO SE DESEMPEÑO EN EL OTRO CARGO</t>
        </r>
      </text>
    </comment>
    <comment ref="L92" authorId="0" shapeId="0">
      <text>
        <r>
          <rPr>
            <b/>
            <sz val="9"/>
            <color indexed="81"/>
            <rFont val="Tahoma"/>
            <family val="2"/>
          </rPr>
          <t>Invitado:</t>
        </r>
        <r>
          <rPr>
            <sz val="9"/>
            <color indexed="81"/>
            <rFont val="Tahoma"/>
            <family val="2"/>
          </rPr>
          <t xml:space="preserve">
COMO SE DESEMPEÑO EN EL OTRO CARGO</t>
        </r>
      </text>
    </comment>
  </commentList>
</comments>
</file>

<file path=xl/comments2.xml><?xml version="1.0" encoding="utf-8"?>
<comments xmlns="http://schemas.openxmlformats.org/spreadsheetml/2006/main">
  <authors>
    <author>Invitado</author>
  </authors>
  <commentList>
    <comment ref="L127" authorId="0" shapeId="0">
      <text>
        <r>
          <rPr>
            <b/>
            <sz val="9"/>
            <color indexed="81"/>
            <rFont val="Tahoma"/>
            <family val="2"/>
          </rPr>
          <t>Invitado:</t>
        </r>
        <r>
          <rPr>
            <sz val="9"/>
            <color indexed="81"/>
            <rFont val="Tahoma"/>
            <family val="2"/>
          </rPr>
          <t xml:space="preserve">
NO ES CLARO EL PERIODO CON LA EXPERIENCIA</t>
        </r>
      </text>
    </comment>
  </commentList>
</comments>
</file>

<file path=xl/comments3.xml><?xml version="1.0" encoding="utf-8"?>
<comments xmlns="http://schemas.openxmlformats.org/spreadsheetml/2006/main">
  <authors>
    <author>Invitado</author>
  </authors>
  <commentList>
    <comment ref="L133" authorId="0" shapeId="0">
      <text>
        <r>
          <rPr>
            <b/>
            <sz val="9"/>
            <color indexed="81"/>
            <rFont val="Tahoma"/>
            <family val="2"/>
          </rPr>
          <t>Invitado:</t>
        </r>
        <r>
          <rPr>
            <sz val="9"/>
            <color indexed="81"/>
            <rFont val="Tahoma"/>
            <family val="2"/>
          </rPr>
          <t xml:space="preserve">
REVISAR LAS FUNCIONES</t>
        </r>
      </text>
    </comment>
  </commentList>
</comments>
</file>

<file path=xl/comments4.xml><?xml version="1.0" encoding="utf-8"?>
<comments xmlns="http://schemas.openxmlformats.org/spreadsheetml/2006/main">
  <authors>
    <author>Invitado</author>
  </authors>
  <commentList>
    <comment ref="L94" authorId="0" shapeId="0">
      <text>
        <r>
          <rPr>
            <b/>
            <sz val="9"/>
            <color indexed="81"/>
            <rFont val="Tahoma"/>
            <family val="2"/>
          </rPr>
          <t>Invitado:</t>
        </r>
        <r>
          <rPr>
            <sz val="9"/>
            <color indexed="81"/>
            <rFont val="Tahoma"/>
            <family val="2"/>
          </rPr>
          <t xml:space="preserve">
REVISAR FUNCIONES</t>
        </r>
      </text>
    </comment>
    <comment ref="L102" authorId="0" shapeId="0">
      <text>
        <r>
          <rPr>
            <b/>
            <sz val="9"/>
            <color indexed="81"/>
            <rFont val="Tahoma"/>
            <family val="2"/>
          </rPr>
          <t>Invitado:</t>
        </r>
        <r>
          <rPr>
            <sz val="9"/>
            <color indexed="81"/>
            <rFont val="Tahoma"/>
            <family val="2"/>
          </rPr>
          <t xml:space="preserve">
REVISAR FUNCIONES</t>
        </r>
      </text>
    </comment>
    <comment ref="L140" authorId="0" shapeId="0">
      <text>
        <r>
          <rPr>
            <b/>
            <sz val="9"/>
            <color indexed="81"/>
            <rFont val="Tahoma"/>
            <family val="2"/>
          </rPr>
          <t>Invitado:</t>
        </r>
        <r>
          <rPr>
            <sz val="9"/>
            <color indexed="81"/>
            <rFont val="Tahoma"/>
            <family val="2"/>
          </rPr>
          <t xml:space="preserve">
REVISAR LAS FUNCIONES</t>
        </r>
      </text>
    </comment>
  </commentList>
</comments>
</file>

<file path=xl/comments5.xml><?xml version="1.0" encoding="utf-8"?>
<comments xmlns="http://schemas.openxmlformats.org/spreadsheetml/2006/main">
  <authors>
    <author>Invitado</author>
  </authors>
  <commentList>
    <comment ref="L90" authorId="0" shapeId="0">
      <text>
        <r>
          <rPr>
            <b/>
            <sz val="9"/>
            <color indexed="81"/>
            <rFont val="Tahoma"/>
            <family val="2"/>
          </rPr>
          <t>Invitado:</t>
        </r>
        <r>
          <rPr>
            <sz val="9"/>
            <color indexed="81"/>
            <rFont val="Tahoma"/>
            <family val="2"/>
          </rPr>
          <t xml:space="preserve">
VERIFICAR QUE ESTAS CERTIFICACIONES CUMPLEN CON EL PERFIL</t>
        </r>
      </text>
    </comment>
    <comment ref="F92" authorId="0" shapeId="0">
      <text>
        <r>
          <rPr>
            <b/>
            <sz val="9"/>
            <color indexed="81"/>
            <rFont val="Tahoma"/>
            <family val="2"/>
          </rPr>
          <t>Invitado:</t>
        </r>
        <r>
          <rPr>
            <sz val="9"/>
            <color indexed="81"/>
            <rFont val="Tahoma"/>
            <family val="2"/>
          </rPr>
          <t xml:space="preserve">
VERIFICAR LA PROFESION</t>
        </r>
      </text>
    </comment>
    <comment ref="L93" authorId="0" shapeId="0">
      <text>
        <r>
          <rPr>
            <b/>
            <sz val="9"/>
            <color indexed="81"/>
            <rFont val="Tahoma"/>
            <family val="2"/>
          </rPr>
          <t>Invitado:</t>
        </r>
        <r>
          <rPr>
            <sz val="9"/>
            <color indexed="81"/>
            <rFont val="Tahoma"/>
            <family val="2"/>
          </rPr>
          <t xml:space="preserve">
VERIFICAR SI CUMPLE CON EL PERFIL
</t>
        </r>
      </text>
    </comment>
    <comment ref="L144" authorId="0" shapeId="0">
      <text>
        <r>
          <rPr>
            <b/>
            <sz val="9"/>
            <color indexed="81"/>
            <rFont val="Tahoma"/>
            <family val="2"/>
          </rPr>
          <t>Invitado:</t>
        </r>
        <r>
          <rPr>
            <sz val="9"/>
            <color indexed="81"/>
            <rFont val="Tahoma"/>
            <family val="2"/>
          </rPr>
          <t xml:space="preserve">
VERIFICAR SI CUMPLE CON EL PERFIL</t>
        </r>
      </text>
    </comment>
  </commentList>
</comments>
</file>

<file path=xl/comments6.xml><?xml version="1.0" encoding="utf-8"?>
<comments xmlns="http://schemas.openxmlformats.org/spreadsheetml/2006/main">
  <authors>
    <author>Invitado</author>
  </authors>
  <commentList>
    <comment ref="P94" authorId="0" shapeId="0">
      <text>
        <r>
          <rPr>
            <b/>
            <sz val="9"/>
            <color indexed="81"/>
            <rFont val="Tahoma"/>
            <family val="2"/>
          </rPr>
          <t>Invitado:</t>
        </r>
        <r>
          <rPr>
            <sz val="9"/>
            <color indexed="81"/>
            <rFont val="Tahoma"/>
            <family val="2"/>
          </rPr>
          <t xml:space="preserve">
EXPERIENCIA</t>
        </r>
      </text>
    </comment>
  </commentList>
</comments>
</file>

<file path=xl/comments7.xml><?xml version="1.0" encoding="utf-8"?>
<comments xmlns="http://schemas.openxmlformats.org/spreadsheetml/2006/main">
  <authors>
    <author>Invitado</author>
  </authors>
  <commentList>
    <comment ref="K71" authorId="0" shapeId="0">
      <text>
        <r>
          <rPr>
            <b/>
            <sz val="9"/>
            <color indexed="81"/>
            <rFont val="Tahoma"/>
            <family val="2"/>
          </rPr>
          <t>Invitado:</t>
        </r>
        <r>
          <rPr>
            <sz val="9"/>
            <color indexed="81"/>
            <rFont val="Tahoma"/>
            <family val="2"/>
          </rPr>
          <t xml:space="preserve">
VERIFICAR LA PERTINENCIA DE ESTA EXPERIENCIA CON EL PERFIL</t>
        </r>
      </text>
    </comment>
    <comment ref="L72" authorId="0" shapeId="0">
      <text>
        <r>
          <rPr>
            <b/>
            <sz val="9"/>
            <color indexed="81"/>
            <rFont val="Tahoma"/>
            <family val="2"/>
          </rPr>
          <t>Invitado:</t>
        </r>
        <r>
          <rPr>
            <sz val="9"/>
            <color indexed="81"/>
            <rFont val="Tahoma"/>
            <family val="2"/>
          </rPr>
          <t xml:space="preserve">
RELACIONAR FUNCIONES</t>
        </r>
      </text>
    </comment>
    <comment ref="L73" authorId="0" shapeId="0">
      <text>
        <r>
          <rPr>
            <b/>
            <sz val="9"/>
            <color indexed="81"/>
            <rFont val="Tahoma"/>
            <family val="2"/>
          </rPr>
          <t>Invitado:</t>
        </r>
        <r>
          <rPr>
            <sz val="9"/>
            <color indexed="81"/>
            <rFont val="Tahoma"/>
            <family val="2"/>
          </rPr>
          <t xml:space="preserve">
RELACIONAR FUNCIONES</t>
        </r>
      </text>
    </comment>
    <comment ref="L74" authorId="0" shapeId="0">
      <text>
        <r>
          <rPr>
            <b/>
            <sz val="9"/>
            <color indexed="81"/>
            <rFont val="Tahoma"/>
            <family val="2"/>
          </rPr>
          <t>Invitado:</t>
        </r>
        <r>
          <rPr>
            <sz val="9"/>
            <color indexed="81"/>
            <rFont val="Tahoma"/>
            <family val="2"/>
          </rPr>
          <t xml:space="preserve">
RELACIONAR FUNCIONES</t>
        </r>
      </text>
    </comment>
    <comment ref="L75" authorId="0" shapeId="0">
      <text>
        <r>
          <rPr>
            <b/>
            <sz val="9"/>
            <color indexed="81"/>
            <rFont val="Tahoma"/>
            <family val="2"/>
          </rPr>
          <t>Invitado:</t>
        </r>
        <r>
          <rPr>
            <sz val="9"/>
            <color indexed="81"/>
            <rFont val="Tahoma"/>
            <family val="2"/>
          </rPr>
          <t xml:space="preserve">
REVISAR SI LA CERTIFICACION SIRVE DE ACUERDO AL PERFIL</t>
        </r>
      </text>
    </comment>
    <comment ref="K76" authorId="0" shapeId="0">
      <text>
        <r>
          <rPr>
            <b/>
            <sz val="9"/>
            <color indexed="81"/>
            <rFont val="Tahoma"/>
            <family val="2"/>
          </rPr>
          <t>Invitado:</t>
        </r>
        <r>
          <rPr>
            <sz val="9"/>
            <color indexed="81"/>
            <rFont val="Tahoma"/>
            <family val="2"/>
          </rPr>
          <t xml:space="preserve">
FALTA LA EXPERIENCIA DE 2011</t>
        </r>
      </text>
    </comment>
    <comment ref="L76" authorId="0" shapeId="0">
      <text>
        <r>
          <rPr>
            <b/>
            <sz val="9"/>
            <color indexed="81"/>
            <rFont val="Tahoma"/>
            <family val="2"/>
          </rPr>
          <t>Invitado:</t>
        </r>
        <r>
          <rPr>
            <sz val="9"/>
            <color indexed="81"/>
            <rFont val="Tahoma"/>
            <family val="2"/>
          </rPr>
          <t xml:space="preserve">
INCLUIR FUNCIONES</t>
        </r>
      </text>
    </comment>
    <comment ref="L77" authorId="0" shapeId="0">
      <text>
        <r>
          <rPr>
            <b/>
            <sz val="9"/>
            <color indexed="81"/>
            <rFont val="Tahoma"/>
            <family val="2"/>
          </rPr>
          <t>Invitado:</t>
        </r>
        <r>
          <rPr>
            <sz val="9"/>
            <color indexed="81"/>
            <rFont val="Tahoma"/>
            <family val="2"/>
          </rPr>
          <t xml:space="preserve">
INCLUIR FUNCIONES</t>
        </r>
      </text>
    </comment>
    <comment ref="L78" authorId="0" shapeId="0">
      <text>
        <r>
          <rPr>
            <b/>
            <sz val="9"/>
            <color indexed="81"/>
            <rFont val="Tahoma"/>
            <family val="2"/>
          </rPr>
          <t>Invitado:</t>
        </r>
        <r>
          <rPr>
            <sz val="9"/>
            <color indexed="81"/>
            <rFont val="Tahoma"/>
            <family val="2"/>
          </rPr>
          <t xml:space="preserve">
VERIFICAR SI LA EXPERIENCIA RESPONDE AL PERFIL REQUERIDO</t>
        </r>
      </text>
    </comment>
    <comment ref="L80" authorId="0" shapeId="0">
      <text>
        <r>
          <rPr>
            <b/>
            <sz val="9"/>
            <color indexed="81"/>
            <rFont val="Tahoma"/>
            <family val="2"/>
          </rPr>
          <t>Invitado:</t>
        </r>
        <r>
          <rPr>
            <sz val="9"/>
            <color indexed="81"/>
            <rFont val="Tahoma"/>
            <family val="2"/>
          </rPr>
          <t xml:space="preserve">
REVISAR SI APLICA SINO RELACIONAR EN OBSERVACIONES</t>
        </r>
      </text>
    </comment>
    <comment ref="N80" authorId="0" shapeId="0">
      <text>
        <r>
          <rPr>
            <b/>
            <sz val="9"/>
            <color indexed="81"/>
            <rFont val="Tahoma"/>
            <family val="2"/>
          </rPr>
          <t>Invitado:</t>
        </r>
        <r>
          <rPr>
            <sz val="9"/>
            <color indexed="81"/>
            <rFont val="Tahoma"/>
            <family val="2"/>
          </rPr>
          <t xml:space="preserve">
REVISAR</t>
        </r>
      </text>
    </comment>
    <comment ref="O80" authorId="0" shapeId="0">
      <text>
        <r>
          <rPr>
            <b/>
            <sz val="9"/>
            <color indexed="81"/>
            <rFont val="Tahoma"/>
            <family val="2"/>
          </rPr>
          <t>Invitado:</t>
        </r>
        <r>
          <rPr>
            <sz val="9"/>
            <color indexed="81"/>
            <rFont val="Tahoma"/>
            <family val="2"/>
          </rPr>
          <t xml:space="preserve">
REVISAR</t>
        </r>
      </text>
    </comment>
    <comment ref="L81" authorId="0" shapeId="0">
      <text>
        <r>
          <rPr>
            <b/>
            <sz val="9"/>
            <color indexed="81"/>
            <rFont val="Tahoma"/>
            <family val="2"/>
          </rPr>
          <t>Invitado:</t>
        </r>
        <r>
          <rPr>
            <sz val="9"/>
            <color indexed="81"/>
            <rFont val="Tahoma"/>
            <family val="2"/>
          </rPr>
          <t xml:space="preserve">
REVISAR SI APLICA SINO RELACIONAR EN OBSERVACIONES</t>
        </r>
      </text>
    </comment>
    <comment ref="L82" authorId="0" shapeId="0">
      <text>
        <r>
          <rPr>
            <b/>
            <sz val="9"/>
            <color indexed="81"/>
            <rFont val="Tahoma"/>
            <family val="2"/>
          </rPr>
          <t>Invitado:</t>
        </r>
        <r>
          <rPr>
            <sz val="9"/>
            <color indexed="81"/>
            <rFont val="Tahoma"/>
            <family val="2"/>
          </rPr>
          <t xml:space="preserve">
REVISAR SI APLICA SINO RELACIONAR EN OBSERVACIONES</t>
        </r>
      </text>
    </comment>
    <comment ref="L83" authorId="0" shapeId="0">
      <text>
        <r>
          <rPr>
            <b/>
            <sz val="9"/>
            <color indexed="81"/>
            <rFont val="Tahoma"/>
            <family val="2"/>
          </rPr>
          <t>Invitado:</t>
        </r>
        <r>
          <rPr>
            <sz val="9"/>
            <color indexed="81"/>
            <rFont val="Tahoma"/>
            <family val="2"/>
          </rPr>
          <t xml:space="preserve">
REVISAR SI CUMPLE SINO RELACIONAR EN OBSERVACIONES</t>
        </r>
      </text>
    </comment>
    <comment ref="L84" authorId="0" shapeId="0">
      <text>
        <r>
          <rPr>
            <b/>
            <sz val="9"/>
            <color indexed="81"/>
            <rFont val="Tahoma"/>
            <family val="2"/>
          </rPr>
          <t>Invitado:</t>
        </r>
        <r>
          <rPr>
            <sz val="9"/>
            <color indexed="81"/>
            <rFont val="Tahoma"/>
            <family val="2"/>
          </rPr>
          <t xml:space="preserve">
REVISAR SI APLICA SINO RELACIONAR EN OBSERVACIONES</t>
        </r>
      </text>
    </comment>
    <comment ref="L85" authorId="0" shapeId="0">
      <text>
        <r>
          <rPr>
            <b/>
            <sz val="9"/>
            <color indexed="81"/>
            <rFont val="Tahoma"/>
            <family val="2"/>
          </rPr>
          <t>Invitad
CONPLEMENTAR EL PERFIL</t>
        </r>
      </text>
    </comment>
    <comment ref="L92" authorId="0" shapeId="0">
      <text>
        <r>
          <rPr>
            <b/>
            <sz val="9"/>
            <color indexed="81"/>
            <rFont val="Tahoma"/>
            <family val="2"/>
          </rPr>
          <t>Invitado:</t>
        </r>
        <r>
          <rPr>
            <sz val="9"/>
            <color indexed="81"/>
            <rFont val="Tahoma"/>
            <family val="2"/>
          </rPr>
          <t xml:space="preserve">
VERIFICAR SI APLICA CON EL PERFIL</t>
        </r>
      </text>
    </comment>
    <comment ref="L94" authorId="0" shapeId="0">
      <text>
        <r>
          <rPr>
            <b/>
            <sz val="9"/>
            <color indexed="81"/>
            <rFont val="Tahoma"/>
            <family val="2"/>
          </rPr>
          <t>Invitado:</t>
        </r>
        <r>
          <rPr>
            <sz val="9"/>
            <color indexed="81"/>
            <rFont val="Tahoma"/>
            <family val="2"/>
          </rPr>
          <t xml:space="preserve">
VERIFICAR SI LE SIRVE</t>
        </r>
      </text>
    </comment>
    <comment ref="L96" authorId="0" shapeId="0">
      <text>
        <r>
          <rPr>
            <b/>
            <sz val="9"/>
            <color indexed="81"/>
            <rFont val="Tahoma"/>
            <family val="2"/>
          </rPr>
          <t>Invitado:</t>
        </r>
        <r>
          <rPr>
            <sz val="9"/>
            <color indexed="81"/>
            <rFont val="Tahoma"/>
            <family val="2"/>
          </rPr>
          <t xml:space="preserve">
VERIFICAR SI CUMPLE CON LOS PLIEGOS
</t>
        </r>
      </text>
    </comment>
    <comment ref="L98" authorId="0" shapeId="0">
      <text>
        <r>
          <rPr>
            <b/>
            <sz val="9"/>
            <color indexed="81"/>
            <rFont val="Tahoma"/>
            <family val="2"/>
          </rPr>
          <t>Invitado:</t>
        </r>
        <r>
          <rPr>
            <sz val="9"/>
            <color indexed="81"/>
            <rFont val="Tahoma"/>
            <family val="2"/>
          </rPr>
          <t xml:space="preserve">
REVISAR SI CUMPLE SI NO REVISAR EN OBSERVACIONES</t>
        </r>
      </text>
    </comment>
    <comment ref="L100" authorId="0" shapeId="0">
      <text>
        <r>
          <rPr>
            <b/>
            <sz val="9"/>
            <color indexed="81"/>
            <rFont val="Tahoma"/>
            <family val="2"/>
          </rPr>
          <t>Invitado:</t>
        </r>
        <r>
          <rPr>
            <sz val="9"/>
            <color indexed="81"/>
            <rFont val="Tahoma"/>
            <family val="2"/>
          </rPr>
          <t xml:space="preserve">
REVISAR SI CUMPLE</t>
        </r>
      </text>
    </comment>
    <comment ref="L101" authorId="0" shapeId="0">
      <text>
        <r>
          <rPr>
            <b/>
            <sz val="9"/>
            <color indexed="81"/>
            <rFont val="Tahoma"/>
            <family val="2"/>
          </rPr>
          <t>Invitado:</t>
        </r>
        <r>
          <rPr>
            <sz val="9"/>
            <color indexed="81"/>
            <rFont val="Tahoma"/>
            <family val="2"/>
          </rPr>
          <t xml:space="preserve">
COMPLETAR</t>
        </r>
      </text>
    </comment>
    <comment ref="L102" authorId="0" shapeId="0">
      <text>
        <r>
          <rPr>
            <b/>
            <sz val="9"/>
            <color indexed="81"/>
            <rFont val="Tahoma"/>
            <family val="2"/>
          </rPr>
          <t>Invitado:</t>
        </r>
        <r>
          <rPr>
            <sz val="9"/>
            <color indexed="81"/>
            <rFont val="Tahoma"/>
            <family val="2"/>
          </rPr>
          <t xml:space="preserve">
RELACIONAR FUNCIONES</t>
        </r>
      </text>
    </comment>
    <comment ref="L103" authorId="0" shapeId="0">
      <text>
        <r>
          <rPr>
            <b/>
            <sz val="9"/>
            <color indexed="81"/>
            <rFont val="Tahoma"/>
            <family val="2"/>
          </rPr>
          <t>Invitado:</t>
        </r>
        <r>
          <rPr>
            <sz val="9"/>
            <color indexed="81"/>
            <rFont val="Tahoma"/>
            <family val="2"/>
          </rPr>
          <t xml:space="preserve">
VERIFICAR SI CUMPLE
</t>
        </r>
      </text>
    </comment>
    <comment ref="L105" authorId="0" shapeId="0">
      <text>
        <r>
          <rPr>
            <b/>
            <sz val="9"/>
            <color indexed="81"/>
            <rFont val="Tahoma"/>
            <family val="2"/>
          </rPr>
          <t>Invitado:</t>
        </r>
        <r>
          <rPr>
            <sz val="9"/>
            <color indexed="81"/>
            <rFont val="Tahoma"/>
            <family val="2"/>
          </rPr>
          <t xml:space="preserve">
COMPLETAR
</t>
        </r>
      </text>
    </comment>
    <comment ref="L107" authorId="0" shapeId="0">
      <text>
        <r>
          <rPr>
            <b/>
            <sz val="9"/>
            <color indexed="81"/>
            <rFont val="Tahoma"/>
            <family val="2"/>
          </rPr>
          <t>Invitado:</t>
        </r>
        <r>
          <rPr>
            <sz val="9"/>
            <color indexed="81"/>
            <rFont val="Tahoma"/>
            <family val="2"/>
          </rPr>
          <t xml:space="preserve">
REVISAR SI CUMPLE</t>
        </r>
      </text>
    </comment>
    <comment ref="L112" authorId="0" shapeId="0">
      <text>
        <r>
          <rPr>
            <b/>
            <sz val="9"/>
            <color indexed="81"/>
            <rFont val="Tahoma"/>
            <family val="2"/>
          </rPr>
          <t>Invitado:</t>
        </r>
        <r>
          <rPr>
            <sz val="9"/>
            <color indexed="81"/>
            <rFont val="Tahoma"/>
            <family val="2"/>
          </rPr>
          <t xml:space="preserve">
VERIFICAR SI CUMPLE</t>
        </r>
      </text>
    </comment>
    <comment ref="L148" authorId="0" shapeId="0">
      <text>
        <r>
          <rPr>
            <b/>
            <sz val="9"/>
            <color indexed="81"/>
            <rFont val="Tahoma"/>
            <family val="2"/>
          </rPr>
          <t>Invitado:</t>
        </r>
        <r>
          <rPr>
            <sz val="9"/>
            <color indexed="81"/>
            <rFont val="Tahoma"/>
            <family val="2"/>
          </rPr>
          <t xml:space="preserve">
VERIFICAR SI APLICA</t>
        </r>
      </text>
    </comment>
    <comment ref="L150" authorId="0" shapeId="0">
      <text>
        <r>
          <rPr>
            <b/>
            <sz val="9"/>
            <color indexed="81"/>
            <rFont val="Tahoma"/>
            <family val="2"/>
          </rPr>
          <t>Invitado:</t>
        </r>
        <r>
          <rPr>
            <sz val="9"/>
            <color indexed="81"/>
            <rFont val="Tahoma"/>
            <family val="2"/>
          </rPr>
          <t xml:space="preserve">
TIEMPO PERIODO?
SE TRASLAPA?</t>
        </r>
      </text>
    </comment>
    <comment ref="L151" authorId="0" shapeId="0">
      <text>
        <r>
          <rPr>
            <b/>
            <sz val="9"/>
            <color indexed="81"/>
            <rFont val="Tahoma"/>
            <family val="2"/>
          </rPr>
          <t>Invitado:</t>
        </r>
        <r>
          <rPr>
            <sz val="9"/>
            <color indexed="81"/>
            <rFont val="Tahoma"/>
            <family val="2"/>
          </rPr>
          <t xml:space="preserve">
TIEMPO</t>
        </r>
      </text>
    </comment>
  </commentList>
</comments>
</file>

<file path=xl/comments8.xml><?xml version="1.0" encoding="utf-8"?>
<comments xmlns="http://schemas.openxmlformats.org/spreadsheetml/2006/main">
  <authors>
    <author>Invitado</author>
  </authors>
  <commentList>
    <comment ref="J69" authorId="0" shapeId="0">
      <text>
        <r>
          <rPr>
            <b/>
            <sz val="9"/>
            <color indexed="81"/>
            <rFont val="Tahoma"/>
            <family val="2"/>
          </rPr>
          <t>Invitado:</t>
        </r>
        <r>
          <rPr>
            <sz val="9"/>
            <color indexed="81"/>
            <rFont val="Tahoma"/>
            <family val="2"/>
          </rPr>
          <t xml:space="preserve">
SOLO PARA MODALIDAD FAMILIAR</t>
        </r>
      </text>
    </comment>
  </commentList>
</comments>
</file>

<file path=xl/sharedStrings.xml><?xml version="1.0" encoding="utf-8"?>
<sst xmlns="http://schemas.openxmlformats.org/spreadsheetml/2006/main" count="35359" uniqueCount="5904">
  <si>
    <t>1. CRITERIOS HABILITANTES</t>
  </si>
  <si>
    <t>Experiencia Específica - habilitante</t>
  </si>
  <si>
    <t>Nombre de Proponente:</t>
  </si>
  <si>
    <t>ASOCOMSUAREZ</t>
  </si>
  <si>
    <t>Nombre de Integrante No 1:</t>
  </si>
  <si>
    <t>Nombre de Integrante No 2:</t>
  </si>
  <si>
    <t>Nombre de Integrante No 3:</t>
  </si>
  <si>
    <t>grupo a la que se presenta</t>
  </si>
  <si>
    <t>Fecha de evaluación:</t>
  </si>
  <si>
    <t>Resumen de Grupos y Presupuesto que esta ofertando (se debe hacer una valuación independiente para cada grupo al que se presenta)</t>
  </si>
  <si>
    <t>Número del Grupo</t>
  </si>
  <si>
    <t>Valor del Presupuesto</t>
  </si>
  <si>
    <t>Número de cupos</t>
  </si>
  <si>
    <t>Sumatoria</t>
  </si>
  <si>
    <t xml:space="preserve">Experiencia minima a acreditar </t>
  </si>
  <si>
    <t>Experiencia mínima a acreditar en cupos (80% de los cupos del grupo)</t>
  </si>
  <si>
    <t>RESULTADOS EVALUACION COMPONENTE TECNICO</t>
  </si>
  <si>
    <t>CRITERIO</t>
  </si>
  <si>
    <t>SI</t>
  </si>
  <si>
    <t>NO</t>
  </si>
  <si>
    <t>Experiencia Específica habilitante en tiempo</t>
  </si>
  <si>
    <t>Experiencia Específica habilitante en cupos</t>
  </si>
  <si>
    <t>Infraestructura</t>
  </si>
  <si>
    <t>Talento Humano</t>
  </si>
  <si>
    <t>Propuesta Técnica</t>
  </si>
  <si>
    <t>RESULTADOS FACTORES DE PONDERACION</t>
  </si>
  <si>
    <t>PUNTAJE MAXIMO</t>
  </si>
  <si>
    <t>PUNTAJE ASIGNADO</t>
  </si>
  <si>
    <t>TOTAL</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</si>
  <si>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</si>
  <si>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</si>
  <si>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Solo de certificaciones validadas (por que se ajustan al objeto solicitado y periodos solicitado y no fueron objeto de multas</t>
  </si>
  <si>
    <t>Experiencia habilitante</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</si>
  <si>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</si>
  <si>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</si>
  <si>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</si>
  <si>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Numero
 del contrato</t>
  </si>
  <si>
    <t xml:space="preserve">Objeto del contrato cumple con lo solcitado 
si/ no
</t>
  </si>
  <si>
    <t>Porcentaje de participación en caso de consorcio o unión temporal</t>
  </si>
  <si>
    <t xml:space="preserve">Fecha 
inicio </t>
  </si>
  <si>
    <t>Fecha de terminación</t>
  </si>
  <si>
    <t>fueron objeto de multas
si/no</t>
  </si>
  <si>
    <t>experiencia
acreditada
validada
(en meses)</t>
  </si>
  <si>
    <t>experiencia
acreditada
no validada 
(en meses)</t>
  </si>
  <si>
    <t xml:space="preserve">Cantidad de Cupos ejecutados </t>
  </si>
  <si>
    <t>Cantidad de Cupos 
 según % de participación</t>
  </si>
  <si>
    <t>Valor ejecutado
del contrato</t>
  </si>
  <si>
    <t>FOLIO</t>
  </si>
  <si>
    <t>OBSERVACION</t>
  </si>
  <si>
    <t>ICBF</t>
  </si>
  <si>
    <t>19262008-099</t>
  </si>
  <si>
    <t>NO SE VALIDA PORQUE ES ANTERIOR A LOS CINCO AÑOS DEL PERIODO ESTABLECIDO EN LOS PLIEGOS DE LICITACION.</t>
  </si>
  <si>
    <t>19262009-096</t>
  </si>
  <si>
    <t>NA</t>
  </si>
  <si>
    <t>0.97</t>
  </si>
  <si>
    <t>NO SE VALIDAN DIEZ MESES PORQUE ES ANTERIOR A LOS CINCO AÑOS DEL PERIODO ESTABLECIDO EN LOS PLIEGOS DE LICITACION.</t>
  </si>
  <si>
    <t>19262010-095</t>
  </si>
  <si>
    <t>19262011-097</t>
  </si>
  <si>
    <t>19262012-197</t>
  </si>
  <si>
    <t>33.97</t>
  </si>
  <si>
    <t>Criterio</t>
  </si>
  <si>
    <t>Valor</t>
  </si>
  <si>
    <t xml:space="preserve">Concepto, cumple </t>
  </si>
  <si>
    <t>si</t>
  </si>
  <si>
    <t>no</t>
  </si>
  <si>
    <t>Total meses de experiencia acreditada valida</t>
  </si>
  <si>
    <t>Total cupos certificados</t>
  </si>
  <si>
    <t>960</t>
  </si>
  <si>
    <t>Infraestructura Formato 11 - Habilitante</t>
  </si>
  <si>
    <t>MODALIDAD A LA QUE SE PRESENTA
(CDI CON ARRIENDO- CDI SIN ARRIENDO - MODALIDAD FAMILIAR)</t>
  </si>
  <si>
    <t>MODALIDAD</t>
  </si>
  <si>
    <t>UBICACIÓN*</t>
  </si>
  <si>
    <t>CAPACIDAD  INSTALADA EN CUPOS**</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</si>
  <si>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</si>
  <si>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</si>
  <si>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</si>
  <si>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</si>
  <si>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</si>
  <si>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</si>
  <si>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</si>
  <si>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</si>
  <si>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</si>
  <si>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OBSERVACIONES</t>
  </si>
  <si>
    <t>CUMPLE 
SI /NO</t>
  </si>
  <si>
    <t>GRANITO DE ORO</t>
  </si>
  <si>
    <t>INSTITUCIONAL</t>
  </si>
  <si>
    <t>CABECERA MUNICIPAL SUAREZ CAUCA</t>
  </si>
  <si>
    <t>EN ESTA INFRAESTRUCTURA VIENE OPERANDO EL CDI GRANITO DE ORO DESDE EL MES DE SEPTIEMBRE DEL AÑO 2013.</t>
  </si>
  <si>
    <t>* Dirección, barrio - vereda, Centro Zonal</t>
  </si>
  <si>
    <t>** Cupos de acuerdo con el área exigida en el estándar 40 para las dos Modalidades</t>
  </si>
  <si>
    <t>*** Si es propia, en arriendo,  comodato ó con autorización de uso, con que entidad</t>
  </si>
  <si>
    <t>Talento Humano - Habilitante</t>
  </si>
  <si>
    <t>CARGO</t>
  </si>
  <si>
    <t>PROPORCIÓN T.HNO/CUPOS</t>
  </si>
  <si>
    <t>NOMBRE</t>
  </si>
  <si>
    <t>CÉDULA DE CIUDADANÍA</t>
  </si>
  <si>
    <t>TÍTULO OBTENIDO</t>
  </si>
  <si>
    <t>INSTITUCIÓN DE EDUCACIÓN SUPERIOR</t>
  </si>
  <si>
    <t>FECHA DE TERMINACIÓN DE MATERIAS O DE GRADO SEGÚN EL CASO</t>
  </si>
  <si>
    <t>TARJETA PROFESIONAL DE REQUERIRSE</t>
  </si>
  <si>
    <t xml:space="preserve">EXPERIENCIA PROFESIONAL </t>
  </si>
  <si>
    <t xml:space="preserve">CARTA DE COMPROMISO DE SUSCRIBIR EL CONTRATO FORMATO 8 </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</si>
  <si>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</si>
  <si>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</si>
  <si>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</si>
  <si>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1/100</t>
  </si>
  <si>
    <t>LINA MARCELA PAZ CHARA</t>
  </si>
  <si>
    <t>LICENCIADA EN EDUCACION PREESCOLAR</t>
  </si>
  <si>
    <t>CORPORACION EDUCATIVA CENTRO DE ADMINISTRACIÓN CENDA CALI</t>
  </si>
  <si>
    <t xml:space="preserve">FUNDACION LICEO COMERCIAL CIUDAD DEL BORDO Y COOMHOGAR </t>
  </si>
  <si>
    <t>05/02/2010 A 21/10/2010, 13/06/2011 A 21/07/2011, 18/08/2011 A 21/09/2011, 01/01/2009 A 30/01/2010</t>
  </si>
  <si>
    <t>COORDINAR LOS PROCESOS PEDAGOGICOS EN LOS CDI MODALIDAD FAMILIAR Y EN EL HOGAR AGRUPADO PAQUITOS EN EL MUNICIPIO DE SANTANDER DE QUILICHAO.</t>
  </si>
  <si>
    <t xml:space="preserve">PROFESIONAL DE APOYO PSICOSOCIAL </t>
  </si>
  <si>
    <t>MAGALY PAREDES VIDAL</t>
  </si>
  <si>
    <t>PSICOLOGA</t>
  </si>
  <si>
    <t>UNIVERSIDAD COOPERATIVA DE COLOMBIA</t>
  </si>
  <si>
    <t>LA CERTIFICACION REFIERE QUE PRESTO EL SERVICIO DURANTE 9.5 MESES PERO NO REFIERE LA FECHA DE INICIO Y FINALIZACION</t>
  </si>
  <si>
    <t>PRESTAR SERVICIOS DE PSICOLOGIA CLINICA EN ACTIVIDADES RELACIONADAS CON LA GARANTIA DE LOS DERECHOS DE LOS NIÑOS Y LAS NIÑAS.</t>
  </si>
  <si>
    <t>Propuesta Técnica - Habilitante</t>
  </si>
  <si>
    <r>
      <rPr>
        <b/>
        <sz val="10"/>
        <color theme="1"/>
        <rFont val="Calibri"/>
        <family val="2"/>
        <scheme val="minor"/>
      </rPr>
      <t xml:space="preserve">CUMPLE </t>
    </r>
    <r>
      <rPr>
        <b/>
        <sz val="11"/>
        <color theme="1"/>
        <rFont val="Calibri"/>
        <family val="2"/>
        <scheme val="minor"/>
      </rPr>
      <t xml:space="preserve">
SI /NO</t>
    </r>
  </si>
  <si>
    <t>Presentó propuesta técnica de acuerdo con lo solicitado en el pliego de condiciones. Formato 12</t>
  </si>
  <si>
    <t>2. CRITERIOS DE EVALUACIÓN</t>
  </si>
  <si>
    <t>1. Experiencia Específica - Adicional</t>
  </si>
  <si>
    <t>Total meses de experiencia adicional acreditada valida</t>
  </si>
  <si>
    <t>VARIABLES</t>
  </si>
  <si>
    <t>PUNTAJE MÁXIMO</t>
  </si>
  <si>
    <t>TOTAL PUNTAJE 
CRITERIO 1</t>
  </si>
  <si>
    <t xml:space="preserve">6 meses adicionales al mínimo requerido </t>
  </si>
  <si>
    <t xml:space="preserve">12 meses adicionales al mínimo requerido </t>
  </si>
  <si>
    <t xml:space="preserve">18 meses adicionales al mínimo requerido </t>
  </si>
  <si>
    <t>Equipo talento humano adicional</t>
  </si>
  <si>
    <t>1/1000</t>
  </si>
  <si>
    <t>UNIVERSIDAD SANTIAGO DE CALI</t>
  </si>
  <si>
    <t>PROFESIONAL DE APOYO PSICOSOCIAL</t>
  </si>
  <si>
    <t>UNAD</t>
  </si>
  <si>
    <t>FUNDACION PROPAL</t>
  </si>
  <si>
    <t>1/5000</t>
  </si>
  <si>
    <t>ADMINISTRADORA DE EMPRESAS</t>
  </si>
  <si>
    <t>TOTAL PUNTAJE 
CRITERIO 2</t>
  </si>
  <si>
    <t xml:space="preserve">
Disposición de un equipo adicional al requerido por manual operativo, para la administración de la ejecución del contrato a suscribir.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</si>
  <si>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</si>
  <si>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</si>
  <si>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</si>
  <si>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TOTAL PUNTAJE POR CRITERIO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</si>
  <si>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</si>
  <si>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</si>
  <si>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Grupo a la que se presenta</t>
  </si>
  <si>
    <t>19262013-259</t>
  </si>
  <si>
    <t>19262013-441</t>
  </si>
  <si>
    <t>NO SE VALIDAN LOS PRIMEROS 4 MESES PORQUE SE TRASLAPAN CON EL CONTRATO 259.</t>
  </si>
  <si>
    <t>19262012-291</t>
  </si>
  <si>
    <t>11.97</t>
  </si>
  <si>
    <t>30.97</t>
  </si>
  <si>
    <t>4</t>
  </si>
  <si>
    <t>CDI</t>
  </si>
  <si>
    <t>FAMILIAR</t>
  </si>
  <si>
    <t>EL PROPONENTE PRESENTA CARTA DE COMPROMISO PARA DISPONER DENTRO DE LOS 15 DÍAS SIGUIENTES A LA FIRMA DEL CONTRATO DE UN ESPACIO FISICO ADECUADO PARA EL DESARROLLO DE LAS ACTIVIDADES Y CARACTERISTICAS PROPIAS DE ESTA MODALIDAD.</t>
  </si>
  <si>
    <t xml:space="preserve">COORDINADOR </t>
  </si>
  <si>
    <t>1/752</t>
  </si>
  <si>
    <t>CARLOS ANDRES AQUITE WATLER</t>
  </si>
  <si>
    <t>ECONOMISTA</t>
  </si>
  <si>
    <t>UNIVERSIDAD AUTONOMA DE OCCIDENTE</t>
  </si>
  <si>
    <t>REDSURGIR FUNDACION</t>
  </si>
  <si>
    <t>01/01/2006 A 01/01/2009</t>
  </si>
  <si>
    <t>ACOMPAÑAMIENTO, ASESORIA Y CONSULTORIA EN PROYECTOS PARA LAS COMUNIDADES AFRO Y CAMPESINAS DE LA ZONA</t>
  </si>
  <si>
    <t>EL PROPONENTE SOLO PROPONE UN COORDINADOR Y PARA LOS CUPOS QUE OFERTA NECESITA DE TRES COORDINADORES.</t>
  </si>
  <si>
    <t>PROFESIONAL DE APOYO PEDAGOGICO</t>
  </si>
  <si>
    <t>EDILMA CORRALES ZAPATA</t>
  </si>
  <si>
    <t>LICENCIADA EN EDUCACION PREESCOLAR Y PROMOCION DE LA FAMILIA</t>
  </si>
  <si>
    <t>UNIVERSIDAD SANTO TOMAS</t>
  </si>
  <si>
    <t>FUNDACION  LICEO COMERCIAL CIUDAD DEL BORDO</t>
  </si>
  <si>
    <t>01/08/2007 A 15/05/2010</t>
  </si>
  <si>
    <t>COORDINADORA DE LOS PROCESOS PEDAGOGICOS EN LOS CDI MODALIDAD FAMILIAR EN LOS MUNICIPIOS DE SANTANDER DE QUILICHAO Y CORNTO.</t>
  </si>
  <si>
    <t>SEGÚN LOS PLIEGOS EN EL TALENTO HUMANO HABILITANTE SE REQUIERE PROFESIONAL DE APOYO PSICOSOCIAL Y NO PROFESIONAL DE APOYO PEDAGOGICO, POR LO TANTO PARA TH HABILITANTE NO CUMPLIRIA CON EL PERFIL PERO SI CUMPLIRIA CON EL PERFIL PARA TH ADICIONAL. EL PROPONENTE DEBE PROPONER CINCO PSICOSOCIALES PARA LOS CUPOS QUE OFERTA.</t>
  </si>
  <si>
    <t>FINANCIERO</t>
  </si>
  <si>
    <t>MARIA DEL PILAR AMBUILA VASQUEZ</t>
  </si>
  <si>
    <t>CONTADOR PUBLICO</t>
  </si>
  <si>
    <t>ASOCIACION AGROINDUSTRIAL DE PRODUCTORES AGROPECUARIOS Y MINEROS AFRODESCENDIENTES YOLOMBO GELIMA ASOYOGE</t>
  </si>
  <si>
    <t>NO RELACIONA EL TIEMPO</t>
  </si>
  <si>
    <t>CONTADORA</t>
  </si>
  <si>
    <t>SEGÚN LOS PLIEGOS EN EL TH HABILITANTE NO SE REQUIERE DE ESTE CARGO.</t>
  </si>
  <si>
    <t>Presentó propuesta técnica de acuedo con lo solicitado en el pliego de condiciones. Formato 12</t>
  </si>
  <si>
    <t>UNIVERSIDAD ANTONIO NARIÑO</t>
  </si>
  <si>
    <t>FUNDACION AMALAKA</t>
  </si>
  <si>
    <t>X</t>
  </si>
  <si>
    <t>UNIVERSIDAD DEL CAUCA</t>
  </si>
  <si>
    <t>x</t>
  </si>
  <si>
    <t>COORDINADOR PEDAGOGICO</t>
  </si>
  <si>
    <t>COMFACAUCA</t>
  </si>
  <si>
    <t>EMPRESA</t>
  </si>
  <si>
    <t>FECHA DE INICIO Y TERMINACIÓN</t>
  </si>
  <si>
    <t xml:space="preserve">FUNCIONES </t>
  </si>
  <si>
    <t>AUXILIAR ADMINISTRATIVO</t>
  </si>
  <si>
    <t>19262014-386</t>
  </si>
  <si>
    <t>HOGAR INFANTIL LOS HOYOS</t>
  </si>
  <si>
    <t>NO RELACIONA</t>
  </si>
  <si>
    <t>NO LO RELACIONAN</t>
  </si>
  <si>
    <t>LOS MESES DE AGOSTO A OCTUBRE NO SE TIENEN EN CUENTA PORQUE ESTAN TRASLAPADOS CON EL CONTRATO 386.</t>
  </si>
  <si>
    <t>UNIVERSIDAD PEDAGOGICA NACIONAL</t>
  </si>
  <si>
    <t>2012-292</t>
  </si>
  <si>
    <t>EN LA CERTIFICACION NO RELACIONAN EN QUE CONSISTIO LA EXPERIENCIA DEL OPERADOR.</t>
  </si>
  <si>
    <t>CONVENIO ACADEMICO de 2010</t>
  </si>
  <si>
    <t>NO PRESENTAN LA CERTIFICACION DE LA EXPERIENCIA, SOLO PRESENTAN EL OTRO SI DEL CONTRATO ORIGINAL, PERO NO PRESENTAN EL ACTA DE LIQUIDACION.</t>
  </si>
  <si>
    <t>10</t>
  </si>
  <si>
    <t>3</t>
  </si>
  <si>
    <t>EL PROPONENTE NO PRESENTA CARTA DE COMPROMISO PARA DISPONER DENTRO DE LOS 15 DÍAS SIGUIENTES A LA FIRMA DEL CONTRATO DE UN ESPACIO FISICO ADECUADO PARA EL DESARROLLO DE LAS ACTIVIDADES Y CARACTERISTICAS PROPIAS DE ESTA MODALIDAD.</t>
  </si>
  <si>
    <t>1/320</t>
  </si>
  <si>
    <t>EDGAR MARINO PIZO LEBAZA</t>
  </si>
  <si>
    <t>NO PRESENTA</t>
  </si>
  <si>
    <t>EN LA HOJA DE VIDA NO RELACIONA LA FORMACION NI PRESENTA SOPORTES, EN LA HOJA DE VIDA RELACIONA EXPERIENCIA QUE NO ES LA REQUERIDA PARA EL CARGO Y ADEMAS NO PRESENTA SOPORTES.</t>
  </si>
  <si>
    <t>2/320</t>
  </si>
  <si>
    <t>CARMEN CECILIA CONSTAIN SALDARRIAGA</t>
  </si>
  <si>
    <t>PSICOLOGO</t>
  </si>
  <si>
    <t>SECRETARIA DEPARTAMENTAL DE SALUD DEL CAUCA-OLGA PATRICIA PITO POLANCO</t>
  </si>
  <si>
    <t>01/01/2011 A 30/04/2011 Y 01/08/2001 31/12/2011</t>
  </si>
  <si>
    <t>INTERVENCION PSICOLOGICA</t>
  </si>
  <si>
    <t>YANET GONZALEZ NIEVES</t>
  </si>
  <si>
    <t>EL DIPLOMA ES DE CUBA Y NO PRESENTA EL SOPORTE DE CONVALIDACION, NO PRESENTA LOS SOPORTES DE LA EXPERIENCIA QUE RELACIONA EN LA HOJA DE VIDA.</t>
  </si>
  <si>
    <t xml:space="preserve">NO PRESENTA </t>
  </si>
  <si>
    <t>FUNDACION DAR AMOR "FUNDAMOR"</t>
  </si>
  <si>
    <t>ICBF REGIONAL VALLE</t>
  </si>
  <si>
    <t>762612883</t>
  </si>
  <si>
    <t>LA ATENCION INTEGRAL SE PRESTARA EN MODALIDAD INSTITUCIONAL A 160 NIÑOS Y NIÑAS MENORES DE 5 AÑOS Y/O HASTA SU INGRESO AL SISTEMA EDUCATIVO, DE ACUERDO CON LOS CRITERIOS DE FOCALIZACION DEFINIDOS POR COMISION INTERSECTORIAL DE PRIMERA INFANCIA DE CONFORMIDAD CON EL ANEXO 1,. Y EN ARTICULACION CON LAS INSTITUCIONES COMPETENTES EN LA ATENCION A LA PRIMERA INFANCIA INVOLUCRANDO A LA FAMILIAR COMO ACTOR FUNDAMENTAL EN LOS PROCESOS DE DESARROLLO 160 CUPOS.</t>
  </si>
  <si>
    <t>NO APLICA</t>
  </si>
  <si>
    <t>762611945</t>
  </si>
  <si>
    <t>GARANTIZAR LA ATENCIÓN ESPECIALIZADA EN LA MODALIDAD CENTRO DE PROTECCIÓN INTERNADO PARA RESTABLECIMIENTO DE DERECHOS A NIÑOS, NIÑAS Y ADOLESCENTES CON DISCAPACIDAD Y/O ENFERMDAD DE CUIDADO ESPECIAL". PROTECCIÓN INTERNADO CON DISCAPACIDAD Y/O ENFERMEDAD DE CUIDADO ESPECIAL</t>
  </si>
  <si>
    <t xml:space="preserve"> MODALIDAD FAMILIAR</t>
  </si>
  <si>
    <t>MODALIDAD DESARROLLO EN MEDIO FAMILIAR</t>
  </si>
  <si>
    <t xml:space="preserve">CALLE 8 No. 11-28 VEREDAS SANTANDER DE QUILICHAO </t>
  </si>
  <si>
    <t>MARIA ALFAIMA LUCUMI GONZALEZ</t>
  </si>
  <si>
    <t>LICENCIADA EN PEDAGOGIA INFANTIL</t>
  </si>
  <si>
    <t>INSTITUCION UNIVERSITARIA ANTONIO JOSE CAMACHO</t>
  </si>
  <si>
    <t>ASOCIACION EDUCATIVA Y CULTURAL SIGLO XXI, FUNDACION LICEO COMERCIAL CIUDAD DE EL BORDO, INSTITUCION EDUCATIVA TECNICO AGRICOLA SUAREZ CAUCA</t>
  </si>
  <si>
    <t>2010 - 2011, 06/02/2012 - 18/03/2012, 01/2005 - 06/2005</t>
  </si>
  <si>
    <t>NO CERTITFICA LA EXPERIENCIA PARA EL CARGO.</t>
  </si>
  <si>
    <t xml:space="preserve">ALGUNAS  HOJAS DE VIDA NO CUENTAN EN LOS SOPORTES DE EXPERIENCIA CON LA DESCRIPCION DE FUNCIONES QUE HAN DESEMPEÑADO. </t>
  </si>
  <si>
    <t>ANA CRISTINA GOMEZ ROJAS</t>
  </si>
  <si>
    <t>POLITOLOGO</t>
  </si>
  <si>
    <t>FUNDACION PARA LA PROMOCION DE LA PARTICIPACION Y DESARROLLO SOCIAL COMUNITARIO - PROPARDEC</t>
  </si>
  <si>
    <t>21/03/2014 - 21/05/2014</t>
  </si>
  <si>
    <t>EJECUACION DE ACTIVIDADES DEL PROYECTO PROMOCION PARA LA PARTICIPACION E INTEGRACION DE LA POBLACION DE INFANCIA Y JUVENTUD DEL MUNICIPIO DE TIMBIO CAUCA</t>
  </si>
  <si>
    <t>NO PRESENTO ALGUNOS  SOPORTES DE EXPERENCIA, MINIMO UN AÑO PARA EL CARGO</t>
  </si>
  <si>
    <t>MARIA FERNANDA SANDOVAL CONDE</t>
  </si>
  <si>
    <t>TRABAJADORA SOCIAL</t>
  </si>
  <si>
    <t>UNIVERSIDAD DEL VALLE</t>
  </si>
  <si>
    <t>255393426-1</t>
  </si>
  <si>
    <t>FUNDACION DAR AMOR FUNDAMOR</t>
  </si>
  <si>
    <t xml:space="preserve"> 08/2012 - 06/2013</t>
  </si>
  <si>
    <t>TRABAJO COMUNITARIO Y APOYO AL DESARROLLO DE LOS PROYECTOS DESDE ESTE PROGRAMA</t>
  </si>
  <si>
    <t xml:space="preserve">APOYO PSICOSOCIAL </t>
  </si>
  <si>
    <t>OSCAR MAURICIO CASARAN MERA</t>
  </si>
  <si>
    <t>ESTUDIANTE - TRABAJADOR SOCIAL EN ULTIMO SEMESTRE</t>
  </si>
  <si>
    <t>HOJA DE VIDA SIN FIRMA, NO CUENTA CON SOPORTE DE TITULO PROFESIONAL O PRACTICA, NO EVIDENCIA SOPORTES DE EXPERIENCIA</t>
  </si>
  <si>
    <t>SILVIA ALINA GOMEZ</t>
  </si>
  <si>
    <t>ESTUDIANTE TESIS DE GRADO Y/O ULTIMO SEMESTRE -PSICOLOGIA</t>
  </si>
  <si>
    <t>UNIVERSIDAD NACIONAL ABIERTA Y ADISTANCIA UNAD</t>
  </si>
  <si>
    <t>NO EVIDENCIA SOPORTES DE EXPERIENCIA PARA EL CARGO, QUE RELACIONA EN HOJA DE VIDA</t>
  </si>
  <si>
    <t>DIANA CAROLINA ORDOÑES FERNANDEZ</t>
  </si>
  <si>
    <t>ESTUDIANTE - TRABAJADORA SOCIAL EN ULTIMO SEMESTRE</t>
  </si>
  <si>
    <t>UNIVERSIDAD DEL VALLE SEDE NORTE</t>
  </si>
  <si>
    <t>CENTRO ZONAL NORTE - ICBF</t>
  </si>
  <si>
    <t>25/07/2013 - 18/07/2014</t>
  </si>
  <si>
    <t>APOYO A MODALIDAD HOGAR GESTOR CON DISCAPACIDAD O ENFERMEDAD DE CUIDADO ESPECIAL Y OTROS PROGRAMAS DE LA MODALIDAD DE PROTECCION</t>
  </si>
  <si>
    <t>NO EVIDENCIA SOPORTES ESTAR CURSANDO ULTIMO SEMESTRE O TESIS DE EDUCACION SUPERIOR</t>
  </si>
  <si>
    <t xml:space="preserve">DOCENTE </t>
  </si>
  <si>
    <t xml:space="preserve">LAURA TATIANA ZAPATA </t>
  </si>
  <si>
    <t>ESTUDIANTE DE LICENCIATURA EN PEDAGOGIA INFANTIL</t>
  </si>
  <si>
    <t>NO APLICA PARA TALENTO HABILITANTE DE ESTA CONVOCATORIA</t>
  </si>
  <si>
    <t xml:space="preserve">KATHERI SOFIA GONZALES </t>
  </si>
  <si>
    <t>ESTUDIANTE - TRABAJADORA SOCIAL NOVENO SEMESTRE</t>
  </si>
  <si>
    <t xml:space="preserve">CAROL VIVIAN QUINTERO TOBAR </t>
  </si>
  <si>
    <t>TECNICO EN PREESCOLAR</t>
  </si>
  <si>
    <t xml:space="preserve">GINA MARCELA MEZU BONILLA </t>
  </si>
  <si>
    <t xml:space="preserve">GINA LORENA AMBUILA </t>
  </si>
  <si>
    <t xml:space="preserve">KLEINER GOMEZ DEL VALLE MEJIA </t>
  </si>
  <si>
    <t xml:space="preserve">LIBNY DEL CARMEN PALOMINO </t>
  </si>
  <si>
    <t>TECNICO LABORAL POR COMPETECIAS EN ATENCION INTEGRAL A LA PRIMERA INFANCIA</t>
  </si>
  <si>
    <t>INSTITUCION COLOMBIANA DE EDUCACION BILINGÜE</t>
  </si>
  <si>
    <t xml:space="preserve">COOPERATIVA MULTIACTIVA DE USUARIOS DEL PROGRAMA SOCIAL HOGARES COMUNITARIOS SANTANDER DE QUILICHAO "COOMHOGAR" Y LICEO CIUDAD DE SANTANDER </t>
  </si>
  <si>
    <t>01/08/2011-30/09/2011 + 240 HORAS</t>
  </si>
  <si>
    <t xml:space="preserve">LINA MARCELA PAZ </t>
  </si>
  <si>
    <t xml:space="preserve">INGRID YINETH MOSQUERA BONILLA </t>
  </si>
  <si>
    <t>TECNICO EN ATENCION INTEGRAL A LA PRIMERA INFANCIA</t>
  </si>
  <si>
    <t xml:space="preserve">AUX. PEDAGOGICO </t>
  </si>
  <si>
    <t xml:space="preserve">MARIA TERESA MEZA </t>
  </si>
  <si>
    <t>INSTITUTO DE ASESORIAS EDUCATIVAS PARA EL DESARROLLO REGIONAL "ASEDER"</t>
  </si>
  <si>
    <t>HOGAR INFANTIL SANTANDER, FUNDACION FHAREPDI</t>
  </si>
  <si>
    <t>120 HORAS, 180 HORAS</t>
  </si>
  <si>
    <t xml:space="preserve">NATHALI VALENCIA IDROBO </t>
  </si>
  <si>
    <t>SENA</t>
  </si>
  <si>
    <t xml:space="preserve">YAMIR MUÑOZ MUÑOZ </t>
  </si>
  <si>
    <t xml:space="preserve">YULIETH ANDREA OYOLA </t>
  </si>
  <si>
    <t>TECNICO LABORAL EN FORMACION Y ATENCION INTEGRAL A LA PRIMERA INFANCIA</t>
  </si>
  <si>
    <t>HOGAR INFANTIL SANTA INES, HOGAR INFANTIL DE SANTANDER</t>
  </si>
  <si>
    <t>20/02/2014 - 16/05/2014  , 15 HORAS DE PRACTICAS</t>
  </si>
  <si>
    <t>AUX. ADMINISTRATIVO</t>
  </si>
  <si>
    <t xml:space="preserve">IDALIA RUBY MUÑOZ VALENCIA </t>
  </si>
  <si>
    <t xml:space="preserve">CONTADORA PUBLICA </t>
  </si>
  <si>
    <t>06/08/200</t>
  </si>
  <si>
    <t>MONICA DAGUA BENACHI</t>
  </si>
  <si>
    <t>TECNICO EN OPERACIONES COMERCIALES</t>
  </si>
  <si>
    <t xml:space="preserve">IRMA JANETH DOMINGUEZ MUÑOZ </t>
  </si>
  <si>
    <t>TECNICO EN GESTION CONTABLE Y FINANCIERA</t>
  </si>
  <si>
    <t>APOYO EN SALUD Y NUTRICION</t>
  </si>
  <si>
    <t xml:space="preserve">DANIELA CARDONA SOLANO </t>
  </si>
  <si>
    <t>AUXILIAR DE ENFERMERIA</t>
  </si>
  <si>
    <t xml:space="preserve">DIANA SOFIA MARTOS MORENO </t>
  </si>
  <si>
    <t>AUXILIAR DE ENFERMERIA, TECNICO LABORAL EN FORMACION Y ATENCION A LA PRIMERA INFANCIA</t>
  </si>
  <si>
    <t>INSTITUTO DE CAPACITACION NUESTRA SEÑORA DE FATIMA "INFA"</t>
  </si>
  <si>
    <t>UNION TEMPORAL PARA LA PRIMERA INFANCIA DEL CAUCA</t>
  </si>
  <si>
    <t xml:space="preserve">ASOCIACION DE PADRES DE FAMILIA DE LOS HOGARES COMUNITARIOS DE BIENESTAR FAMILIAR BARRIOS BALBOA </t>
  </si>
  <si>
    <t xml:space="preserve">ASOCIACION DE PADRES DE FAMILIA DE LOS HOGARES COMUNITARIOS DE BIENESTAR FAMILIAR LA BERMEJA BAJA </t>
  </si>
  <si>
    <t xml:space="preserve">Propuesta Tecnica </t>
  </si>
  <si>
    <t xml:space="preserve">UNION TEMPORAL DE DESARROLLO INTEGRAL POR LA PRIMERA INFANCIA DEL SUR DEL CAUCA </t>
  </si>
  <si>
    <t xml:space="preserve">ASOCIACION DE PADRES DE FAMILIA DE LOS HOGARES COMUNIOTARIOS DE BIENESTAR BARRIOS BALBOA </t>
  </si>
  <si>
    <t>19262010-104</t>
  </si>
  <si>
    <t xml:space="preserve">EL PROPONENTE DEBERA SUBSANAR, LA PRESENTACION DE LA INFORMACION DE ACREDITACION DE EXPERIENCIA HABILITANTE Y CUPOS DEBIDO A QUE NO ES CLARO, LA ASIGNACION DE NUMERO DE CUPOS Y NUMERO DE MESES CERTIFICACOS PARA CADA GRUPO. </t>
  </si>
  <si>
    <t>19262011-106</t>
  </si>
  <si>
    <t>19262012-205</t>
  </si>
  <si>
    <t>19262013-218</t>
  </si>
  <si>
    <t>19262014-278</t>
  </si>
  <si>
    <t xml:space="preserve">ASOCIACION DE PADRES DE FAMILIA DE LOS HOGARES COMUNIOTARIOS DE BIENESTAR  LA BERMEJA BAJA </t>
  </si>
  <si>
    <t>19262011-107</t>
  </si>
  <si>
    <t>19262012-206</t>
  </si>
  <si>
    <t>CDI  - DESARROLLO INFANTIL EN MEDIO FAMILIA R</t>
  </si>
  <si>
    <t xml:space="preserve">VEREDAS Y MIINICIPIO DE BALBOA </t>
  </si>
  <si>
    <t>NO APLIC A</t>
  </si>
  <si>
    <t>-</t>
  </si>
  <si>
    <t>1/400</t>
  </si>
  <si>
    <t xml:space="preserve">SANDRA LORENA MUÑOZ </t>
  </si>
  <si>
    <t xml:space="preserve">TECNOLOGO EN EDUCACION PRE-ESCOLAR </t>
  </si>
  <si>
    <t>CORPORACION UNIDAD DE CARRERAS PROFESIONALES DEL CAUCA -ICICA</t>
  </si>
  <si>
    <t>N/A</t>
  </si>
  <si>
    <t xml:space="preserve">FUNDACION GIMNASIO MODERNO DEL CAUCA </t>
  </si>
  <si>
    <t>15/02/2010 A 10/12/2010</t>
  </si>
  <si>
    <t xml:space="preserve">COORINADORA PEDAGOGICA PARA ATENCION A PRIMERA INFANCIA EN LOS CID FAMILIAR </t>
  </si>
  <si>
    <t xml:space="preserve">SI </t>
  </si>
  <si>
    <t>NO CUMPLE EL PERFIL EXIGIDO EN EL PLIEGO, DEBIDO  QUE EL  COORDINADOR DEBE SER UN PROFESIONAL EN LAS AREAS DE CIENCIAS SOCIALES, DE LA EDUCACION O ADMINISTRATIVAS CON UN (01) AÑO DE EXPERIENCIA.</t>
  </si>
  <si>
    <t>NORMA VIOLET MONTENEGRO CAMAYO</t>
  </si>
  <si>
    <t xml:space="preserve">ADMINISTRADOR DE EMPRESAS AGROPECUARIAS </t>
  </si>
  <si>
    <t xml:space="preserve">UNIVERSIDAD DEL TOLIMA </t>
  </si>
  <si>
    <t xml:space="preserve">FUNDACION NUEVA GENERACION </t>
  </si>
  <si>
    <t>01/10/2013 AL 31/10/2014</t>
  </si>
  <si>
    <t>COORDINAR ACTIVIDADES DIRIGIDAS A LA ATENCION INTEGRAL DE LA PRIMER INFANCIA .</t>
  </si>
  <si>
    <t>CUMPLE CON LOS REQUISITOS EXIGIDOS PARA EL PERFIL.</t>
  </si>
  <si>
    <t>1/150</t>
  </si>
  <si>
    <t xml:space="preserve">JOSE NEVAR URBANO </t>
  </si>
  <si>
    <t xml:space="preserve">PSICOLOGO </t>
  </si>
  <si>
    <t xml:space="preserve">UNIVERSIDAD  COOPERATIVA DEL COLOMBIA </t>
  </si>
  <si>
    <t>HOGAR INFANTIL PABLO VI</t>
  </si>
  <si>
    <t>01/08/2013 AL 30/08/2014</t>
  </si>
  <si>
    <t>NO CUMPLE CON LOS REQUISITOS EXIGIDOS . CERTIFICACION LABORAL DEBE DE ESPEFICAR LAS FUNCIONES COMO PSICOSOCIAL.</t>
  </si>
  <si>
    <t>ARELY SOLIS ANAYA</t>
  </si>
  <si>
    <t>FUNDACION UNIVERSITARIA DE POPAYAN</t>
  </si>
  <si>
    <t>03/12/2013 AL 15/07/2014</t>
  </si>
  <si>
    <t>DIANA CAROLINA RAMIREZ SALAZAR</t>
  </si>
  <si>
    <t xml:space="preserve">FUNDACION LICEO COMERCIAL CIUDAD DEL BORDO </t>
  </si>
  <si>
    <t>01/06/2013 AL 02/01/2014</t>
  </si>
  <si>
    <t>MAESTROS Y MAESTRAS (EDUCADORES FAMILIARES)</t>
  </si>
  <si>
    <t>8/400</t>
  </si>
  <si>
    <t>LEIDY MARCELA GOMEZ LOPEZ</t>
  </si>
  <si>
    <t xml:space="preserve">LICENCIADA EN EDUCACION PREESCOLAR </t>
  </si>
  <si>
    <t xml:space="preserve">CORPORACION AUTONOMA DEL CAUCA </t>
  </si>
  <si>
    <t xml:space="preserve">INSTITUCION EDUCATIVA HUSITO EL TAMBO-CAUCA </t>
  </si>
  <si>
    <t>07/05/2012 AL 20/01/2014</t>
  </si>
  <si>
    <t>DOCENTE ENCARGADA DEL NIVEL DE PREESCOLAR -GRADO TRANSICIÓN</t>
  </si>
  <si>
    <t>HEIDY SOLARTE ORTEGA</t>
  </si>
  <si>
    <t xml:space="preserve">TECNICO LABORAL POR COMPETENCIAS EN ASISTENTE EN PREESCOLAR </t>
  </si>
  <si>
    <t xml:space="preserve">INSTITUTO TECNICO POR EXCELENCIA LABORAL </t>
  </si>
  <si>
    <t xml:space="preserve">ASOCIACION DE PADRES DE FAMILIAR BARRIOS BALBOA </t>
  </si>
  <si>
    <t>02/02/2009 AL 08/04/2014</t>
  </si>
  <si>
    <t>MADRE COMUNTARIA  EN LA MODALIDAD FAMI- ATENCION A NIÑOS ENTRE 6 MESES A 5 AÑOS DE EDAD.</t>
  </si>
  <si>
    <t xml:space="preserve">JENNY LUCIA SOLARTE </t>
  </si>
  <si>
    <t xml:space="preserve">TECNICO EN ATENCION INTEGRAL A LA PRIMERA INFANCIA </t>
  </si>
  <si>
    <t>SERVICIO NACIONAL DE APRENDIZAJE -SENA</t>
  </si>
  <si>
    <t>09/09/2007 AL 08/02/2014</t>
  </si>
  <si>
    <t>GLADYS AMPARO GALINDEZ ORTEGA</t>
  </si>
  <si>
    <t xml:space="preserve">LICENCIADO EN EDUCACION BASICA PRIMARIA </t>
  </si>
  <si>
    <t xml:space="preserve">UNIVERSIDAD ANTONIO NARIÑO </t>
  </si>
  <si>
    <t xml:space="preserve">FUDANCION GIMNASIO MODERNO DEL CAUCA </t>
  </si>
  <si>
    <t xml:space="preserve">08/06/2010 AL 10/12/2013 </t>
  </si>
  <si>
    <t xml:space="preserve">DOCENTE EN ATENCION A POBLACION PROGRAMA PRIMERA INFANCIA DEL ENTORNO FAMILIAR </t>
  </si>
  <si>
    <t>GERARDO ALFONSO DIAZ GUERRERO</t>
  </si>
  <si>
    <t xml:space="preserve">LICENCIADO EN EDUCACION BASICA, CON ENFASIS  EN EDUCACION FISICA, RECREACION Y DEPORTE </t>
  </si>
  <si>
    <t xml:space="preserve">UNIVERSIDAD DEL CAUCA </t>
  </si>
  <si>
    <t>01/03/2007 AL 30 /12/2013</t>
  </si>
  <si>
    <t xml:space="preserve">MAGDA LISETH MUÑOZ GOMEZ </t>
  </si>
  <si>
    <t xml:space="preserve">LICENCIADO EN EDUCACION PREESCOLAR </t>
  </si>
  <si>
    <t xml:space="preserve">LA CORPORACION UNIVERSITARIA AUTONOMA DEL CAUCA </t>
  </si>
  <si>
    <t>INSTITUCION EDUCATIVA AGROPECUARIA ALEJANDRO GOMEZ MUÑOZ</t>
  </si>
  <si>
    <t>21-01/2013 AL 13/12/2013</t>
  </si>
  <si>
    <t xml:space="preserve">DOCENTE EN PREESCOLAR </t>
  </si>
  <si>
    <t>ELIZABETH MOLINA SAMBONI</t>
  </si>
  <si>
    <t>LA CORPORACION UCICA</t>
  </si>
  <si>
    <t>CENTRO PEDAGOGICO CREATIVO DEL CAUCA -REESCOLAR "CRAYOLA MAGICA"</t>
  </si>
  <si>
    <t>01/09/2008 AL 08/06/2010</t>
  </si>
  <si>
    <t>VILMA PATRICIA VIDAL COAJI</t>
  </si>
  <si>
    <t xml:space="preserve">LICENCIADO EN LITERATURA Y LENGUA ESPAÑOLA </t>
  </si>
  <si>
    <t xml:space="preserve">COLEGIO CAMPESTRE  CREANDO SUEÑOS </t>
  </si>
  <si>
    <t>01/09/2012 AL 30/06/2014</t>
  </si>
  <si>
    <t xml:space="preserve">AUXILIAR DEL GRADO DE TRANSICION </t>
  </si>
  <si>
    <t xml:space="preserve">AUXILIAR PREDAGOGICO </t>
  </si>
  <si>
    <t>MARYURY MUÑOZ PEREZ</t>
  </si>
  <si>
    <t xml:space="preserve">GRADO NOVENO </t>
  </si>
  <si>
    <t xml:space="preserve">CENTRO EDUCATIVO BUENOS AIRES </t>
  </si>
  <si>
    <t>ASOCIACION DE PADRES DE FAMILIAR BERMEJA BAJ A</t>
  </si>
  <si>
    <t>01/08/2011AL 21/11/2014</t>
  </si>
  <si>
    <t>NAYIBE GARZON RUANO</t>
  </si>
  <si>
    <t xml:space="preserve">BACHILLER ACADEMICO </t>
  </si>
  <si>
    <t>INSTITUCION EDUCATIVA "VASCO NUÑEZ DE BALBOA"</t>
  </si>
  <si>
    <t>01/04/2011 AL 21/11/2014</t>
  </si>
  <si>
    <t>LUZ IRMA PAPAJOY DE NAVIA</t>
  </si>
  <si>
    <t xml:space="preserve">INSTITUCION EDUCATIVA NUEVA ESPERANZA Y EL PROGRAMA DE EDUCACION PARA ADULTOS </t>
  </si>
  <si>
    <t>15/06/1995 AL 11/04/2014</t>
  </si>
  <si>
    <t>ELIZABETH MUÑOZ LOPEZ</t>
  </si>
  <si>
    <t xml:space="preserve">NOVENO GRADO DE BACHILLERATO </t>
  </si>
  <si>
    <t xml:space="preserve">INSTITUCION EDUCATIVA LA PLANADA </t>
  </si>
  <si>
    <t>RUBELI BENITEZ</t>
  </si>
  <si>
    <t xml:space="preserve">QUINTO (05) GRADO DE EDUCACION BASICA PRIMARIA </t>
  </si>
  <si>
    <t xml:space="preserve">ESCUELA RURAL MIXTA BUENOS AIRES </t>
  </si>
  <si>
    <t>11/07/2007 AL 11/04/2014</t>
  </si>
  <si>
    <t>IRIA YOLIMA CERON PEREZ</t>
  </si>
  <si>
    <t>21/08/2007 al 11/04/2014</t>
  </si>
  <si>
    <t>MARIA YAMILET SANCHEZ MUÑOZ</t>
  </si>
  <si>
    <t xml:space="preserve">CENTRO EDUCATIVO SANABRIA </t>
  </si>
  <si>
    <t>ASOCIACION DE PADRES DE FAMILIA DE LOS HOGARES COMINITARIOS DE BIENESTAR BARRIOS BALBOA</t>
  </si>
  <si>
    <t>15/04/2005 AL 08/04/2014</t>
  </si>
  <si>
    <t>YOLANDA GONZALEZ RODRIGUEZ</t>
  </si>
  <si>
    <t xml:space="preserve">BACHILLERATO ACADEMICO </t>
  </si>
  <si>
    <t xml:space="preserve">INSTITUCION EDUCATIVA VASCO NUÑEZ DE BALBOA </t>
  </si>
  <si>
    <t>09/12/2006 AL 08/04/2014</t>
  </si>
  <si>
    <t xml:space="preserve">APOYO DE SALUD Y NUTRICION </t>
  </si>
  <si>
    <t>ANA LUCELLY NABIA GOMEZ</t>
  </si>
  <si>
    <t xml:space="preserve">AUXILIAR DE ENFERMERA </t>
  </si>
  <si>
    <t xml:space="preserve">ESCUELA DE CAPACITACION DEL SERVICIO DE SALUD DEL CAUCA-EDUCACION NO FORMAL </t>
  </si>
  <si>
    <t xml:space="preserve">CORPORACION PARA EL DESARROLLO DEL CAUCA-CORPOCAUCA </t>
  </si>
  <si>
    <t>27/12/2011 AL 31/12/2013</t>
  </si>
  <si>
    <t xml:space="preserve">COGESTOR SOCIAL  TECNICO DE LA ESTRATEGIA UNIDOS </t>
  </si>
  <si>
    <t xml:space="preserve">PREVIMED CTA </t>
  </si>
  <si>
    <t>01/08/2008 AL 31/08/2008</t>
  </si>
  <si>
    <t>AUXILIAR DE ENFERMERIA EN LA ESE SUROCCIDENTE SEDE BALBOA</t>
  </si>
  <si>
    <t>YESMI ROCIO MELENDEZ BOLAÑOS</t>
  </si>
  <si>
    <t xml:space="preserve">FUNDACION FORENSIS </t>
  </si>
  <si>
    <t xml:space="preserve">AUXILIAR DE ENFERMERIA </t>
  </si>
  <si>
    <t xml:space="preserve">FUNPRODEC </t>
  </si>
  <si>
    <t>05/05/2012 AL 05/11/2014</t>
  </si>
  <si>
    <t>APOYO A PROGRAMAS EN BENEFICIOS DE LA PRIMERA INFANCIA.</t>
  </si>
  <si>
    <t>JAIR ALBERTO PRADO RUIZ</t>
  </si>
  <si>
    <t xml:space="preserve">UNDECIMO SEMESTRE DE CONTADURIA PUBLICA </t>
  </si>
  <si>
    <t>COMERCIALIZADORA "DONDE MILE"</t>
  </si>
  <si>
    <t>01/11/2012 AL 30/01/2014</t>
  </si>
  <si>
    <t xml:space="preserve">AUXILIAR ADMINISTRATIVO </t>
  </si>
  <si>
    <t>DIEGO ARMANDO PEREZ VELASCO</t>
  </si>
  <si>
    <t xml:space="preserve">TECNOLOGO EN ADMINISTRACION DE EMPRESAS AGROPECUARIAS </t>
  </si>
  <si>
    <t xml:space="preserve">ELECTROMILLONARIA </t>
  </si>
  <si>
    <t>13/10/2013 AL 12/05/2014</t>
  </si>
  <si>
    <t>ASISTENTE ADMINISTRATIVO</t>
  </si>
  <si>
    <t xml:space="preserve">ASOCIACION DE PADRES DE FAMILIA DE LOS HOGARES COMUNIOTARIOS DE BIENESTAR  BARRIOS BALBOA </t>
  </si>
  <si>
    <t>19262009-107</t>
  </si>
  <si>
    <t>19262014-279</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</si>
  <si>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</si>
  <si>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</si>
  <si>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</si>
  <si>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CONTADOR PUBLICO </t>
  </si>
  <si>
    <t>PRESENTA CERTIFICACION LABORAL.</t>
  </si>
  <si>
    <t>UNION TEMPORAL DE DESARROLLO INTEGRAL POR LA PRIMERA INFANCIA DEL SUR DEL CAUCA</t>
  </si>
  <si>
    <t xml:space="preserve">Porpuesta Tecnica </t>
  </si>
  <si>
    <t>EL PROPONENTE DEBERA SUBSANAR, LA PRESENTACION DE LA INFORMACION DE ACREDITACION DE EXPERIENCIA HABILITANTE Y CUPOS DEBIDO A QUE NO ES CLARO, LA ASIGNACION DE NUMERO DE CUPOS Y NUMERO DE MESES CERTIFICACOS PARA CADA GRUPO.  LA CERTIFICACION PARA LOS CONTRATOS CON VIGENCIA 2014. ESTA CERTIFICACION DEBERA SER EXPEDIDA POR EL SUPERVISOR DEL CONTRATO DE APORTES.</t>
  </si>
  <si>
    <t xml:space="preserve">MERCADERES </t>
  </si>
  <si>
    <t>COORDINADORA</t>
  </si>
  <si>
    <t>1/300</t>
  </si>
  <si>
    <t>MARIA JIMENA AVILA MERA</t>
  </si>
  <si>
    <t xml:space="preserve">ADMINISTRADORA DE EMPRESAS </t>
  </si>
  <si>
    <t xml:space="preserve">UNIVERSIDAD COOPERATIVA DE COLOMBIA </t>
  </si>
  <si>
    <t>FUNDACION TEHILILIM</t>
  </si>
  <si>
    <t>30/01/1999 AL 20/12/2005</t>
  </si>
  <si>
    <t xml:space="preserve">FORMULACION, GESTION Y DESARROLLO DEPROYECTOS SOCIALES DIRIJIDOS A MADRES COMUNITARIAS. POYO A PROCESOS CUYO OBJETIVO ES MEJORAR CALIDAD DE VIDA DE LOS MENORES DE LA COMUNIDAD VULNERABLE. </t>
  </si>
  <si>
    <t>SI CUMPLE CON EL PERFIL Y ADJUNTA CERTIFICACION LABORA QUE ACREDITA LA EXPERIENCIA.</t>
  </si>
  <si>
    <t>2/300</t>
  </si>
  <si>
    <t xml:space="preserve">ADRIANA YHAMIRA CORDOBA ORDOÑEZ </t>
  </si>
  <si>
    <t xml:space="preserve">UNIVERSIDAD ABIERTA Y ADISTANCIA UNAD </t>
  </si>
  <si>
    <t>CABILDO DE LA PARCIALIDAD INDIGENA DE TOTORO.</t>
  </si>
  <si>
    <t>01/08/2013 AL 31/12/2013</t>
  </si>
  <si>
    <t>APOYO PSICOSOCIAL DEL PROCESO DE TRANSICION A CENTROS DE DESARROLLO INFANTIL</t>
  </si>
  <si>
    <t xml:space="preserve">SI CUMPLE CON EL PERFIL, PERO SE REQUIERE EL DOCUMENTO SOPORTE - TARJETA DE PROFESIONAL; ES SUBSANABLE. </t>
  </si>
  <si>
    <t>ERIKA FLOREZ AGUDELO</t>
  </si>
  <si>
    <t xml:space="preserve">LA FUNDACION UNIVERSITARIA DE POPAYAN </t>
  </si>
  <si>
    <t>FUNDACION FES</t>
  </si>
  <si>
    <t>15/08/2011 AL 15/12/2011</t>
  </si>
  <si>
    <t>EQUIPO DE APOYO CLUB-PRE JUVENIL SUPER AÑOS DE LOS PROGRAMAS SOCIALES DE ICBF.</t>
  </si>
  <si>
    <t xml:space="preserve">SI CUMPLE CON EL PERFIL, PERO SE REQUIERE EL DOCUMENTOS SOPORTE S-TARJETA DE PROFESIONAL; ES SUBSANABLE. </t>
  </si>
  <si>
    <t>6/300</t>
  </si>
  <si>
    <t>ANA YUDIT MACIAS ROJAS</t>
  </si>
  <si>
    <t xml:space="preserve">LICENCIADA EN EDUCACION BASICA </t>
  </si>
  <si>
    <t>UNIVERSIDAD MARIANA</t>
  </si>
  <si>
    <t xml:space="preserve">INSTITUCION EDUCATIVA AGROPECUARIA URIBE </t>
  </si>
  <si>
    <t>01/04/2005 AL 05/11/2010</t>
  </si>
  <si>
    <t>DOCENTE</t>
  </si>
  <si>
    <t>NEYDA LUZ GUERRERO</t>
  </si>
  <si>
    <t>LICENCIADA EN ESPAÑOL Y COMUNICACIÓN</t>
  </si>
  <si>
    <t>LA UNIVERSIDAD DE PAMPLONA</t>
  </si>
  <si>
    <t>INSTITUCION EDUCATIVA DON BOSCO</t>
  </si>
  <si>
    <t>14/02/2007 AL 14/12/007</t>
  </si>
  <si>
    <t xml:space="preserve">CLUB DE LEONES </t>
  </si>
  <si>
    <t>01/08/2000 AL 25/05/2001</t>
  </si>
  <si>
    <t>FUNDACION GIMNASIO MODERNO DEL CAUCA</t>
  </si>
  <si>
    <t>08/06/2010 AL 22/10/2012</t>
  </si>
  <si>
    <t xml:space="preserve">DOCENTE PARA LA ATENCION A PRIMERA INFANCIA </t>
  </si>
  <si>
    <t>DIANA ISABEL AUSECHA</t>
  </si>
  <si>
    <t>LA UNIVERSIDAD DEL CAUCA</t>
  </si>
  <si>
    <t>LICEO CERVANTES</t>
  </si>
  <si>
    <t>AÑO 2008</t>
  </si>
  <si>
    <t>JIMENA GARCIA PABON</t>
  </si>
  <si>
    <t>LICENCIADA EN EDUCACION PREESCOLAR.</t>
  </si>
  <si>
    <t xml:space="preserve">COPORACION AUTONOMA DEL CAUCA </t>
  </si>
  <si>
    <t>02/08/2010 AL 07/12/2010</t>
  </si>
  <si>
    <t>10/06/2011 AL 22/11/2011</t>
  </si>
  <si>
    <t xml:space="preserve">DOCENTE PARA EL PROGRAMA EN ATENCION A PRIMERA INFANCIA </t>
  </si>
  <si>
    <t>JARDIN INFANTIL Y GUARDERIA MILAGROS</t>
  </si>
  <si>
    <t>28/09/2012 AL 30/09/2014</t>
  </si>
  <si>
    <t>DIRECTORA DEL JARDIN INFANITIL "MILAGROS"</t>
  </si>
  <si>
    <t>DENI MERCEDES IMBACHI PEREZ</t>
  </si>
  <si>
    <t xml:space="preserve">UNIVERSIDAD DEL MAGDALENA </t>
  </si>
  <si>
    <t xml:space="preserve">PERSONAL TEMPORAL  EXT-AS </t>
  </si>
  <si>
    <t>10/07/2012 AL30/ 04/2013</t>
  </si>
  <si>
    <t xml:space="preserve">AUXILIAR PEDAGOGICO </t>
  </si>
  <si>
    <t>RICARDO RAMIREZ LLANOS</t>
  </si>
  <si>
    <t xml:space="preserve">LICENCIADO EN EDUCACION BASICA CON ENFASIS EN FISICA RECREACION Y DEPORTE </t>
  </si>
  <si>
    <t xml:space="preserve">UNIVERSIDAD DELCAUCA </t>
  </si>
  <si>
    <t xml:space="preserve">FUNDACION UNIVERSIDAD AUTONOMA </t>
  </si>
  <si>
    <t>14/03/2011 AL 30/09/2011</t>
  </si>
  <si>
    <t>DOCENTE EN PROGRAMA DE OFERENTES POBLACION REGULAR</t>
  </si>
  <si>
    <t>NIEXIN FABIOLA BOLAÑOS</t>
  </si>
  <si>
    <t>TECNICO LABORAL EN ATENCION Y FORMACION INTEGRAL A LA PRIMERA INFANCIA.</t>
  </si>
  <si>
    <t xml:space="preserve">COMFACUAUCA </t>
  </si>
  <si>
    <t>CENTRO PEDAGOGICO LEONARDO DA VINCI</t>
  </si>
  <si>
    <t>01/08/2012 AL 30/08/2014</t>
  </si>
  <si>
    <t>DOCENTE DEL GRADO DE TRASICION.</t>
  </si>
  <si>
    <t>MALORY GUACA LUNA</t>
  </si>
  <si>
    <t>BACHILLERATO FORMAL PARA ADULTOS DEL CAUCA .</t>
  </si>
  <si>
    <t xml:space="preserve">ASOCIACION DE PADRES DE LOS HOGARES COMUNITARIOS BERMEJA BAJA </t>
  </si>
  <si>
    <t>HANYI LORENA BASTIDAS GAVIRIA</t>
  </si>
  <si>
    <t xml:space="preserve">TECNICO  EN ATENCION INTEGRAL A LA PRIMERA INFANCIA </t>
  </si>
  <si>
    <t xml:space="preserve">SERVICIO NACIONAL DE APRENDIZAJE SENA </t>
  </si>
  <si>
    <t>01/05/2008 AL 31/12/2010</t>
  </si>
  <si>
    <t>LUZ ANGELA CAICEDO ERAZO</t>
  </si>
  <si>
    <t>ESCUELA DE FORMACION TECNICA DEL CAUCA -CESCO</t>
  </si>
  <si>
    <t xml:space="preserve">ALCALDIA MUCIPAL DE MERCADERES </t>
  </si>
  <si>
    <t>01/12/2009 AL 11/03/2014</t>
  </si>
  <si>
    <t>MADRE LIDER DE LOS PROGRAMAS SOCIALES (Colombia Mayor, Desayunos Infantiles )</t>
  </si>
  <si>
    <t>DEYANIRA HOYOS SAMBONI</t>
  </si>
  <si>
    <t xml:space="preserve">INSTITUTO TECNICO DE EXCELENCIA LABORAL </t>
  </si>
  <si>
    <t xml:space="preserve">ASOCIACION DE PADRES DE LOS HOGARES COMUNITARIOS BARRIOS BALBOA </t>
  </si>
  <si>
    <t>06/08/1991 AL 08/03/2014</t>
  </si>
  <si>
    <t>DARLY MARITZA LEON LOPEZ</t>
  </si>
  <si>
    <t xml:space="preserve">TECNICO EN ATENCION Y FORMACION INTEGRAL A LA PRIMERA INFANCIA </t>
  </si>
  <si>
    <t>ESCUELA DE FORMACION TECNICA DEL CAUCA -EFT</t>
  </si>
  <si>
    <t xml:space="preserve">FUNDASCAMER </t>
  </si>
  <si>
    <t>01/01/2007 AL 30/12/2007</t>
  </si>
  <si>
    <t>EDUCADORA FAMILIAR -PROTECCION A LAS  FAMILIAS MAS VULNERABLES.</t>
  </si>
  <si>
    <t xml:space="preserve">HOGAR INFANTIL MERCADERES </t>
  </si>
  <si>
    <t xml:space="preserve">I SEMESTRE </t>
  </si>
  <si>
    <t xml:space="preserve">APOYO Y APRESTAMIENTO A LOS NIÑOS Y NIÑAS </t>
  </si>
  <si>
    <t>AGAR CECILIA PERAFAN</t>
  </si>
  <si>
    <t>EL INSTITUTO TECNICO SUPERIOR  I.T.S.</t>
  </si>
  <si>
    <t xml:space="preserve">CENTRO UNIVERSITARIO  EN SALUD </t>
  </si>
  <si>
    <t>13/01/2009 AL 03/07/2009</t>
  </si>
  <si>
    <t>AUXILIAR ADMINISTRATIVA</t>
  </si>
  <si>
    <t>SANDRA LILIANA AGREDO</t>
  </si>
  <si>
    <t xml:space="preserve">TECNOLOGO EN ADMINISTRACION EMPRESARIAL </t>
  </si>
  <si>
    <t>DISTRIBUIDORA Y COMERCIALIZADORA CAUCA LTDA.</t>
  </si>
  <si>
    <t>01/03/2012 AL 15/06/2012</t>
  </si>
  <si>
    <t xml:space="preserve">ANALISIS DE DOCUMENTOS PARA LA PRESENTACION DE OFERTAS </t>
  </si>
  <si>
    <t>LA EXPERIENCIA ADICIONAL ACREDITADA NO ES TOMADA EN CUENTA, YA QUE SE TOMA COMO PRUEBA SOPORTE SEGÚN LA PRESENTACION DE GRUPOS A OFERTAR EN ORDEN ASCENDENTE.</t>
  </si>
  <si>
    <t xml:space="preserve">ANA CRISTINA AGRESO </t>
  </si>
  <si>
    <t xml:space="preserve">UNIVERSIDAD DEL QUINDIO </t>
  </si>
  <si>
    <t>73686-T</t>
  </si>
  <si>
    <t xml:space="preserve">UNIDOS EN SALUD </t>
  </si>
  <si>
    <t>01/12/2009 AL 01/09/2011</t>
  </si>
  <si>
    <t xml:space="preserve">REVISION CONTABLE Y FINANCIERA </t>
  </si>
  <si>
    <t>UNION TEMPORAL POR LA PRIMERA INFANCIA DEL CAUCA</t>
  </si>
  <si>
    <t>ASOCIACION DE PADRES DE FAMILIA DE LOS HOGARES COMUNITARIOS DE BIENESTAR AVELINO ULL</t>
  </si>
  <si>
    <t xml:space="preserve">ASOCIACION DE PADRES DE FAMILIA DE LOS HOGARES COMUNITARIOS DE BIENESTAR AVELINO ULL </t>
  </si>
  <si>
    <t>19262010-015</t>
  </si>
  <si>
    <t>19262011-005</t>
  </si>
  <si>
    <t>19262012-126</t>
  </si>
  <si>
    <t>19262013-271</t>
  </si>
  <si>
    <t>19262010-190</t>
  </si>
  <si>
    <t xml:space="preserve">NO </t>
  </si>
  <si>
    <t xml:space="preserve">NO SE TENDRAN EN CUENTA ESTAS CERTIFICACIONES DEBIDO A QUE SE TRASLAPAN LOS TIEMPOS DE CONTRATOS CERTIFICADOS. </t>
  </si>
  <si>
    <t>19262011-193</t>
  </si>
  <si>
    <t>19262012-082</t>
  </si>
  <si>
    <t>NO APLICA PARA CERTIFICAR EN TIEMPO PERO SI  EN # CUPOS.</t>
  </si>
  <si>
    <t xml:space="preserve">SOTARA Y TIMBIO </t>
  </si>
  <si>
    <t xml:space="preserve">NO APLICA </t>
  </si>
  <si>
    <t xml:space="preserve">HOLMAN DARLEY BOLAÑOS LAME </t>
  </si>
  <si>
    <t>ABOGADO</t>
  </si>
  <si>
    <t>NO PRESENTO</t>
  </si>
  <si>
    <t>01/01/2011 AL 31/12/2012</t>
  </si>
  <si>
    <t xml:space="preserve">DELEGADO MUNICIPAL DE PRIMERA INFANCIA/ COORDINAR PROGRAMA ENTRE LAS AUTORIDADES E INSTANCIAS LOCALES, PARTICIPACION EN LA MESA MUNICIPAL DE PRIMERA INFANCIA O LA INSTANCIA CORRESPONDIENTE EN TODAS SUS REUNIONES </t>
  </si>
  <si>
    <t xml:space="preserve">CUMPLE CON EL PERFIL </t>
  </si>
  <si>
    <t>MARIA ISABEL SANCHEZ MOSQUERA</t>
  </si>
  <si>
    <t>FUNDA PROSESO</t>
  </si>
  <si>
    <t>01/06/2012 AL 06-30-2014</t>
  </si>
  <si>
    <t xml:space="preserve">COORDINADOR DE PROGRAMAS DE P.I.  DESEMPEÑANDOSE EN ATENCION A LAS COMUNIDADES. </t>
  </si>
  <si>
    <t xml:space="preserve">PRESENTA CERTIFICADOS DE EXPERIENCIA LABORAL </t>
  </si>
  <si>
    <t>MERCY PIEDAD RUIZ VALENCIA</t>
  </si>
  <si>
    <t>COORPORACION UNIV AUTONOMA DEL CAUCA</t>
  </si>
  <si>
    <t>FUND LICEO COMERCIAL CIUDAD DEL BORDO</t>
  </si>
  <si>
    <t>DESDE EL 15-02-2010-30-DIC-2011</t>
  </si>
  <si>
    <t>COORDINADORA PEDAGOGICA</t>
  </si>
  <si>
    <t>SUBSANAR: CERTIFICACION LABORAL DE LICEO COMERCIAL EL BORDO LA CUAL CERTIFICA EL TRABAJO COMO COORDINADORA, PERO NO ESPECIFICA LAS FUNCIONES.</t>
  </si>
  <si>
    <t>FABIAN MOSQUERA DUQUE</t>
  </si>
  <si>
    <t>ALCADIA MUNICIPAL DE BOLIVAR CAUCA</t>
  </si>
  <si>
    <t>11-01-2012 AL 27-01-2013</t>
  </si>
  <si>
    <t>PSICOLOGO.</t>
  </si>
  <si>
    <t xml:space="preserve">NO CUMPLE CON EL PERFIL, DEBIDO A QUE SE DEBE DE CERTIFICAR EL DESEMPEÑO COMO COORDINADOR  CON EL TIEMPO REQUERIDO DE (01) AÑO. </t>
  </si>
  <si>
    <t>CLAUDIA XIMENA CALVACHE PACHECO</t>
  </si>
  <si>
    <t>TECNOLOGA EN GESTION BANCARIA Y FINANCIERA</t>
  </si>
  <si>
    <t>ALCALDIA MUNICIPAL DE TOTORO</t>
  </si>
  <si>
    <t>01/08/2004 AL 02/01/2012</t>
  </si>
  <si>
    <t>AUX ADMON DE LA SECRETARIA DE HACIENDA,</t>
  </si>
  <si>
    <t>LENI VIVIANA PINO TORRES</t>
  </si>
  <si>
    <t>INST UNIV COLEGIO MAYOR DEL CAUCA</t>
  </si>
  <si>
    <t>NEW SLIPER</t>
  </si>
  <si>
    <t>DESDE EL 06-01-2011 AL 20-06-2013</t>
  </si>
  <si>
    <t>AUX ADMOINISTRATIVO</t>
  </si>
  <si>
    <t>MAURICIO MORALES MUÑOZ</t>
  </si>
  <si>
    <t>TECNICO EN ASISTENCIA ADMINISTRATIVA</t>
  </si>
  <si>
    <t>SERVICIO NACIONAL DE APRENDIZAJE SENA</t>
  </si>
  <si>
    <t>GYM HERCULES</t>
  </si>
  <si>
    <t>DESDE EL 25-01/2012  1HASTA EL 28/03/2014</t>
  </si>
  <si>
    <t>ADMINISTRADOR</t>
  </si>
  <si>
    <t>CRISTIAN ALEJANDRO JULICUEVARGAS</t>
  </si>
  <si>
    <t>TECNICO LABORAL EN ADMINISTRACION DE EMPRESAS</t>
  </si>
  <si>
    <t>COLEGIO INSTITUTO BOLIVARIANO NO FORMAL</t>
  </si>
  <si>
    <t xml:space="preserve">CAMPO Y ASOCIADOS </t>
  </si>
  <si>
    <t>DESDE EL DIA 04 DE MARZO 2013 HASTA EL 03 DE MARZO 2014</t>
  </si>
  <si>
    <t>ADMIMISTRATIVO</t>
  </si>
  <si>
    <t>MAESTROS Y MAESTRAS</t>
  </si>
  <si>
    <t>1./50</t>
  </si>
  <si>
    <t>MABEL ROCIO VOLVERAZ</t>
  </si>
  <si>
    <t>LICENCIATURA EN EDUCACION BASICA, ENFASIS EN LEGUA CASTELLANA</t>
  </si>
  <si>
    <t xml:space="preserve">NO PRESENTA DATOS </t>
  </si>
  <si>
    <t xml:space="preserve">ANDREA  ALEJANDRA ROMERO </t>
  </si>
  <si>
    <t xml:space="preserve">PEDAGOGIA INFANTIL Y GESTION CULTURAL </t>
  </si>
  <si>
    <t xml:space="preserve">JARDIIN INFANTIL HORMIGUITAS </t>
  </si>
  <si>
    <t>AÑO 2008 AL AÑO 2010</t>
  </si>
  <si>
    <t>JOSE HERNAN MERA TOSNE</t>
  </si>
  <si>
    <t xml:space="preserve">LICENCIADO EN ETNOEDUCACION </t>
  </si>
  <si>
    <t xml:space="preserve">GIMNASIO MODERNO DEL CAUCA </t>
  </si>
  <si>
    <t>19/04/2012 A 30/12/2013</t>
  </si>
  <si>
    <t>ATENDER A PROGRAMAS DE PIRMERA INFANCIA</t>
  </si>
  <si>
    <t xml:space="preserve">ANTONIO LORENZO ARIAS </t>
  </si>
  <si>
    <t xml:space="preserve">LICENCIADO EN EDUCACION BASICA </t>
  </si>
  <si>
    <t xml:space="preserve">ALCALDIA MUNICIPAL EL TAMBO </t>
  </si>
  <si>
    <t>1990-1994</t>
  </si>
  <si>
    <t xml:space="preserve">ADRIANA MARTINEZ RIVERA </t>
  </si>
  <si>
    <t xml:space="preserve">TECNICO ATENCION INTEGRAL A PRIMERA INFANCIA </t>
  </si>
  <si>
    <t xml:space="preserve">INSTITUTO TECNICO DE EXCELENCIA PROFESIONAL -INTERNAL </t>
  </si>
  <si>
    <t xml:space="preserve">INNOVANDO SUEÑOS </t>
  </si>
  <si>
    <t>11/01/2013 AL 30/06/2014</t>
  </si>
  <si>
    <t xml:space="preserve">ANGUIE JULIETH ROBAYO DIAZ </t>
  </si>
  <si>
    <t xml:space="preserve">TECNICA EN EDUCACION INTEGRAL A LA PRIMERA INFANCIA </t>
  </si>
  <si>
    <t xml:space="preserve">INSTITUTO DE ENSEÑANZA Y CAPACITACION TECNICA DEL CAUCA </t>
  </si>
  <si>
    <t xml:space="preserve">COLEGIO CRISTIANO HEROES </t>
  </si>
  <si>
    <t>03/02/2014 AL 28/11/2014</t>
  </si>
  <si>
    <t xml:space="preserve">LUCY ESTELLA FERNANDEZ </t>
  </si>
  <si>
    <t xml:space="preserve">TECNICO EN LABORAL EN LA PRIMERA INFANCIA </t>
  </si>
  <si>
    <t xml:space="preserve">INSTITUCIÓN COLOMBIANA DE EDUCACION BILLINGUE </t>
  </si>
  <si>
    <t xml:space="preserve">PREESCOLAR TALENTOS INFANTILES </t>
  </si>
  <si>
    <t>11/14/2011 AL 11/11/2014</t>
  </si>
  <si>
    <t xml:space="preserve">MAGDA GISELLE GUEVARA COLLAZOS </t>
  </si>
  <si>
    <t>ESCUELA DE FORMACION TECNICA DEL CAUCA EFT</t>
  </si>
  <si>
    <t xml:space="preserve">INSTITUCION  EDUCATIVA  CONCETRACION ESCOLAR GUILLERMO VALENCIA </t>
  </si>
  <si>
    <t>01/02/2013 HASTA 15/10/2014</t>
  </si>
  <si>
    <t xml:space="preserve">NATALIA AGUDELO VALENCIA </t>
  </si>
  <si>
    <t>TECNICO LABORAL EN ATENCION Y EDUCACION PREESCOLAR</t>
  </si>
  <si>
    <t>INSTITUTO INADE</t>
  </si>
  <si>
    <t>02/02/2009AL /12/12/2009</t>
  </si>
  <si>
    <t xml:space="preserve">JARDIN INFANTIL FORJANDO CAMINOS </t>
  </si>
  <si>
    <t>02/02/2010 AL 18/11/2014</t>
  </si>
  <si>
    <t xml:space="preserve">MARILLIN BIBIANA JOAQUIN NOGUERA </t>
  </si>
  <si>
    <t xml:space="preserve">ATENCION INTEGRALA LA PRIMERA INFANCIA </t>
  </si>
  <si>
    <t>FUNDACION PROGRAMAS TECNICOS DEL CAUCA-FUNPROTEC</t>
  </si>
  <si>
    <t xml:space="preserve">FUNPROTEC </t>
  </si>
  <si>
    <t>02/02/2013 HASTA EL 03/05/2014</t>
  </si>
  <si>
    <t>AUXILIAR EN ATENCION INTEGRAL</t>
  </si>
  <si>
    <t xml:space="preserve">LUZ ANGELA PALECHOR LOPEZ </t>
  </si>
  <si>
    <t xml:space="preserve">TECNICO LABORAL EN PREESCOLAR </t>
  </si>
  <si>
    <t>23/12/201</t>
  </si>
  <si>
    <t>HOGAR INFANTIL AMANECER</t>
  </si>
  <si>
    <t>2012 AL 2014</t>
  </si>
  <si>
    <t xml:space="preserve">TECNICO EN PREESCOLAR </t>
  </si>
  <si>
    <t>IVONE ALEJANDRA GARCIA ORDOÑEZ</t>
  </si>
  <si>
    <t xml:space="preserve">TECNICO INTEGRAL EN LA ATENCION A PRIMERA INFANCIA </t>
  </si>
  <si>
    <t>FUNDACION TALLER CULTURAL PARA EL DESARROLLO INTEGRAL DEL HOMBRE</t>
  </si>
  <si>
    <t xml:space="preserve">ASOCIACION SAN JOSE </t>
  </si>
  <si>
    <t>2010 AL 2014</t>
  </si>
  <si>
    <t xml:space="preserve">LEYLI MUÑOZ HERNANDEZ </t>
  </si>
  <si>
    <t xml:space="preserve">TECNICO EN ATENCION INTEGRAL EN LA PRIMERA INFANCIA </t>
  </si>
  <si>
    <t xml:space="preserve">ASOCIACION DE PADRES DE FAMILIA ABELINO UL </t>
  </si>
  <si>
    <t xml:space="preserve">23 AÑOS </t>
  </si>
  <si>
    <t xml:space="preserve">MADRE COMUNITARIA </t>
  </si>
  <si>
    <t xml:space="preserve">CLAUDIA PATRICIA ORDOÑEZ VIDAL </t>
  </si>
  <si>
    <t xml:space="preserve">INSTITUTI TECNICO SUPERAR </t>
  </si>
  <si>
    <t xml:space="preserve">ASOCIACION LOS CAMPOS </t>
  </si>
  <si>
    <t xml:space="preserve">18 AÑOS </t>
  </si>
  <si>
    <t xml:space="preserve">ALIS LORENA ORDOÑEZ MARTINEZ </t>
  </si>
  <si>
    <t xml:space="preserve">18  AÑOS </t>
  </si>
  <si>
    <t xml:space="preserve">OLIVA PEREZ PIAMBA </t>
  </si>
  <si>
    <t>ESMERALDA URRUTIA GUERRERO</t>
  </si>
  <si>
    <t>UNIVERSIDAD DEL MAGDALENA</t>
  </si>
  <si>
    <t>ALCALDIA MUNICIPAL DE TORIBIO CAUCA</t>
  </si>
  <si>
    <t>01-09-88 AL 30-06-89</t>
  </si>
  <si>
    <t xml:space="preserve">CRISTINA ADRIANA SEGURA CEBALLOS </t>
  </si>
  <si>
    <t xml:space="preserve">FANNY YINETH HOYOS MUÑOZ </t>
  </si>
  <si>
    <t>INADE-POPAYAN</t>
  </si>
  <si>
    <t>MUNICIPIO DE LA PLATA -ALCALDIA MUNICIPAL</t>
  </si>
  <si>
    <t>08/03/2010 A 30/11/2010</t>
  </si>
  <si>
    <t xml:space="preserve">PRESCOLAR MUNDO MAGICO </t>
  </si>
  <si>
    <t>02/02/2013 AL 16/12/2013</t>
  </si>
  <si>
    <t xml:space="preserve">AUXILIAR DEL GRADO MATERNO </t>
  </si>
  <si>
    <t xml:space="preserve">YENNY LILIANA GOMEZ ORTIZ </t>
  </si>
  <si>
    <t xml:space="preserve">TECNICO LABORAL EN EL CUIDADO INTEGRAL PARA LA PRIMERA INFANCIA </t>
  </si>
  <si>
    <t xml:space="preserve">POLITECNICO LATIONAMERICANO DEL NORTE </t>
  </si>
  <si>
    <t xml:space="preserve">INSTITUCION  EDUCATIVA  DESTELLOS EMPRESARIALES </t>
  </si>
  <si>
    <t>2011 A 2012</t>
  </si>
  <si>
    <t>MARINELA CRUZ BUITRON</t>
  </si>
  <si>
    <t xml:space="preserve">INSTITUTO NACIONAL AUTONOMO DE EDUCACION - INADE </t>
  </si>
  <si>
    <t xml:space="preserve">FUNDACION LICEO COMERCIAL CUIDAD DEL BORDO </t>
  </si>
  <si>
    <t>02/17/2010 AL 13/ 08/2013</t>
  </si>
  <si>
    <t xml:space="preserve">SANDRA YANETH  HUACA LUNA </t>
  </si>
  <si>
    <t xml:space="preserve">NORMALISTA SUPERIOR </t>
  </si>
  <si>
    <t xml:space="preserve">ESCUELA NORMAL SUPERIOR </t>
  </si>
  <si>
    <t xml:space="preserve">FUNDACION GERSAIN MARIN </t>
  </si>
  <si>
    <t>2004-2005</t>
  </si>
  <si>
    <t xml:space="preserve">CLAUIDA MARGOT FAJARDO SANCHEZ </t>
  </si>
  <si>
    <t xml:space="preserve">LICENCIADA EN ETNOEDUCACION </t>
  </si>
  <si>
    <t xml:space="preserve">CENTRO EDUCATIVO EREDA LA ESTELA </t>
  </si>
  <si>
    <t>1,/50</t>
  </si>
  <si>
    <t xml:space="preserve">DORA SHIRLEY ROJAS CORTES </t>
  </si>
  <si>
    <t xml:space="preserve">SECRETARIADO NACIONAL DEL PASTORAL SOCIAL </t>
  </si>
  <si>
    <t>09/08/2011 AL 15/06/2012</t>
  </si>
  <si>
    <t xml:space="preserve">IMPLEMENTACION DE LA ESTRATEGIA DE RESPUESTA INMEDIATA </t>
  </si>
  <si>
    <t>PRESENTA CERTIFICACIONES DE EXPERIENCIA LABORAL</t>
  </si>
  <si>
    <t xml:space="preserve">DIANA ALEJANDRA LEITON RIVERA </t>
  </si>
  <si>
    <t xml:space="preserve">PREESCOLAR CRECER JUNTOS </t>
  </si>
  <si>
    <t>01/08/2012 A 01/07/2013</t>
  </si>
  <si>
    <t xml:space="preserve">DESEMPEÑO: ORIENTANDO LOS NIÑOS DE 2 A6 AÑOS EN ACTIVIDADES DEL PROYECTO DE ETICA Y VALORES, ORIENTANDO LA ESCUELA DE PADRES Y REALIZANDO LAS TERAPIAS INDIVUDUALES CON LOS NIÑOS. </t>
  </si>
  <si>
    <t xml:space="preserve">CLAUDIA PATRICIA MENEZ  MUÑOZ </t>
  </si>
  <si>
    <t>01/08/2014 A 31/10/2014</t>
  </si>
  <si>
    <t xml:space="preserve">PSICOLOGA EN ATENCION A PRIMERA INFANCIA </t>
  </si>
  <si>
    <t>NO CUMPLE EL REQUISITO PARA EL PERFIL EXIGIDO POR EXPERIENCIA LABORAL, DENTRO DEL TIEMPO COMO PROFESIONAL Y ADICIONALMENTE NO DESCRIBE LA CERTIFICACION SUS FUNCIONES COMO PROFESIONAL EN EL CARGO.</t>
  </si>
  <si>
    <t xml:space="preserve">NELLY CONCEPCION VIDALES ZUÑIGA </t>
  </si>
  <si>
    <t>HOSPITAL UNIDAD NIVEL 1 CAJIBIO</t>
  </si>
  <si>
    <t>01/01/2006 AL 12/04/2006</t>
  </si>
  <si>
    <t>COORDINANDO LOS PROGRAMAS DE ESCUELAS SALUDABLES Y PREVENCION DEL CONSUMO DE SUSTANCIA SPSICOACTIVAS SPA.</t>
  </si>
  <si>
    <t>PRESENTA CERTIFICACIONES DE EXPERIENCIA LABORAL,SOLO SE TOMARA EN CUENTA LA CERTIFICACION DEL HOSPITAL UNIDAD NIVEL 1 CAJIBIO, LA OTRA SE OMITE POR SOLO ENFOCARSE EN EL AMBITO DE SALUD.</t>
  </si>
  <si>
    <t xml:space="preserve">SALUD SOLIDARIA </t>
  </si>
  <si>
    <t>24/03/2007 AL 12/05/2007</t>
  </si>
  <si>
    <t xml:space="preserve">ATENCION A PACIENTES EN HOSPITAL LOCAL MERCADERES </t>
  </si>
  <si>
    <t xml:space="preserve">LISETH BIBIANA LASSO OJEDA </t>
  </si>
  <si>
    <t xml:space="preserve">TRABAJADORA SOCIAL </t>
  </si>
  <si>
    <t xml:space="preserve">MUNICIPIO DE TIMBIO- COMISARIA DE FAMILIA </t>
  </si>
  <si>
    <t>20/02/2014 HASTA 29/05/2014</t>
  </si>
  <si>
    <t>APOYO Y ACOMPAÑAMIENTO SOCIAL A LAS FAMILIAR Y POBLACION QUE DEMANDA SERVICIOS DE COMISARIA DE FAMILIA. VISITAS SOCIO FAMILIARES, ELABORACION DE ACTAS, INFORMES Y RECOMENDACIONES PARA POSTERIOR TOMA DE DESICIONES.</t>
  </si>
  <si>
    <t xml:space="preserve">NIDIA JANETH ANTE URREA </t>
  </si>
  <si>
    <t xml:space="preserve">UNIVERSIDAD NACIONAL </t>
  </si>
  <si>
    <t>15/01/2013 AL 30/12/2013</t>
  </si>
  <si>
    <t xml:space="preserve">ATENCION A POBLACION DE PRIMERA INFANCIA </t>
  </si>
  <si>
    <t xml:space="preserve">NO CUMPLE: SE SOLICITA SUBSANANR CERTIFICACION LABORAL DONDE SE ESPECIFIQUEN LAS FUNCIONES PROFESIONALES AL CARGO DESEMPEÑADO. </t>
  </si>
  <si>
    <t xml:space="preserve">ERICA ADRINA GARCES COLLAZOS </t>
  </si>
  <si>
    <t xml:space="preserve">CASA DE JUSTICIA DE POPAYAN </t>
  </si>
  <si>
    <t>10/02/2012 AL 17/12/201 2</t>
  </si>
  <si>
    <t>APOYO PROCESOS DE INTERVENCION FAMILIAR Y TERAPIA PSICOLOGICA PARA SALUD MENTAL / REQUISITO DE SU PRACTICA PROFESIONAL.</t>
  </si>
  <si>
    <t xml:space="preserve">LEYDI JHOANA ROJAS CABRERA </t>
  </si>
  <si>
    <t xml:space="preserve">INPEC </t>
  </si>
  <si>
    <t>23/02/2007 AL 23/02/2008</t>
  </si>
  <si>
    <t>APOYO EN EL AREA DE REINSERCION SOCIAL (PRACTICA UNIVERISTARIA)</t>
  </si>
  <si>
    <t xml:space="preserve">PROFESIONAL DE APOYO EN SALUD Y NUTRICION </t>
  </si>
  <si>
    <t>1./300</t>
  </si>
  <si>
    <t xml:space="preserve">FLOR DE MARIA GARCIA VANEGAS </t>
  </si>
  <si>
    <t>ENFERMERA JEFE</t>
  </si>
  <si>
    <t xml:space="preserve">SISO LTDA </t>
  </si>
  <si>
    <t>10/05/1999 AL 05/06/1999</t>
  </si>
  <si>
    <t xml:space="preserve">ENFERMERA </t>
  </si>
  <si>
    <t xml:space="preserve">PROMOVER LTDA </t>
  </si>
  <si>
    <t>12/07/1999 AL 06/12/1999</t>
  </si>
  <si>
    <t xml:space="preserve">LINA PAOLA QUIÑONES </t>
  </si>
  <si>
    <t>INSTITUTO INDEC S</t>
  </si>
  <si>
    <t xml:space="preserve">YENY IDALID LUNA SOLARTE </t>
  </si>
  <si>
    <t xml:space="preserve">ESCUELA DE CAPACITACION DEL SERVICIO DE SALUD DEL CAUCA -EDUCACION NO FORMAL </t>
  </si>
  <si>
    <t>DIRECCION DEPARTAMENTAL DE SALUD DEL CAUCA</t>
  </si>
  <si>
    <t>20/02/2005 AL 12- 12-2007</t>
  </si>
  <si>
    <t>MONICA LILIANA ROJAS MONTILLA</t>
  </si>
  <si>
    <t>TECNICO EN ENFERMERIA</t>
  </si>
  <si>
    <t>HOSPITAL SAN JOSE</t>
  </si>
  <si>
    <t>09-04-2009-01-06-2009</t>
  </si>
  <si>
    <t>TECNICO EN  ENFER</t>
  </si>
  <si>
    <t>AUX PEDAGOGICOS</t>
  </si>
  <si>
    <t>DEILY MAR AROCA LOPEZ</t>
  </si>
  <si>
    <t>ASOCIACION PADRES DE FAMILIA BALBOA</t>
  </si>
  <si>
    <t>05-05-2005- AL 08-04/2014</t>
  </si>
  <si>
    <t>AGENTE EDUCATIVO</t>
  </si>
  <si>
    <t>YURY SOLANY ORDOÑEZ MEDINA</t>
  </si>
  <si>
    <t>18/09/2010- AL 08-04-2014</t>
  </si>
  <si>
    <t>MARLENY VELASCO ZUÑIGA</t>
  </si>
  <si>
    <t>TECNICO LABORAL POR COMPETENCIAS EN ASISTENTE EN PERSONAL</t>
  </si>
  <si>
    <t>ISNT. TECNICO DE EXCELENCIA LABORAL</t>
  </si>
  <si>
    <t>05-06-1992 AL 08-02-2014</t>
  </si>
  <si>
    <t>ROSALBA AREVALO PASTES</t>
  </si>
  <si>
    <t>TECNICO EN PRIMERA INFANCIA</t>
  </si>
  <si>
    <t>17/09/2007 AL 08/04/2014</t>
  </si>
  <si>
    <t>NAZLY LORENA CAICEDO</t>
  </si>
  <si>
    <t>LICENCIATURA EN EDUCACION BASICA ENFASIS EN  HUMANIDADES</t>
  </si>
  <si>
    <t>EN CURSO</t>
  </si>
  <si>
    <t>31/08/2009 AL 08/04/2004</t>
  </si>
  <si>
    <t>ASTRID MILENA ANDRADE</t>
  </si>
  <si>
    <t>TECNICO EN ATENCION A PRIMERA INFANCIA</t>
  </si>
  <si>
    <t>ESCUELA DE FORMACION TECNICA DEL CAUCA-CESCO</t>
  </si>
  <si>
    <t>01/05/2007-10-12-2010</t>
  </si>
  <si>
    <t>DOCENTE OFERENTE</t>
  </si>
  <si>
    <t>MARYOLI HUACA BOLAÑOS</t>
  </si>
  <si>
    <t>CENTRO EDUCATIVO Y ARTISTICO AUGUSTO RIVERA</t>
  </si>
  <si>
    <t>31/10/2010 AL 30/04/2012</t>
  </si>
  <si>
    <t>ADRIANA LEDEZMA RIOS</t>
  </si>
  <si>
    <t>TECNICO EN EDUCACION PREESCOLAR</t>
  </si>
  <si>
    <t>POLITECNICO EMPRESARIAL COLOMBIANO</t>
  </si>
  <si>
    <t>INST EDUCATIVA TECNICA TOMAS CIRPIANO DE MOSQUERA</t>
  </si>
  <si>
    <t>FEBRERO A NOVIEMBRE DE 2007</t>
  </si>
  <si>
    <t>DEYA GAVIRIA</t>
  </si>
  <si>
    <t>17/07/2007 AL 08/04/2014</t>
  </si>
  <si>
    <t>MARIIA NELLY GUZMAN OSORIO</t>
  </si>
  <si>
    <t>ASOCIACION HOGARES COMUNITARIOS VERMEJA BAJA</t>
  </si>
  <si>
    <t>01/07/2007- 11-04-2014</t>
  </si>
  <si>
    <t>YULY MAURENI BURBANO</t>
  </si>
  <si>
    <t>BASICA PRIMARIA 4 GRADO</t>
  </si>
  <si>
    <t>ESCUELA RURAL MIXTA EL JARDIN</t>
  </si>
  <si>
    <t>22/05/2006 AL 11/04/2014</t>
  </si>
  <si>
    <t>ANA CEIDA MOSQUERA RIVERA</t>
  </si>
  <si>
    <t>BASICA PRIMARIA 5 GRADO</t>
  </si>
  <si>
    <t>CENTRO EDUCATIVO PURETRO</t>
  </si>
  <si>
    <t>ASOCIACION HOGARES COMUNITARIOS BERMEJA BAJA</t>
  </si>
  <si>
    <t>10/10/1991 AL 11/04/2014</t>
  </si>
  <si>
    <t xml:space="preserve">EMILIA MARIA RUIZ </t>
  </si>
  <si>
    <t xml:space="preserve">CENTRO EDUCATIVO CAMPO BELLO ALTO </t>
  </si>
  <si>
    <t>01/10/1992 AL 08/04/2014</t>
  </si>
  <si>
    <t xml:space="preserve">DIANA MARCELA GRACIA MEDINA </t>
  </si>
  <si>
    <t xml:space="preserve">EDUCACIÓN SECUNDARIA 9NO. GRADO </t>
  </si>
  <si>
    <t xml:space="preserve">CENTRO EDUCATIVO LA PALMA </t>
  </si>
  <si>
    <t>01/03/2011 AL 21/11/2014</t>
  </si>
  <si>
    <t xml:space="preserve">LORENA PATRICIA MUÑOZ </t>
  </si>
  <si>
    <t>UNIVERSIDAD DEL CAIUCA</t>
  </si>
  <si>
    <t xml:space="preserve">CENTRO PEDAGOGO LEONARDO DAVINCI </t>
  </si>
  <si>
    <t>01/07/2012 AL 30/08/2014</t>
  </si>
  <si>
    <t xml:space="preserve">SARA IBARRA SOLANO </t>
  </si>
  <si>
    <t xml:space="preserve">INSTITUTO TECNICO DE EXCELENCIA PROFESIONAL -INTENAL </t>
  </si>
  <si>
    <t>25/07/1888 A 01/07/2014</t>
  </si>
  <si>
    <t xml:space="preserve">MARYURI  LUNA BUITRON </t>
  </si>
  <si>
    <t xml:space="preserve">UNIVERSIDAD AUTONOMA DEL CAUCA </t>
  </si>
  <si>
    <t>01/01/2014 AL 30/08/2014</t>
  </si>
  <si>
    <t xml:space="preserve">PREESCOLAR  CRECIENDO FELIZ </t>
  </si>
  <si>
    <t>01/09/2013 A 30/12/2013</t>
  </si>
  <si>
    <t xml:space="preserve">OLGA MARIA GURRETE </t>
  </si>
  <si>
    <t xml:space="preserve">LICENCIATURA EN PEDAGIGIA INFANTIL </t>
  </si>
  <si>
    <t xml:space="preserve">UNVERISDAD DEL TOLIMA </t>
  </si>
  <si>
    <t xml:space="preserve">INSTITUCION EDUCATIVA POBLAZON -POPAYAN </t>
  </si>
  <si>
    <t xml:space="preserve">DIANA MARCELA VELASQUEZ LOPEZ </t>
  </si>
  <si>
    <t xml:space="preserve">TECNICO LABORAL POR COMPETENCIAS EN ATENCION INTEGRAL A LA PRIMERA INFANCIA </t>
  </si>
  <si>
    <t>CENTRO PEDAGOGICO LEONARDO DAVINCI</t>
  </si>
  <si>
    <t>AUXILIAR PEDAGOGICA</t>
  </si>
  <si>
    <t>EDITH VIVIANA RIASCOS MANTILLA</t>
  </si>
  <si>
    <t xml:space="preserve">ANTONIO GARCIA PAREDES </t>
  </si>
  <si>
    <t>ARQUIDIOSECIS DE POPAYTAN</t>
  </si>
  <si>
    <t>26/03/2012 AL 13/12/2013</t>
  </si>
  <si>
    <t xml:space="preserve">YULI ANDREA ORDOÑEZ </t>
  </si>
  <si>
    <t xml:space="preserve">COLEGIO CAMPESTRE AMERICA </t>
  </si>
  <si>
    <t>21/09/2012 AL 20/03/2013</t>
  </si>
  <si>
    <t>01/06/2013 AL 30/08/2014</t>
  </si>
  <si>
    <t xml:space="preserve">ANA PATRICIA LEDEZMA PEREZ </t>
  </si>
  <si>
    <t xml:space="preserve">ASOCIACION DE PADRES DE FAMILIA BARRIO BALBOA </t>
  </si>
  <si>
    <t>31/05/2011 AL 08/04/2014</t>
  </si>
  <si>
    <t xml:space="preserve">EMA MAGNOLIA ONDELA GALLEGO </t>
  </si>
  <si>
    <t xml:space="preserve">EDUCACION FISICA, RECREACION Y DEPORTE </t>
  </si>
  <si>
    <t xml:space="preserve">SIGLO XXI </t>
  </si>
  <si>
    <t>01/2012 AL 31/12/2013</t>
  </si>
  <si>
    <t>AUXILIAR PEDAGOGICO EN SIGLO XXI</t>
  </si>
  <si>
    <t>0</t>
  </si>
  <si>
    <t xml:space="preserve">    </t>
  </si>
  <si>
    <t>19262014-150</t>
  </si>
  <si>
    <t>SEGÚN EL PLIEGO DE CONDICIONES PAGINA 55 LITERAL C, CONTRATOS EN EJECUCION PARA PROGRAMAS MISIONALES  SERA VALIDA LA CERTIFICACION DEL SUPERVISOR DEL CONTRATO. / SUBSANABLE.</t>
  </si>
  <si>
    <t>CERTIFICACION DE EXPERIENCIA:. SOLO SE TOMARA EN CUENTA LA INFORMACION ALLEGADA SEGÚN LA PRESENTACION DEL PROPONENTE EN ORDEN DE MENOR A MAYOR PARA CADA UNO DE LOS GRUPOS.  POR TAL MOTIVO AL HABER SIDO PRESENTADO ESTE CONTRATO COMO EXPERIENCIA ADICIONAL EN EL GRUPO 8; ESTA NO SE TOMARA EN CUENTA PARA EL CASO.</t>
  </si>
  <si>
    <t>POPAYAN Y RESTO DE VEREDAS</t>
  </si>
  <si>
    <t>SI PRESENTA</t>
  </si>
  <si>
    <t>DAIRA ROCIVER ZUÑIGA DORADO</t>
  </si>
  <si>
    <t xml:space="preserve">LICENCIATURA EN EDUCACION PRE ESCOLAR </t>
  </si>
  <si>
    <t>FUNDACION LICEO COMERCIAL DEL BORDO</t>
  </si>
  <si>
    <t xml:space="preserve">PROGRAMA DE EDUCACION PARA JOVENES Y ADULTOS </t>
  </si>
  <si>
    <t>NO PRESENTA CERTIFICACION LABORAL QUE ACREDITE TIMEPO LAOBRADO.</t>
  </si>
  <si>
    <t>LICEO TECNICO SUPERIOR -COPORRACION UNIVERSITARIA AUTONOMA DEL CAUCA</t>
  </si>
  <si>
    <t>18/01/2010 A 31/07/2012</t>
  </si>
  <si>
    <t>DOCENTE DEL PROGRAMA DE ATENCION INTEGRAL A LA PRIMERA INFANCIA CON ENTORNO FAMILIAR</t>
  </si>
  <si>
    <t xml:space="preserve">PRESENTA CERTIFICACION LABORAL </t>
  </si>
  <si>
    <t>NO PRESENTA DATOS</t>
  </si>
  <si>
    <t>2012 AL 2013</t>
  </si>
  <si>
    <t xml:space="preserve">PROGRAMA DE EDUCACION PARA JOVENES Y ADULTOS - TRANSFORMEMOS </t>
  </si>
  <si>
    <t>NO PRESENTA CERTIFICACION LABORAL QUE ACREDITE TIEMPO LABORADO.</t>
  </si>
  <si>
    <t>05/08/2013 AL 16/07/2014</t>
  </si>
  <si>
    <t>COORDIANDORA PEDAGOGICA ESTRATEGIA DE 0 A SIEMPRE.</t>
  </si>
  <si>
    <t xml:space="preserve">INSTITUCION AGROPECUARIA ALEJANDRO GOMEZ LERMA </t>
  </si>
  <si>
    <t>10 MESES DEL AÑO 2009</t>
  </si>
  <si>
    <t>DOCENTE EDUCACION PRE ESCOLAR</t>
  </si>
  <si>
    <t xml:space="preserve">NO PRESENTA CERTIFICACION LABORAL </t>
  </si>
  <si>
    <t>MARIA DEL PILAR DOMINGUEZ VALVERDE</t>
  </si>
  <si>
    <t xml:space="preserve">TECNOLOGA EN GESTION EMPRESARIAL </t>
  </si>
  <si>
    <t xml:space="preserve">COLEGIO MAYOR DEL CAUCA </t>
  </si>
  <si>
    <t xml:space="preserve">FERROMUEBLES </t>
  </si>
  <si>
    <t>01/06/2011 AL 31/12/2011</t>
  </si>
  <si>
    <t xml:space="preserve">INSTITUCION UNIVERSITARIA  COLEGIO MAYOR DEL CAUCA </t>
  </si>
  <si>
    <t>VIDRIO ARTE</t>
  </si>
  <si>
    <t>17/09/2012 AL 30/04/2012</t>
  </si>
  <si>
    <t>COORDINADORA ADMINISTRATIVA</t>
  </si>
  <si>
    <t xml:space="preserve">MAESTRAS Y MAESTROS. </t>
  </si>
  <si>
    <t>YUDITH LAURENTINA FUELPAS CHINGAL</t>
  </si>
  <si>
    <t xml:space="preserve">LICENCIATURA EN EDUCACION BASICA , ENFASIS EN CIENCIAS NATURALEZ Y EDUCACION AMBIENTAL </t>
  </si>
  <si>
    <t>UNIVERISDAD DEL CAUCA</t>
  </si>
  <si>
    <t xml:space="preserve">INSTITUCION EDUCATIVA JULUMITO </t>
  </si>
  <si>
    <t>15/02/2012 AL 27/11/2013</t>
  </si>
  <si>
    <t xml:space="preserve">APOYO EN PRIMERA INFANCIA </t>
  </si>
  <si>
    <t>GRUPO DE INVESTIGACION IERED.</t>
  </si>
  <si>
    <t>2012 AL 2014.</t>
  </si>
  <si>
    <t>FORTALECIMIENTO DE EXPERIENCIAS PEDAGOGICAS DESDE LOS ELEMENTOS DEL DEBATE COMP. EN EDUCACION Y PEDAGOGIA.</t>
  </si>
  <si>
    <t>1/.50</t>
  </si>
  <si>
    <t xml:space="preserve">VIVIANA MERCEDES PAZ REALPE </t>
  </si>
  <si>
    <t>INSTITUCION EDUCATIVA NORMAL SUPERIOR</t>
  </si>
  <si>
    <t>20/06/2005 AL 31/12/2005</t>
  </si>
  <si>
    <t>BICARIATO APOSTOLICO DE GUAPI</t>
  </si>
  <si>
    <t>25/03/2013 A 10/12/2010</t>
  </si>
  <si>
    <t>14/02/2012 AL 25/05/2012</t>
  </si>
  <si>
    <t xml:space="preserve">EDUCADORA FAMILIAR </t>
  </si>
  <si>
    <t>15/01/2013 AL 31/12/2013</t>
  </si>
  <si>
    <t xml:space="preserve">ANDERSON SANCHEZ  MOSQUERA </t>
  </si>
  <si>
    <t xml:space="preserve">LICENCIADO EN EDUCACION BASICA, CON ENFASIS EN EDUCACION FISICA EDUCACION Y DEPORTES </t>
  </si>
  <si>
    <t xml:space="preserve">COLEGIO MAYOR SAN MARCOS </t>
  </si>
  <si>
    <t>05/09/2013 AL 19/11/2014</t>
  </si>
  <si>
    <t>PROFESOR DE EDUCACION FISICA EN PROGRAMA DE PRIMERA INFANCIA</t>
  </si>
  <si>
    <t>FUNDACION SOCIAL UTRAHUILCA.</t>
  </si>
  <si>
    <t>01/09/2010 AL 30/11/2014</t>
  </si>
  <si>
    <t xml:space="preserve">MIREYA QUIGUA COLLAZOS </t>
  </si>
  <si>
    <t xml:space="preserve">ASOCIACION DE PADRES DE FAMILIA DE LOS HOGARES COMUNITARIOS DE BIENESTAR ABELINO UL </t>
  </si>
  <si>
    <t>1994 AL 2014</t>
  </si>
  <si>
    <t xml:space="preserve">EDITH JOHANA ASTUDILLO </t>
  </si>
  <si>
    <t>KINGDOM KIDS</t>
  </si>
  <si>
    <t>01/09/ 2013 A  14/09/2014</t>
  </si>
  <si>
    <t xml:space="preserve">SONIA GOMEZ ORTIZ </t>
  </si>
  <si>
    <t xml:space="preserve">TECNICO LABORAL EN COMPETENCIAS A LA PRIMERA INFANCIA </t>
  </si>
  <si>
    <t>ITS POPAYAN</t>
  </si>
  <si>
    <t>ASOCIACION DE HOGARES COMUNITARIOS DE BIENESTAR FAMILIAR EL LIMONAR</t>
  </si>
  <si>
    <t>01/04/1997 AL 31/12/2009</t>
  </si>
  <si>
    <t>MADRECOMUNITARIA</t>
  </si>
  <si>
    <t>MARTHA ROCIO CERON CERON</t>
  </si>
  <si>
    <t xml:space="preserve">PSICOLOGA SOCIAL </t>
  </si>
  <si>
    <t xml:space="preserve">ONG CRECER EN FAMILIA </t>
  </si>
  <si>
    <t xml:space="preserve">22/01/2013 A LA FECHA </t>
  </si>
  <si>
    <t>REALIZAR VALORACIONES PSICOLOGICA A NNA UBICADOS EN HOGAR SUSTITUTO  COMO MEDIDA DE PROTECCION.</t>
  </si>
  <si>
    <t xml:space="preserve">COLEGIO SEMILLAS DEL FUTURO </t>
  </si>
  <si>
    <t>01/01/2010 A 01/06/2012</t>
  </si>
  <si>
    <t>ORIENTACION A ESTUDIANTES , PADRES DE FAMILIA, PROFESORES Y SELECCIÓN DE PERSONAL.</t>
  </si>
  <si>
    <t>SI CUMPLE CON CERTIFICACION LABORAL.</t>
  </si>
  <si>
    <t xml:space="preserve">INSTITUTO COLOMBIANO DE BIENESTAR FAMILIAR -REGIONAL NARIÑO </t>
  </si>
  <si>
    <t>11 MESES AÑO 2007</t>
  </si>
  <si>
    <t>SUPERVISORA DEL AREA DE PREVENCION .</t>
  </si>
  <si>
    <t>SUBSANAR: SE REQUIERE QUELAS CERTIFICACIONES LABORALES ESPEFICIQUEN FUNCIONES DEL PROFESIONAL A CARGO.</t>
  </si>
  <si>
    <t>LEIDY ALEJANDRA CERON LOPEZ</t>
  </si>
  <si>
    <t xml:space="preserve">PSICOLOGA </t>
  </si>
  <si>
    <t xml:space="preserve">REHABILITAR  S.A. </t>
  </si>
  <si>
    <t>DESDE EL AÑO 2012 AL 01/06/2013</t>
  </si>
  <si>
    <t>ATENCION A PACIENTES.</t>
  </si>
  <si>
    <t>MARIA DE LOS ANGELES VILLAFAÑE CAICEDO</t>
  </si>
  <si>
    <t xml:space="preserve">TRABAJO SOCIAL </t>
  </si>
  <si>
    <t xml:space="preserve">INSTITUTO COLOMBIANO DE BIENESTAR FAMILIAR -REGIONAL CAUCA </t>
  </si>
  <si>
    <t xml:space="preserve">21 MESES </t>
  </si>
  <si>
    <t>SANDRA ELIZABETH CHANCHI</t>
  </si>
  <si>
    <t xml:space="preserve">LICENCIADA EN EDUCACION BASICA, CON ENFASIS EN EDUCACION ARTISTICA </t>
  </si>
  <si>
    <t>01-06-2013 HASTA EL 30-08-2014</t>
  </si>
  <si>
    <t>ELSA MAGALY CHAVEZ</t>
  </si>
  <si>
    <t>TECNICA EN ATENCION  A LA PRIMERA INFANCIA</t>
  </si>
  <si>
    <t>INSTITUTO COLOMBIANA DE EDUCACION  BILINGÜE ICEB</t>
  </si>
  <si>
    <t>INSTITUCION EDUCATIVA CARLOS M SIMONS</t>
  </si>
  <si>
    <t>08-01-2013 AL 26-11-2014</t>
  </si>
  <si>
    <t>DOCENTE EN ATENCION A PIG EN DEFICIENCIAS FISICAS Y COGNITIVAS</t>
  </si>
  <si>
    <t>MARIA RUBIELA CHICAIZA</t>
  </si>
  <si>
    <t>TECINCA EN PRIMERA INFANCIA</t>
  </si>
  <si>
    <t>ASOC HOGARES COMUNITARIOS BARRIOS BALBOA</t>
  </si>
  <si>
    <t>31/10/1994 A LA FECHA</t>
  </si>
  <si>
    <t>DERLY ALEJANDRA ROJAS</t>
  </si>
  <si>
    <t>LICENCIADA EN BASICA CON EN FASIS EN EDUCACION FISICA,  RECREACION Y DEPORTES</t>
  </si>
  <si>
    <t>NO P´RESENTA</t>
  </si>
  <si>
    <t xml:space="preserve">COLEGIO MOZART </t>
  </si>
  <si>
    <t>01-12-2013 A 18-12-2013 Y  DEL 01-09-2014 A LA FECHA</t>
  </si>
  <si>
    <t>DOCENTE BASICA PRIMARIA</t>
  </si>
  <si>
    <t>NERCY LUCERO ORTEGA ORTEGA</t>
  </si>
  <si>
    <t>FUNDACION PROGRAMA TECNICO DEL CAUCA FUNPROTEC</t>
  </si>
  <si>
    <t>PREESCOLAR GARAVATOS INFANTILES</t>
  </si>
  <si>
    <t>DESDE 01/08/2012 AL 01/08/2014</t>
  </si>
  <si>
    <t>AUXILIARA DE PREESCOLAR</t>
  </si>
  <si>
    <t>EYNER EDUARDO GUZMAN PEÑA</t>
  </si>
  <si>
    <t>ESCUELA NORMAL SUPERIOR SANTA CLARA</t>
  </si>
  <si>
    <t>ISNTITUCION EDUCATIVA EL TABLON</t>
  </si>
  <si>
    <t>DESDE EL 01-01-2013 AL 31-DIC-2013</t>
  </si>
  <si>
    <t>PRACTICA PEDAGOGICA</t>
  </si>
  <si>
    <t>FUND GIMNASIO MODERNO</t>
  </si>
  <si>
    <t>DESDE EL 10 -02-2014-31-10-2014</t>
  </si>
  <si>
    <t>DOCENTE PRIMERA INFANCIA</t>
  </si>
  <si>
    <t>,</t>
  </si>
  <si>
    <t xml:space="preserve">Nombre de Proponente: </t>
  </si>
  <si>
    <t>Propuesta técnica</t>
  </si>
  <si>
    <t>19262012-317</t>
  </si>
  <si>
    <t>097-099</t>
  </si>
  <si>
    <t>19262012-537</t>
  </si>
  <si>
    <t>19262013-256</t>
  </si>
  <si>
    <t>19262012-794</t>
  </si>
  <si>
    <t>19262013-448</t>
  </si>
  <si>
    <t>19262013-449</t>
  </si>
  <si>
    <t>19262014-226</t>
  </si>
  <si>
    <t>ESTAN CONTANCIAS SE TRANLAPAN CON LAS ANTERIORES POR LO TAMTO NO SE CUENTAN PARA ESTE GRUPO</t>
  </si>
  <si>
    <t>19262014-439</t>
  </si>
  <si>
    <t>MODALIDAD FAMILIAR</t>
  </si>
  <si>
    <t>PUERTO TEJADA</t>
  </si>
  <si>
    <t>PRESENTA CARTA DE COMPROMISO FOLIO 101</t>
  </si>
  <si>
    <t>EXPERIENCIA PROFESIONAL 
EMPRESA / FECHA DE INICIO Y TERMINACION /FUNCIONES</t>
  </si>
  <si>
    <t>4/800</t>
  </si>
  <si>
    <t>JIOMARA LINA BALANTA LIZCANO</t>
  </si>
  <si>
    <t>TECNICO LABORAL EN APTITUD OCUPACIONAL POR COMPETENCIAS EN ATENCION A LA PRIMERA INFANCIA, ESTUDIANTE DE CUARTO SEMESTRE DE LICENCIATURA BASICA</t>
  </si>
  <si>
    <t>INSTITUTO TECNICO DE GESTION EMPRESARIAL - UNIVERSIDAD DEL MAGDALENA</t>
  </si>
  <si>
    <t>MADRE COMUNITARIA POR DIEZ AÑOS CON LA ASOCIACION DE MADRES COMUNITARIAS VILLA DEL SUR Y ALEDAÑOS</t>
  </si>
  <si>
    <t>LA CONSTANCIA NO DICE DESDE CUANDO INICIO NI CUANDO TERMINO PERO AVALA POR DIEZ AÑOS</t>
  </si>
  <si>
    <t>LA CONSTANCIA NO TIENE DISCRIMINADAS FUNCIONES</t>
  </si>
  <si>
    <t>PARA EL CARGO DE COORDINADOR DEBE ACREDITAR SER PROFESIONAL EN CIENCIAS SOCIALES, HUMANAS, DE LA EDUCACION O ADMINISTRATIVAS EL PERFIL QUE SE ANEXA AQUÍ ES DE TECNICO</t>
  </si>
  <si>
    <t>HEIDY KARINA OCHOA AGUDELO</t>
  </si>
  <si>
    <t xml:space="preserve">TECNICO LABORAL EN FORMACION Y ATENCION  A LA PRIMERA INFANCIA, ESTUDIANTE DE SEXTO SEMESTRE DE LICENCIATURA EN PEDAGOGIA INFANTIL </t>
  </si>
  <si>
    <t>EL CENTRO DE SERVICIOS Y DE CAPACITACION "COMFACAUCA"- CORPORACION UNIVERSITARIA MINUTO DE DIOS .</t>
  </si>
  <si>
    <t>MADRE COMUNITARIA  POE 3 AÑOS  CON LA ASOCIACION VILLA DEL SUR, HOGAR MULTIPLE HUELLITAS DE PAZ Y CONVIVENCIA.- DOCENTE EN CDI  HUELLITAS DE PAZ Y CONVIVENCIA POR DOS AÑOS -COOORDINADORA PEDAGOGICA POR UN AÑOS FUNDACION PROPAL CDI FAMILIAR CRECIENDO CON AMOR</t>
  </si>
  <si>
    <t xml:space="preserve">NO ANEXO NINGUNA CERTIFICACION LABORAL </t>
  </si>
  <si>
    <t>CLAUDIA XIMENA RAMIREZ</t>
  </si>
  <si>
    <t>TECNICO  POR COMPETENCIAS EN ATENCION INTEGRAL A LA PRIMERA INFANCIA- SEPTIMO SEMESTRE EN LICENCIATURA EN EDUCACION BASICA CON ENFASIS EN HUMANIDADES (LENGUA CASTELLANA)</t>
  </si>
  <si>
    <t>INSTITUTO TECNICO DE GESTION EMPRESARIAL ITGEM- CENTRO DE INVESTIGACION ACADEMICA Y DESARROLLO  "JORGE ELIECER GAITA2 " CLADET"</t>
  </si>
  <si>
    <t xml:space="preserve">INSTITUTO DE GESTION EMPRESARIAL ITGEM  DIRECTORA DE MERCADEO  POR UN AÑO Y SEIS MESES  - OCUPAR S.A. AUXILIAR PEDAGOGICA  POR UN AÑO Y OCHO MESES - CDI FAMILIAR "NUCLEO DE AMOR "COORDINADORA PEDAGOGICA POR 1 AÑO Y DOS MESES. </t>
  </si>
  <si>
    <t>NO DESCRIMINA LAS FUNCIONES</t>
  </si>
  <si>
    <t>SANDRA TERESA PERLAZA MOSQUERA</t>
  </si>
  <si>
    <t>LICENCIADA EN MATEMATICAS -NORMALISTA  SUPERIOR - TECNICO POR COMPETENCIAS EN ATENCION INTEGRAL A LA PRIMERA INFANCIA -DIPLOMADO EN ETNOEDUCACION DE ESTUDIOS AFROCOLOMBIANOS</t>
  </si>
  <si>
    <t>UNIVERSIDAD CATOLICA DE MANIZALES-UNIVERSIDAD SAN BUENAVENTURA--INSTITUCION EDUCATIVA NORMAL SUPERIOR "SANTIAGO DE CALI"-INSTITUTO TECNICO DE GESTION EMPRESARIAL "ITGEM"</t>
  </si>
  <si>
    <t>INSTITUCION EDUCATIVA  JOSE LOPEZ (CAFAM)- DOCENTE  POR UN AÑOS - INSTITUCION EDUCATIVA LA MILAGROSA DOCENTE POR 1 AÑOS- CDI FAMILIAR "NUCLEO DE AMOR" FUNDACION PROPAL -CORRDINADORA PEDAGIGICA POR 1 AÑOS Y DOS MESES</t>
  </si>
  <si>
    <t xml:space="preserve">NO DESCRIMINA LAS FUNCIONES NO, ANEXA CERTIFICACIONES. </t>
  </si>
  <si>
    <t xml:space="preserve">RELACIONA LA EXPERIENCIA LABORAL , PERO NO PRESENTA NI NINGUNA CERTIFICACION. </t>
  </si>
  <si>
    <t>APOYO PSICOSOCIAL</t>
  </si>
  <si>
    <t>8/800</t>
  </si>
  <si>
    <t>ROSI INER BALANTA CHARA</t>
  </si>
  <si>
    <t xml:space="preserve">UNIVERSIDAD ABIERTA YA DISTANCIA  UNAD- </t>
  </si>
  <si>
    <t xml:space="preserve">ALCALDIA DE GUACHENE ,COMISARIA DE FAMILIA REALIZO TRABAJO PSICOLOGICO </t>
  </si>
  <si>
    <t xml:space="preserve">  JUNIO DE 2012 A JUNIO DE 2013</t>
  </si>
  <si>
    <t>TRABAJO PSICOLOGICO   DIRIGIDO A LOS NIÑOS  CON INCONVENIENTES PSICOMOTRICES .</t>
  </si>
  <si>
    <t>NINGUNA</t>
  </si>
  <si>
    <t>NORMA FAISURY MONTAÑO LUCUMI</t>
  </si>
  <si>
    <t xml:space="preserve">PSICOLOGA- ESPECIALISTA  EN GERENCIA DEL TALENTO HUMANO </t>
  </si>
  <si>
    <t xml:space="preserve">UNIVERSIDAD DE SAN BUENAVENTURA- UNIVERSIDAD LIBRE </t>
  </si>
  <si>
    <t>NO ACREDITA EXPERIENCIA LABORAL NI PRACTICAS UNIVERSITARIA</t>
  </si>
  <si>
    <t>NO ANEXA  CERTIFICACION LABORAL</t>
  </si>
  <si>
    <t>NO ANEXA CERTIFICACION LABORAL NI ACREDITA PRACTICAS UNIVERSITARIA</t>
  </si>
  <si>
    <t>NO PRESENTA PRACTICAS UNIVERSITARIA</t>
  </si>
  <si>
    <t>MIYIRETH ROJAS MURILLO</t>
  </si>
  <si>
    <t>SOCIOLOGA</t>
  </si>
  <si>
    <t>UNIVERSIDAD DE CALDAS</t>
  </si>
  <si>
    <t>PARA EL CARGO DE APOYO PSICOSOCIAL DEBE ACREDITAR SER PROFESIONAL EN PSICOLOGIA, PSICOPEDAGOGO - TRABAJADOR SOCIAL .</t>
  </si>
  <si>
    <t>LIZETH MARINA BELARCAZAR CUENCA</t>
  </si>
  <si>
    <t>TRABAJADORA SOCIAL - TECNICO AUXILIAR DE ENFERMERIA</t>
  </si>
  <si>
    <t>UNIVERSIDAD DEL VALLE- CENTRO PROFESIONAL DE ESTUDIOS TECNICOS Y FINANCIEROS</t>
  </si>
  <si>
    <t xml:space="preserve">PRACTICA EN EL INSTITUTO MAYOR CAMPESINO EN EL PROYECTO DE SOSTENIBILIDAD REGIONAL PARA EL CENTRO Y DEPARTAMENTO DEL VALLE </t>
  </si>
  <si>
    <t>AGOSTO DE 2008 A JUNIO DE 2009</t>
  </si>
  <si>
    <t>diseño y realizacion de talleres comunitarios del proyecto soñadores al piso, tareas realizacion de visita sdomiciliarias, elaboracion del informes del proceso -capacitacion en el proyecto de mujeres ahorradoras en accion .</t>
  </si>
  <si>
    <t>DIANA XIMENA RIVAS VALENCIA</t>
  </si>
  <si>
    <t xml:space="preserve">ESTUDIANTE EN PERIODO DE TRABAJO DE GRADO  EN EL CURSO DE PROFUNDIZACION DESARROLLO  HUMANO Y FAMILIA </t>
  </si>
  <si>
    <t>UNIVERSIDAD NACIONAL ABIERTA Y A DISTANCIA</t>
  </si>
  <si>
    <t xml:space="preserve">REALIZA CURSO DE PROFUNDIZACION DESARROLLO HUMANO Y FAMILIA </t>
  </si>
  <si>
    <t>ANEXA CONSTANCIA DE LABORAR CUATRO AÑOS CON LA FUNDACION MASAI COMO COORDINADORA DE PROYECTOS SOCIALES PERO LA CONSTANCIA NO  APORTA FUNCIONES</t>
  </si>
  <si>
    <t>ZULEIMA BARONA VALLECILLA</t>
  </si>
  <si>
    <t>NO PRESENTA EXPERIENCIA LABORAL  NI APRACTICAS UNIVERSITARIA</t>
  </si>
  <si>
    <t>NO PRESENTA EXPERIENCIA LABORAL  NI PRACTICAS UNIVERSITARIA</t>
  </si>
  <si>
    <t>MARITZA DIAZ</t>
  </si>
  <si>
    <t>NO PRESENTA PRACTICAS UNIVERSITARIA Y CERTIFICA EXP LABORAL - CERTIFICACION NO ESPECIFICA CARGO NI FUNCIONES DESEMPEÑADAS</t>
  </si>
  <si>
    <t>NO PRESENTA PRACTICAS UNIVERSITARIA Y CERTI DE EXP LABORAL NO ESPECIFICA CARGO NI FUNCIONES DESARROLLADAS.</t>
  </si>
  <si>
    <t>DORIAN ESTELLA CUELLAR IRIARTE</t>
  </si>
  <si>
    <t>EN LA HOJA DE VIDA MANIFIEST AHABER LABORADO EN CDI HUELLITAS DE PAZ Y CONVIVENCIA- CLINICA COMFENALCO COMO AUXILIAR DE ENFERMERIA - Y EN INSTITUCION EDUCATIVA FIDELINA ECHEVERRY  COMO PSICOLOGO EDUCATIVA</t>
  </si>
  <si>
    <t xml:space="preserve">NO PRESENTA PRACTICAS UNIVERSITARIA Y NO PRESENTA CERTIFICADOS DE EXPERIENCIA  LABORAL </t>
  </si>
  <si>
    <t>PRESENTA PROPUESTA TECNICA PERO NO CUMPLE CON LO EXIGIDO EN EL PLIEGO DEL MAXIMO DE PALABRAS POR COMPONENTE</t>
  </si>
  <si>
    <t>COORDINADORA GENERAL</t>
  </si>
  <si>
    <t>PROFESIONAL APOYO PEDAGOGICO</t>
  </si>
  <si>
    <t>AUXILIAR PEDAGOGICO</t>
  </si>
  <si>
    <t>ASISTENTE</t>
  </si>
  <si>
    <t>NO SE TIENE EN CUENTA PARA ESTE GRUPO PORQUE SEGÚN PLIEGO SE COLOCA EN EL PRIMER GRUPO</t>
  </si>
  <si>
    <t>PRESENTA CARTA DE COMPROMISO FOLIO 101 NO SE APLICA EN ESTE GRUPO</t>
  </si>
  <si>
    <t>VILLARICA</t>
  </si>
  <si>
    <t>MODALIDAD INSTITUCIONAL</t>
  </si>
  <si>
    <t>NO PRESENTA EL FORMATO PARA EL INSTITUCIONAL</t>
  </si>
  <si>
    <t>PARA EL CARGO DE COORDINADOR DEBE ACREDITAR SER PROFESIONAL EN CIENCIAS SOCIALES, HUMANAS, DE LA EDUCACION O ADMINISTRATIVAS EL PERFIL QUE SE ANEXA AQUÍ ES DE TECNICO NO SE AVALA EN ESTE GRUPO PORQUE SE COLOCO EN EL PRIMER GRUPO</t>
  </si>
  <si>
    <t>PARA EL CARGO DE COORDINADOR DEBE ACREDITAR SER PROFESIONAL EN CIENCIAS SOCIALES, HUMANAS, DE LA EDUCACION O ADMINISTRATIVAS EL PERFIL QUE SE ANEXA AQUÍ ES DE TECNICO NO SE AVALA EN ESTE GRUPO PORQUE SE COLOCO EN EL PRIMER GRUPO ADICIONAL NO SE AVALA PORQUE SE APLICO PARA EL PRIMER GRUPO</t>
  </si>
  <si>
    <t>PARA EL CARGO DE COORDINADOR DEBE ACREDITAR SER PROFESIONAL EN CIENCIAS SOCIALES, HUMANAS, DE LA EDUCACION O ADMINISTRATIVAS EL PERFIL QUE SE ANEXA AQUÍ ES DE TECNICO ESTE SE APLICO AL PRIMER GRUPO</t>
  </si>
  <si>
    <t>RELACIONA LA EXPERIENCIA LABORAL , PERO NO PRESENTA NI NINGUNA CERTIFICACION. SE APLICA PARA EL PRIMER GRUPO</t>
  </si>
  <si>
    <t>SE TIENE EN CUENTA PARA EL PRIMER GRUPO</t>
  </si>
  <si>
    <t>NO PRESENTA PRACTICAS UNIVERSITARIA ADICIONAL SE APLICA AL PRIMER GRUPO</t>
  </si>
  <si>
    <t>PARA EL CARGO DE APOYO PSICOSOCIAL DEBE ACREDITAR SER PROFESIONAL EN PSICOLOGIA, PSICOPEDAGOGO - TRABAJADOR SOCIAL .SE APLICA AL PRIMER GRUPO</t>
  </si>
  <si>
    <t xml:space="preserve"> SE APLICA AL PRIMER GRUPO</t>
  </si>
  <si>
    <t>NO PRESENTA PRACTICAS UNIVERSITARIA Y NO PRESENTA CERTIFICADOS DE EXPERIENCIA  LABORAL  LO APLICA EN EL PRIMER GRUPO</t>
  </si>
  <si>
    <t>NO PRESENTA EXPERIENCIA LABORAL  NI APRACTICAS UNIVERSITARIA SE APLICA EN EL PRIMER GRUPO</t>
  </si>
  <si>
    <t>NO PRESENTA PRACTICAS UNIVERSITARIA Y CERTI DE EXP LABORAL NO ESPECIFICA CARGO NI FUNCIONES DESARROLLADAS. SE APLICA PARA EL PRIMER GRUPO</t>
  </si>
  <si>
    <t>NO PRESENTA PRACTICAS UNIVERSITARIA Y NO PRESENTA CERTIFICADOS DE EXPERIENCIA  LABORAL SE APLICA PARA EL PRIMER GRUPO</t>
  </si>
  <si>
    <t>FUNDACION ESPERANZA Y AMOR</t>
  </si>
  <si>
    <t>N.A</t>
  </si>
  <si>
    <t>EL OPFERENTE NO PRESENTA EXPERIENCIA HJABILITANTE.</t>
  </si>
  <si>
    <t>CDI MODALIDAD SIN ARRIENDO</t>
  </si>
  <si>
    <t>EL PLATEADO MUNICIPIO DE ARGELIA</t>
  </si>
  <si>
    <t>DEBE PRESENTAR CERTIFICADO DE TRADICION SI EL LUGAR ES PROPIO O CERTIFICADO DE GESTIÓN DEL LUGAR SI VA A SER PUBLICO.</t>
  </si>
  <si>
    <t>JISLENY PAPAMIJA</t>
  </si>
  <si>
    <t>INTENAL</t>
  </si>
  <si>
    <t>ESTA CARGO NO SE ENCUENTRA DENTRO DE LOS PLIEGOS.</t>
  </si>
  <si>
    <t>4 DE DICIEMBRE DE 2014</t>
  </si>
  <si>
    <t>FUNDACION ESPERANZA Y AMOR 43</t>
  </si>
  <si>
    <t>EL OFERENTE NO PRESENTA TALENTO HUMANO HABILITANTE.</t>
  </si>
  <si>
    <t>CDI MODALIDAD FAMILIAR</t>
  </si>
  <si>
    <t>MINICIPIO DEL PATIA</t>
  </si>
  <si>
    <t>EL OFERENTE NO ANEXA CARTA DE COMPROMISO PARA DISPONER DEL ESPACIO PARA LA MODALIDAD FAMILIAR.</t>
  </si>
  <si>
    <t>COORDINADOR 1</t>
  </si>
  <si>
    <t>1/132</t>
  </si>
  <si>
    <t>ESTE CARGO NO SE ENCUENTRA DENTRO DE LOS PLIEGOS.</t>
  </si>
  <si>
    <t>COORDINADOR GENERAL DEL PROYECTO POR CADA MIL CUPOS OFERTADOS O FRACIÓN INFERIOR</t>
  </si>
  <si>
    <t>PROFESIONAL DE APOYO PEDAGÓGICO</t>
  </si>
  <si>
    <t>MUNICIPIO DE PATIA</t>
  </si>
  <si>
    <t>DEBE PRESENTAR CERTIFICADO DE TRADICION O CARTA DE DISPOSION DEL ESPACIO SI ES PRESTAMO PUBLICO.</t>
  </si>
  <si>
    <t>ESTE CARGO NO SE ENCUENTRA ESTABLECIDO DENTRO DE LOS PLIEGOS.</t>
  </si>
  <si>
    <t>ASOCIACION DE SERVICIOS INTEGRALES PARA LA COMUNIDAD</t>
  </si>
  <si>
    <t xml:space="preserve">GRUPO 4 </t>
  </si>
  <si>
    <t>ASIPCOM ASOCIACION DE SERVICIOS INTEGRALES PARA LA COMUNIDAD</t>
  </si>
  <si>
    <t>ALCALDIA MUNICIPAL DE PIENDAMO</t>
  </si>
  <si>
    <t>C-5-001-2012</t>
  </si>
  <si>
    <t>C-5-001-2013</t>
  </si>
  <si>
    <t>C-5-001-2014</t>
  </si>
  <si>
    <t>ASOCIACION DE PADRES DE FAMILIA DE LA INSTITUCION EDUCATIVA DON BOSCO</t>
  </si>
  <si>
    <t>LA CERTIFICACION PRESENTA ENMENDADURAS EN LA FECHA DE INICIO, NO SE RELACIONA NUMERO DE CUPOS ATENDIDOS</t>
  </si>
  <si>
    <t xml:space="preserve">SE TRASLAPA EN TIEMPO CON LA CERTIFICACION 1.  </t>
  </si>
  <si>
    <t>21,93333</t>
  </si>
  <si>
    <t>902</t>
  </si>
  <si>
    <t xml:space="preserve">DESARROLLO INFANTIL EN MEDIO FAMILIAR </t>
  </si>
  <si>
    <t>VEREDAS</t>
  </si>
  <si>
    <t>3/ 668</t>
  </si>
  <si>
    <t xml:space="preserve">Demetrio Enrrique Mora - </t>
  </si>
  <si>
    <t>Administrador Financiero</t>
  </si>
  <si>
    <t>Universidad del Tolima</t>
  </si>
  <si>
    <t>Abril 29 de 2011</t>
  </si>
  <si>
    <t>No</t>
  </si>
  <si>
    <t>Hogar Juvenil Campesino Sucre Cauca</t>
  </si>
  <si>
    <t>Febrero a Septiembre de 2014.</t>
  </si>
  <si>
    <t>Personal de apoyo a programas de recuperacion nutricional ambulatoria RNA del ICBF</t>
  </si>
  <si>
    <t>Si</t>
  </si>
  <si>
    <t>NO SE TIENE EN CUENTA LA CERTIFICACION PUESTO QUE NO CUENTA CON LAS FUNCIONES DESARROLLADAS COMO LO SOLICITA EL PLIEGO DE CONDICIONES</t>
  </si>
  <si>
    <t>01 de Febrero de 2013 a 25 de Junio de 2014</t>
  </si>
  <si>
    <t>Director de la institucion</t>
  </si>
  <si>
    <t>Redcom</t>
  </si>
  <si>
    <t>1 de agosto de 2011 a 23 de enero de 2013</t>
  </si>
  <si>
    <t>Asesor comercial</t>
  </si>
  <si>
    <t>LA EXPERIENCIA ACREDITADA NO CORRESPONDE A LA SOLICITADA EN EL PLIEGO DE CONDICIONES</t>
  </si>
  <si>
    <t>Artecom</t>
  </si>
  <si>
    <t>5 de junio a 13 de agosto de 2012</t>
  </si>
  <si>
    <t xml:space="preserve">Accion Social </t>
  </si>
  <si>
    <t>25 de mayo a 10 de junio de 2011</t>
  </si>
  <si>
    <t xml:space="preserve">Encuestador: </t>
  </si>
  <si>
    <t>LA EXPERIENCIA ACREDITADA NO CORREPONDE A LA SOLICITADA EN EL PLIEGO DE CONDICIONES</t>
  </si>
  <si>
    <t>Alcaldia Municipal de Sucre</t>
  </si>
  <si>
    <t>7 de Noviembre al 18 de diciembre de 2009</t>
  </si>
  <si>
    <t>Digitar fichas para aplicativo sisben 3</t>
  </si>
  <si>
    <t>Asociacion de ganaderos del municipio de Sucre</t>
  </si>
  <si>
    <t>año 2007</t>
  </si>
  <si>
    <t>apoyo tecnico y financiero</t>
  </si>
  <si>
    <t>LA EXPERIENCIA ACREDITADA NO CORRESPONDE A LA SOLICITADA EN EL PLIEGO DE CONDICIONES. LA CERTIFICAICON NO CUENTA CON FECHA DE INICIO Y TERMINACION, POR TANTO NO HAY TIEMPO EXACTO DE REFERENCIA PARA SUMAR EXPERIENCIA</t>
  </si>
  <si>
    <t>Yulieth Alejandra Salazar Mesa</t>
  </si>
  <si>
    <t>Licenciada en Educacion Preescolar</t>
  </si>
  <si>
    <t>Corporacion Universitaria Autonoma del Cauca</t>
  </si>
  <si>
    <t>23 de Abril de 2010</t>
  </si>
  <si>
    <t>Centro para el desarrollo Integral del Niño</t>
  </si>
  <si>
    <t>1 de febrero de 30 de noviembre 2010</t>
  </si>
  <si>
    <t>Coordinadora pedagogica en la planeación de actividades educativas y docente segundo año basica primaria</t>
  </si>
  <si>
    <t>1 de febrero de 30 de noviembre 2011</t>
  </si>
  <si>
    <t>Coordinadora pedagogica y docente ciencias naturales y artisticas</t>
  </si>
  <si>
    <t xml:space="preserve">Liceo Tecnico Superior </t>
  </si>
  <si>
    <t>9 de Marzo de 2013 a 16 de Julio de 2014</t>
  </si>
  <si>
    <t>Coordinadora Pedagogica de la modalidad CDI familiar</t>
  </si>
  <si>
    <t>Extras S.A</t>
  </si>
  <si>
    <t>21 de Junio de 2012 a 7 de Febrero de 2013</t>
  </si>
  <si>
    <t>Educador Familiar</t>
  </si>
  <si>
    <t>David Hernan Perez Solarte</t>
  </si>
  <si>
    <t>Fisioterapeuta</t>
  </si>
  <si>
    <t>Universidad del Cauca</t>
  </si>
  <si>
    <t>13 de septiembre de 2013</t>
  </si>
  <si>
    <t>Alcaldia Municipal de Patia</t>
  </si>
  <si>
    <t>Enero a Septiembre de 2014</t>
  </si>
  <si>
    <t>Coordinador de Salud publica</t>
  </si>
  <si>
    <t>LA PROFESION ACREDITADA NO SE ENCUENTRA ENMARCADA DENTRO DE LAS PROFESIONES REQUERIDAS PARA EL PERFIL</t>
  </si>
  <si>
    <t>3  /  668</t>
  </si>
  <si>
    <t>Jhon Leiser Muñoz Carvajal</t>
  </si>
  <si>
    <t>Tecnologo en Administracion empresarial</t>
  </si>
  <si>
    <t>Sena</t>
  </si>
  <si>
    <t>7 de diciembre de 2011</t>
  </si>
  <si>
    <t>Activos S.A</t>
  </si>
  <si>
    <t>19 de junio de 2014 hasta la fecha</t>
  </si>
  <si>
    <t>Auxiliar de recursos humanos</t>
  </si>
  <si>
    <t>Serviola S.A</t>
  </si>
  <si>
    <t>2 de Abril de 2013 a 16 de mayo de 2014</t>
  </si>
  <si>
    <t>Elizabeth Mayor Gutierrez</t>
  </si>
  <si>
    <t>Tecnologa en gestion comercial y de negocios</t>
  </si>
  <si>
    <t>10 de diciembre de 1998</t>
  </si>
  <si>
    <t>Rectificadora La mejor</t>
  </si>
  <si>
    <t>Agosto a Noviembre de 1991</t>
  </si>
  <si>
    <t>Secretaria auxiliar cpnta ble y cajera</t>
  </si>
  <si>
    <t>Electrificar</t>
  </si>
  <si>
    <t>28 de enero de 2008 a 14 de julio de 2011</t>
  </si>
  <si>
    <t>Auxiliar contable</t>
  </si>
  <si>
    <t>Luz Yenny Sanchez Barrera</t>
  </si>
  <si>
    <t>Tecnologa en gestion empresarial</t>
  </si>
  <si>
    <t>14 de mayo de 2014</t>
  </si>
  <si>
    <t>Mega Linea S.A</t>
  </si>
  <si>
    <t>16 de diciembre de 2011 a 15 de junio de 2012</t>
  </si>
  <si>
    <t>Cooperativa de Hogares de Bienestar de Sogamoso Ltda</t>
  </si>
  <si>
    <t>julio de 2006 a diciembre de 2009</t>
  </si>
  <si>
    <t>Madre comunitaria modalidad tradicional</t>
  </si>
  <si>
    <t>MAESTROS-AS (Educadores Familiares)</t>
  </si>
  <si>
    <t>14/668</t>
  </si>
  <si>
    <t>Catalina Sandra Lorena Jimenez Palechor</t>
  </si>
  <si>
    <t>Corporacion de unidad de carreras tecnicas profesionales del Cauca</t>
  </si>
  <si>
    <t>27 de agosto de 1999</t>
  </si>
  <si>
    <t>Pia Sociedad Salesiana Popayan</t>
  </si>
  <si>
    <t>12 de febrero a 15 de diciembre de 2006; 14 de febrero al 14 de diciembre de 2007; de 12 febrero a 12 de diciembre de 2008; 23 de febrero a 26 de junio de 2009; 22 de julio a 11 de diciembre de 2009</t>
  </si>
  <si>
    <t>Docente Oferente</t>
  </si>
  <si>
    <t>Psicologa</t>
  </si>
  <si>
    <t>universidad Cooperativa de Colombia</t>
  </si>
  <si>
    <t>18 de junio de 2009</t>
  </si>
  <si>
    <t>Fundacion Gimnasio moderno del cauca</t>
  </si>
  <si>
    <t>Docente para entorno comunitario</t>
  </si>
  <si>
    <t>3 de febrero de 2012 a 7 dde febrero de 2013</t>
  </si>
  <si>
    <t>Educador familiar</t>
  </si>
  <si>
    <t>Institucion educativa Nororiente popayan</t>
  </si>
  <si>
    <t>1 de febrero de 201 a 5 de diciembre de 2012</t>
  </si>
  <si>
    <t>Orlando Jose Arcos Gauñarita</t>
  </si>
  <si>
    <t>Licienciado en educacion basica con enfasis en educacion artistica</t>
  </si>
  <si>
    <t>Universidad del cauca</t>
  </si>
  <si>
    <t>4 de marzo de 2011</t>
  </si>
  <si>
    <t>16 de enero a 30 de abril de 2013</t>
  </si>
  <si>
    <t>Docente modalidad CDI familiar</t>
  </si>
  <si>
    <t>ICBF Regional Cauca</t>
  </si>
  <si>
    <t>57 meses entre la vigencia 2002 y 2007</t>
  </si>
  <si>
    <t>Supervision unidades aplicativas del proyecto asistencia a la niñez y a la familia</t>
  </si>
  <si>
    <t>Centro pedagogico Colombia</t>
  </si>
  <si>
    <t>1 de septiembre de 2000 a 30 de junio de 2001
13/05/2001 AL 31/12/2001</t>
  </si>
  <si>
    <t>Profesor de primaria</t>
  </si>
  <si>
    <t>Instituto Melvin Jones</t>
  </si>
  <si>
    <t>de 1 de septiembre de 1994 a 30 de junio de 1998</t>
  </si>
  <si>
    <t>Laura Juliana Mosquera Angulo</t>
  </si>
  <si>
    <t>Tecnico laboral maestro preescolar - estudiante de tercer semetre de licenciatura en educacion basica con enfasis en artistica</t>
  </si>
  <si>
    <t>Centro de servicios capacitacion confacauca - Fundacion Universitaria de Popayan</t>
  </si>
  <si>
    <t>17 de marzo de 2011</t>
  </si>
  <si>
    <t>1 de abril a 30 de diciembre de 2013</t>
  </si>
  <si>
    <t>Docente</t>
  </si>
  <si>
    <t>La escuela busca al niño</t>
  </si>
  <si>
    <t>1 de enero a 30 de septiembre de 2014</t>
  </si>
  <si>
    <t>Tutora</t>
  </si>
  <si>
    <t>Maria del Socorro Burbano Muñoz</t>
  </si>
  <si>
    <t>Tecnico profesional en prevencion y rehabilitacion a traves del deporte</t>
  </si>
  <si>
    <t xml:space="preserve">Corporacion educativa centro de administracion </t>
  </si>
  <si>
    <t>30 de abril de 2004</t>
  </si>
  <si>
    <t>Centro de Neurorehabilitación</t>
  </si>
  <si>
    <t>8 de agosto de 2012 al 8 de agosto de 2013</t>
  </si>
  <si>
    <t>Terapeuta ocupacional</t>
  </si>
  <si>
    <t>Licenciada en educacion basica con enfasis en educacion fisica recreacion y deporte</t>
  </si>
  <si>
    <t>29 de Mayo de 2010</t>
  </si>
  <si>
    <t>nucleo de desarrollo Educativo de Isnos,Departamento del Huila</t>
  </si>
  <si>
    <t>año 1986 y 1987</t>
  </si>
  <si>
    <t>Docente en la modalidad de escuela nueva</t>
  </si>
  <si>
    <t xml:space="preserve">Maestra bachiller </t>
  </si>
  <si>
    <t>Normal Nacional de Señoritas</t>
  </si>
  <si>
    <t>9 de julio de 1982</t>
  </si>
  <si>
    <t>Atención en salud Mental Nivel II</t>
  </si>
  <si>
    <t>Terapeuta Deportiva</t>
  </si>
  <si>
    <t>Lisseth Johana Molano Muñoz</t>
  </si>
  <si>
    <t>Normalista Superior</t>
  </si>
  <si>
    <t>Institución Educativa Escuela Normal Superior de Popayán</t>
  </si>
  <si>
    <t>14 de diciembre de 2012</t>
  </si>
  <si>
    <t>Docente CDI Familiar</t>
  </si>
  <si>
    <t>15 de enero hasta el 11 de agosto de 2014</t>
  </si>
  <si>
    <t xml:space="preserve">Alix Carolina Calderón Sanchez </t>
  </si>
  <si>
    <t>12 de Diciembre de 2008</t>
  </si>
  <si>
    <t>Salacuna y jardin infantil Mundo Feliz</t>
  </si>
  <si>
    <t>Primer periodo del año lectivo 2012, terminando en junio del presente año.</t>
  </si>
  <si>
    <t>Técnico Laboral Por Competencias en Atención Integral a la Primera Infancia</t>
  </si>
  <si>
    <t>Instituión Colomniana de Educacion Bilingue</t>
  </si>
  <si>
    <t>6 de Agosto de 2011</t>
  </si>
  <si>
    <t>Licenciada en Educaicón Básica con Enfasis en Educación Artística</t>
  </si>
  <si>
    <t>Fundación Universitaria de Popayán</t>
  </si>
  <si>
    <t>3 de Octubre de 2014</t>
  </si>
  <si>
    <t>Juliana Martinez Trujillo</t>
  </si>
  <si>
    <t>En proceso de grado como Licenciada en educación Preescolar</t>
  </si>
  <si>
    <t>Corporación Universitaria autonoma del Cauca</t>
  </si>
  <si>
    <t>Jenny Lorena Alvarez</t>
  </si>
  <si>
    <t>Técnico Laboral Maestro Preescolar</t>
  </si>
  <si>
    <t xml:space="preserve">Centro de servicios capacitacion comfacauca </t>
  </si>
  <si>
    <t>Liceo de Occidente</t>
  </si>
  <si>
    <t>Año lectivo 2012</t>
  </si>
  <si>
    <t>Docente Grado Transición</t>
  </si>
  <si>
    <t>Camelot Centro Pedagógico</t>
  </si>
  <si>
    <t>De Febrero a Noviembre de 2013</t>
  </si>
  <si>
    <t>Acompañamiento a los grados de transición y jardin</t>
  </si>
  <si>
    <t>Valentina Gaviria Cerón</t>
  </si>
  <si>
    <t>Técnico Laboral en Educación Preescolar</t>
  </si>
  <si>
    <t>Instituto Técnico superior en Inglés y Sistemas</t>
  </si>
  <si>
    <t>20 de Enero de 2007</t>
  </si>
  <si>
    <t>Asociacion de padres de familia de los hogares  comunitarios de bienestar familiar El Limonar</t>
  </si>
  <si>
    <t>Febrero de 2004 a 30 de Noviembre de 2007</t>
  </si>
  <si>
    <t>Auxiliar del jardin Infantil Mi otro Hogar</t>
  </si>
  <si>
    <t>Institución Colombiana de educación bilingüe</t>
  </si>
  <si>
    <t>26 de enero de 2013</t>
  </si>
  <si>
    <t>4 años</t>
  </si>
  <si>
    <t xml:space="preserve">Pasante </t>
  </si>
  <si>
    <t>Hogar Infantil Pablo Sexto de Popayán</t>
  </si>
  <si>
    <t>Febrero a noviembre de 2007</t>
  </si>
  <si>
    <t>Jardinera</t>
  </si>
  <si>
    <t>Gerly Gomez Muñoz</t>
  </si>
  <si>
    <t>Normailsta superior</t>
  </si>
  <si>
    <t>29 de junio de 2012</t>
  </si>
  <si>
    <t>Opción Legal</t>
  </si>
  <si>
    <t>1 de enero al 30 de septiembre de 2014</t>
  </si>
  <si>
    <t>Búsqueda de niños y niñas</t>
  </si>
  <si>
    <t>Liceo técnico Superior, adscrito a la corporación universitaria autonoma</t>
  </si>
  <si>
    <t xml:space="preserve">1 al 31 de agosto de 2012, 1 al 25 de septiembbre de 2012, 1 al 30 noviembre de 2013, 1 al 15 de diceimbre de 2012 </t>
  </si>
  <si>
    <t>Auxiliar pedagógico</t>
  </si>
  <si>
    <t>Centro Educativo Las Piedras</t>
  </si>
  <si>
    <t>Febrero a Junio de 2012</t>
  </si>
  <si>
    <t>Practica Pedagógiva con los grados 4 y 5 de Educaicón Básica</t>
  </si>
  <si>
    <t>Institución Eucativa Francisco de antonio Ulloa, Sede manuela beltran el dean</t>
  </si>
  <si>
    <t>año lectivo 2011</t>
  </si>
  <si>
    <t>Práctica docente</t>
  </si>
  <si>
    <t>Aida Lucy Hurtado Quilindo</t>
  </si>
  <si>
    <t>Técnica Atención Integral a la primera Infancia</t>
  </si>
  <si>
    <t>25 de enero de 2014</t>
  </si>
  <si>
    <t>Lida patricia Caldón sanchez</t>
  </si>
  <si>
    <t>17 de diciembre de 2010</t>
  </si>
  <si>
    <t>Jardin Infantil Divino Niño</t>
  </si>
  <si>
    <t>Un año</t>
  </si>
  <si>
    <t>Auxiliar Pedagógica y servicios generales</t>
  </si>
  <si>
    <t>María Italia Meneses</t>
  </si>
  <si>
    <t>Técnico en Atención Integral a la Primera Infancia</t>
  </si>
  <si>
    <t>Hogar Infantil Plablo VI</t>
  </si>
  <si>
    <t>1 de agosto de 2013 al 30 de agosto de 2014</t>
  </si>
  <si>
    <t>Paola andrea Perez Diaz</t>
  </si>
  <si>
    <t>Técnico en Educación Preescolar</t>
  </si>
  <si>
    <t>Fundación Politecnico latinoamericano del norte</t>
  </si>
  <si>
    <t>31 de marzo de 2005</t>
  </si>
  <si>
    <t>Jardín Infantil Mundo Infantil</t>
  </si>
  <si>
    <t>15 de julio de 2014 - 4 de julio de 2014</t>
  </si>
  <si>
    <t>Directora - Docente</t>
  </si>
  <si>
    <t>Marly Daneira hoyos  Cajas</t>
  </si>
  <si>
    <t>14 de Diciembre de 2013</t>
  </si>
  <si>
    <t>CORPOCAUCA</t>
  </si>
  <si>
    <t>28 de enero al 15 de diciembre de 2013, 2 de enero de 2014 al 6 d enoviembre de 2014.</t>
  </si>
  <si>
    <t>Apoyo Psicosocial: Acompañar ala gente educativo en el proceso peedagogico, aplicar los instrumentos que permiten identificar las diferentes vivencias que experimentan los niños y niñas en su desarrollo</t>
  </si>
  <si>
    <t>Banyanni Rocio Garces Daza</t>
  </si>
  <si>
    <t>Centro de Aprendizaje Neuroharte</t>
  </si>
  <si>
    <t>14 de enero hasta el 24 de septiembre de 2014</t>
  </si>
  <si>
    <t>Asesor Pedogogico en proceso de educación inclusiva de estudiantes con discapacidad: Caracterizaciones psicopedagígicas; asesoras a padres de familia y/o cuidadores de niños con discapacidad en procesos inclusivos</t>
  </si>
  <si>
    <t>Proyectamos Salud</t>
  </si>
  <si>
    <t>2 de mayo a 3 de agosto de 2011</t>
  </si>
  <si>
    <t>Intervenciones colectivas -ESE suroccidente</t>
  </si>
  <si>
    <t>5 de marzo a 15 de diciembre de 2010, 15 de abril a 2 de agosto de 2011, 3 de agosto 2 de diciembre de 2011</t>
  </si>
  <si>
    <t xml:space="preserve">Psicologa: Formular y ejecutar el plan para la reducción de la violencia intrafamiliar, de acuerdo con el lineamineto HAZ PAZ, </t>
  </si>
  <si>
    <t>Ocupar Temporales S.A.</t>
  </si>
  <si>
    <t>20 de junio de 2011 al 30 de enero del 2012</t>
  </si>
  <si>
    <t>Trabajadora en misisón</t>
  </si>
  <si>
    <t>Escuela Salud del Cauca</t>
  </si>
  <si>
    <t>Abril 2012 hasta agosto 2013</t>
  </si>
  <si>
    <t>Instructura de Formación para el trabajo y el desarrollo humano</t>
  </si>
  <si>
    <t>21 de junio 2012 a 19 de enero de 2014</t>
  </si>
  <si>
    <t>Monica del Socorro Garces Caicedo</t>
  </si>
  <si>
    <t>Universidad Cooperativa de Colombia</t>
  </si>
  <si>
    <t>Unisalut</t>
  </si>
  <si>
    <t>1 de junio hasta el 21 de diciembre de 2012</t>
  </si>
  <si>
    <t>Especialista en Neuropsicologia Infantil</t>
  </si>
  <si>
    <t>Pontificia Universidad Javeriana</t>
  </si>
  <si>
    <t>22 de octubre de 2011</t>
  </si>
  <si>
    <t>15 de enero al 30 de diciembre de 2013</t>
  </si>
  <si>
    <t>Psicologa para tender la poblacion programada de atención de primera infancia del entorno familiar</t>
  </si>
  <si>
    <t>13 de abril al 16 de diciembre de 2011</t>
  </si>
  <si>
    <t>Bicariato apostolico de Guapi</t>
  </si>
  <si>
    <t>3 al 12 de octubre de 2010</t>
  </si>
  <si>
    <t>Tomas Felipe  Chavez Mera</t>
  </si>
  <si>
    <t>Psicologo</t>
  </si>
  <si>
    <t>18 de diciembre de 2008</t>
  </si>
  <si>
    <t>Ascolmicay</t>
  </si>
  <si>
    <t>1 de julio de 2013  30 de junio de 2014</t>
  </si>
  <si>
    <t>Extensionista para el cumplimiento de convenio: Mejoramiento de la seguridad alimentaria y nutricional de las familias de Popayan…</t>
  </si>
  <si>
    <t>NO SE TIENE EN CUENTA LA CERTIFICACION PUESTO QUE FUNCIONES DESARROLLADAS NO SON ACORDES CON LO REQIERIDO POR EL PERFIL</t>
  </si>
  <si>
    <t>MARZO A AGOSTO DE 2008</t>
  </si>
  <si>
    <t>Practicante Psicología: Violencia Intrafamiliar, convivencia ciudadana, desde la resolución de conflictos y comunicación acertiva.</t>
  </si>
  <si>
    <t>Sandra Lucia Quiroz Navarrete</t>
  </si>
  <si>
    <t>Trabajadora Social</t>
  </si>
  <si>
    <t>25 de abril de 2014</t>
  </si>
  <si>
    <t>ONG Crecer en Familia</t>
  </si>
  <si>
    <t>9 de mayo de 2014 hasta el 21 de noviembre de 2014</t>
  </si>
  <si>
    <t>INSTITUTO DE FORMACION TORIBIO MAYA</t>
  </si>
  <si>
    <t>05/03/2013 al 09/12/2013</t>
  </si>
  <si>
    <t>Pasante de Proyecto de Fortalecimiento del Vinculo Afectivo</t>
  </si>
  <si>
    <t>PROFESIONALES DE APOYO EN SALUD Y NUTRICION</t>
  </si>
  <si>
    <t>3  /   668</t>
  </si>
  <si>
    <t>Carlos Enrique Erira Ceballos</t>
  </si>
  <si>
    <t>Enfermero</t>
  </si>
  <si>
    <t>1 de Noviembre de 2012</t>
  </si>
  <si>
    <t>Gobernación De Cauca - Secretaria de Salud</t>
  </si>
  <si>
    <t>23 de abril al 23 de septimbre y del 17 de octubre a 31 de diciembre de 2013, del 24 de enero de 2014 al 24 de septiembre de 2014</t>
  </si>
  <si>
    <t>Apoyo a la coordinación del programa seguridad alimentaria y nutricional</t>
  </si>
  <si>
    <t>Asmet Salud</t>
  </si>
  <si>
    <t>19 de junio al 3 de julio de 2012, 4 de julio al 4 de noviembre de 2012, 6 al 27 de noviembre,  10 diciembre de 2012 al 4 de febrero de 2013</t>
  </si>
  <si>
    <t>Profesional III RSS Departamental de la Sede Cauca: Funciones acordes con el área de supervisión.</t>
  </si>
  <si>
    <t>8 de febrero a junio de 2012</t>
  </si>
  <si>
    <t>Apoyo area de enfermeria</t>
  </si>
  <si>
    <t>ACS solucione integrales</t>
  </si>
  <si>
    <t>15 de septiembre de 2011 a 31 de enero de 2012</t>
  </si>
  <si>
    <t>auditor de servicios de salud: Veriicar la calidad de los servicios de salud contratados con la red prestadora meidnate las auditorias de calidad. Se guimiento a la adecuada ejecución y registro de los programas de promoción y prevención.</t>
  </si>
  <si>
    <t>Nueva IPS Popayán</t>
  </si>
  <si>
    <t>16 de junio de 2009 a 9 de septiembre de 2011</t>
  </si>
  <si>
    <t>Coordinador de Consulta Externa</t>
  </si>
  <si>
    <t>IPS Lider salud</t>
  </si>
  <si>
    <t>11 de julio a 30 de diciembre de 2005</t>
  </si>
  <si>
    <t>Enfermero en el programa del manejo de riesgo de mujeres gestantes mediante el enfoque de salud familiar</t>
  </si>
  <si>
    <t>Instituto de Capacitación Nuestra Señora de fátima</t>
  </si>
  <si>
    <t>12 de abril de 2004 a 6 de abril de 2005</t>
  </si>
  <si>
    <t>Docente programa de auxiliar de enfermeria</t>
  </si>
  <si>
    <t>Paola Andrea Botina Muñz</t>
  </si>
  <si>
    <t xml:space="preserve">Auxiliar de enfermeria </t>
  </si>
  <si>
    <t xml:space="preserve">Instituto Técnico superior </t>
  </si>
  <si>
    <t>16 de septiembre de 2012</t>
  </si>
  <si>
    <t>Compulab</t>
  </si>
  <si>
    <t>10 de abril a 10 de junio de 2013</t>
  </si>
  <si>
    <t>Auxiliar de enfermeria</t>
  </si>
  <si>
    <t>15 d enero al 31 de octubre de 2014</t>
  </si>
  <si>
    <t>Auxiliar de Salud y Nutrición</t>
  </si>
  <si>
    <t>Juan Camilo Fernandez López</t>
  </si>
  <si>
    <t>Auxiliar en Efermeria</t>
  </si>
  <si>
    <t>Esculea de Salud del Cauca</t>
  </si>
  <si>
    <t>17 de diciembre de 2011</t>
  </si>
  <si>
    <t>Fundación Restaurando Vida SION FRVS</t>
  </si>
  <si>
    <t>Enero de 2013 a Junio de 2014</t>
  </si>
  <si>
    <t>Auxiliar de Enfermeria y Nutrición Dietista</t>
  </si>
  <si>
    <t>Funof</t>
  </si>
  <si>
    <t>junio de 2013 a marzo de 2014</t>
  </si>
  <si>
    <t>Instructor de actividad fisica nutricionista dietista</t>
  </si>
  <si>
    <t>14   /  668</t>
  </si>
  <si>
    <t>Jose Alexander Vasquez Leal</t>
  </si>
  <si>
    <t>Técnico Laboral en preescolar</t>
  </si>
  <si>
    <t>Centro Educativo de Sistemas de Los Andes</t>
  </si>
  <si>
    <t>29 de Julio de 2005</t>
  </si>
  <si>
    <t>Fundación amigos de ternat</t>
  </si>
  <si>
    <t>Febrero 2 de 1998 a 5 de enero de 2002</t>
  </si>
  <si>
    <t xml:space="preserve">Educador </t>
  </si>
  <si>
    <t>Comisaria de Familia de Guacarí</t>
  </si>
  <si>
    <t>Operador Terapeuta y agente educativo</t>
  </si>
  <si>
    <t>Fundacion Liceo Comercial del Bordo</t>
  </si>
  <si>
    <t>1 De Marzo Hasta 16 de Diciembre de 2011</t>
  </si>
  <si>
    <t>Fundacion Alegria Vivir</t>
  </si>
  <si>
    <t>1 de Septiembre de 2012 hasta 18 de Diciembre de 2013</t>
  </si>
  <si>
    <t>Coordinar de Proyecto denominado por una niñez sana alegre y productiva niños de 0-5 años</t>
  </si>
  <si>
    <t>Gobernacion del Cauca</t>
  </si>
  <si>
    <t>01 de Noviembre de 1993 al 01 de Agosto de 2012</t>
  </si>
  <si>
    <t xml:space="preserve">Rector de la Institución Educativa Santa Rita </t>
  </si>
  <si>
    <t>Aleyda Margot Campo Cotazo</t>
  </si>
  <si>
    <t>Tecnico Profesional en Atención Integral a la Primera Infancia</t>
  </si>
  <si>
    <t>22 de Agosto de 2011</t>
  </si>
  <si>
    <t>asociacion Calibio</t>
  </si>
  <si>
    <t>01 de Abril de 2009 al 30 de Marzo de 2014</t>
  </si>
  <si>
    <t>Madre Comunitaria</t>
  </si>
  <si>
    <t>Yesica Alexandra Varona Paz</t>
  </si>
  <si>
    <t>Tecnico Laboral por Competencias en Atención Integral a la Primera Infancia</t>
  </si>
  <si>
    <t>27 de Julio de 2013</t>
  </si>
  <si>
    <t>Centro Pedagogico leonardo Da Vinci</t>
  </si>
  <si>
    <t>Periodo Lectivo 2011 -2012</t>
  </si>
  <si>
    <t>Docente Preescolar</t>
  </si>
  <si>
    <t>Lucely Ordoñez Hoyos</t>
  </si>
  <si>
    <t>Tecnico en Educación Preescolar</t>
  </si>
  <si>
    <t>Politecnico Empresarial Colombiano</t>
  </si>
  <si>
    <t>15 de Diciembre de 2006</t>
  </si>
  <si>
    <t>Centro Educativo Rey David</t>
  </si>
  <si>
    <t>15 de Febrero de 2011 al 15 de Noviembre de 2014</t>
  </si>
  <si>
    <t>Amanda Ceron Cruz</t>
  </si>
  <si>
    <t>Tecnico Laboral en Preescolar</t>
  </si>
  <si>
    <t>Colegio Instituto Bolivariano</t>
  </si>
  <si>
    <t>18 de Diciembre de 2009</t>
  </si>
  <si>
    <t>Junta de Accion Comunal Corregimiento de San Miguel</t>
  </si>
  <si>
    <t>8 Años</t>
  </si>
  <si>
    <t>Rubiela Chavez Bolaños</t>
  </si>
  <si>
    <t>4 de Febrero de 2011</t>
  </si>
  <si>
    <t>Alcaldia Municipal de Bolivar Cauca</t>
  </si>
  <si>
    <t>26 de Febrero hasta el 26 de Agosto de 2008</t>
  </si>
  <si>
    <t>Actividades del Centro Provincial</t>
  </si>
  <si>
    <t>01 de Junio del 2013 hasta el 30 de Agosto de 2014</t>
  </si>
  <si>
    <t>Auxiliar Pedagogica: Planifica las actividades evolutivas a realizarse en el aula; desarrolla habilidades y destrezas de niños en edad escolar, tales como: lectura, lenguaje y hábitos</t>
  </si>
  <si>
    <t>Yanny Lucero Velasco Cajas</t>
  </si>
  <si>
    <t>Tecnico en Atención Integral a la Primera Infancia</t>
  </si>
  <si>
    <t>20 de Diciembre de 2012</t>
  </si>
  <si>
    <t>Hogra Infantil Santa Teresita</t>
  </si>
  <si>
    <t>02 de Febrero del 2011 a 16 de Diciembre de 2013</t>
  </si>
  <si>
    <t xml:space="preserve">Docente </t>
  </si>
  <si>
    <t>Asociación Visión Social</t>
  </si>
  <si>
    <t>Coordinar y hacer seguimiento a la ejecución del Programa a Crecer en el Municipio de PopayanReportar información oportuna y confiable sobre los logros y dificultades dereivadas de su implementación en los diferentes grupos de los facilitadores que tenga a su cargo</t>
  </si>
  <si>
    <t>Fundación Sol y Tierra</t>
  </si>
  <si>
    <t>Desde 30 de Septiembre del 2006 hasta el 16 de enero de 2010</t>
  </si>
  <si>
    <t>Docente Educaicón Básica y Media</t>
  </si>
  <si>
    <t>Francy Elena Otero Lasso</t>
  </si>
  <si>
    <t xml:space="preserve">Normalista Superior </t>
  </si>
  <si>
    <t>Escuela Normal Superior de Popayan</t>
  </si>
  <si>
    <t>22 de Septiembre de 2007</t>
  </si>
  <si>
    <t>Secretaria de Educación del Departamento del Huila</t>
  </si>
  <si>
    <t>01 de Febrero de 2001 al 30 de Noviembre del 2003</t>
  </si>
  <si>
    <t>Educadora</t>
  </si>
  <si>
    <t>Auxiliar de Sistemas</t>
  </si>
  <si>
    <t>Centro de Difusion Informatica</t>
  </si>
  <si>
    <t>25 de Septiembre 1998</t>
  </si>
  <si>
    <t>02 de Mayo de 2013 al 30 de Mayo de 2014</t>
  </si>
  <si>
    <t>Docente:  Planifica las actividades evolutivas a realizarse en el aula; desarrolla habilidades y destrezas de niños en edad escolar, tales como: lectura, lenguaje y hábitos</t>
  </si>
  <si>
    <t>Fudaes</t>
  </si>
  <si>
    <t>Periodo Lectivo 2004-2005, 2008-2009, 2011-2012</t>
  </si>
  <si>
    <t>Cenidi</t>
  </si>
  <si>
    <t>01 de Agosto de 2006 hasta el 30 de Junio de 2007, 01 de Agosto de 2007 al 30 de Junio de 2008,</t>
  </si>
  <si>
    <t>Coordinadora Area Educativa Y Docente</t>
  </si>
  <si>
    <t>Viviana Andrea Pastas Idrobo</t>
  </si>
  <si>
    <t>Decimo Semestre de Licenciatura en Educación Basica Con Enfasis en Castellano e Ingles</t>
  </si>
  <si>
    <t xml:space="preserve">Universidad del Cauca </t>
  </si>
  <si>
    <t>11 de Mayo de 2011 hasta 08 de Septiembre de 2014</t>
  </si>
  <si>
    <t xml:space="preserve">Miembro del Semillero de Investigación: formación de maestros en Educación Popular, apoyo en organización logistica y organizacionales, investigativo y academicas </t>
  </si>
  <si>
    <t>Universidad del Cauca-Programa Ondas Cauca</t>
  </si>
  <si>
    <t>Febrero - Diciembre de 2012</t>
  </si>
  <si>
    <t>Apoyo al Programa Ondas: Acompañamiento a grupos de investigación conformados por maestros, maestras, niños, niñas y jovenes, liderando proceos pedagógicos, investigativos, acordes a los linemaientos pedagogicos del programa</t>
  </si>
  <si>
    <t>Erika Yobana Muñoz Garces</t>
  </si>
  <si>
    <t>14 de Diciembre 2012</t>
  </si>
  <si>
    <t xml:space="preserve">Direccion de Nucleo Educativo Bolivar Cauca </t>
  </si>
  <si>
    <t>Junio de 2001 hasta junio 2002</t>
  </si>
  <si>
    <t>Programa cuidado Integral a la Primera Infancia</t>
  </si>
  <si>
    <t>Fundación Politecnico Latinoamericano del Norte</t>
  </si>
  <si>
    <t>01 de Marzo de 2012</t>
  </si>
  <si>
    <t>Fundación la Guaca</t>
  </si>
  <si>
    <t>2009 al 2010</t>
  </si>
  <si>
    <t>Animador</t>
  </si>
  <si>
    <t>Hogar anciana Santisima Trinidad</t>
  </si>
  <si>
    <t>año 2008 a diciembre de 2010</t>
  </si>
  <si>
    <t>Colaboradora de los programas del ancianato</t>
  </si>
  <si>
    <t>COLEGIO INDUSTRIAL COMERCIAL DOMINGO BELIZARIO GOMEZ</t>
  </si>
  <si>
    <t>14/02/2011 al 14/12/2011</t>
  </si>
  <si>
    <t>Pasante en el grado Cero</t>
  </si>
  <si>
    <t>HOGAR GRUPAL DIVINO NIÑO JESUS</t>
  </si>
  <si>
    <t>10/06/2010 a 10/12/2010
07/02/2012 al 31/07/2012</t>
  </si>
  <si>
    <t>Docente Voluntaria</t>
  </si>
  <si>
    <t>Alison Natalia Portilla Ruiz</t>
  </si>
  <si>
    <t>05 de Julio de 2013</t>
  </si>
  <si>
    <t>Hogar Infantil Pablo Sexto</t>
  </si>
  <si>
    <t>16 de Enero al 30 de Agosto del 2014</t>
  </si>
  <si>
    <t>01 de Julio de 2013 al 30 de Agosto de 2014</t>
  </si>
  <si>
    <t>Angelica María Tafurt Pinto</t>
  </si>
  <si>
    <t>Licenciada en Educación Basica con Enfasis en Ciencias Naturales y Educación Ambiental</t>
  </si>
  <si>
    <t>Unicacuca</t>
  </si>
  <si>
    <t>30 de Mayo de 2014</t>
  </si>
  <si>
    <t>Segundo Periodo 2011 y Primer Periodo del 2012</t>
  </si>
  <si>
    <t>Monitora de la Coordinación</t>
  </si>
  <si>
    <t>Baraka Sala Cuna</t>
  </si>
  <si>
    <t>11 de Marzo al 09 de Junio</t>
  </si>
  <si>
    <t>Titular del Aula del Club de Tareas</t>
  </si>
  <si>
    <t>Intitución Educativa Tecnica Industrial</t>
  </si>
  <si>
    <t>Año Lectivo 2012</t>
  </si>
  <si>
    <t>Docente del Aula</t>
  </si>
  <si>
    <t>14 de febrero de 2011 hasta 09 de Marzo de 2012</t>
  </si>
  <si>
    <t>Hogar los Pitufos</t>
  </si>
  <si>
    <t>Sigifredo Bautista Valencia</t>
  </si>
  <si>
    <t>Licenciado en Educación Basica Primaria</t>
  </si>
  <si>
    <t>Universidad del Quindio</t>
  </si>
  <si>
    <t>16 de Marzo de 1994</t>
  </si>
  <si>
    <t xml:space="preserve">Coorporación Educativa de Occidente </t>
  </si>
  <si>
    <t>01 de Septiembre 1989 hasta 04 de Septiembre de 2002</t>
  </si>
  <si>
    <t>Docente de Primaria</t>
  </si>
  <si>
    <t>INSTITUCION EDUCATIVA FRANCISCO JOSE DE CALDAS</t>
  </si>
  <si>
    <t>03/02/2006 a 14/12/2007</t>
  </si>
  <si>
    <t>DOCNETE TIEMPO COMPLETO EN PROVISIONALIDAD</t>
  </si>
  <si>
    <t>Andres Felipe Mauna Jimenez</t>
  </si>
  <si>
    <t>Licenciado en Educación Básica Primaria con enfasis en Ciencias Naturales y Educación ambiental</t>
  </si>
  <si>
    <t>Institución educativa Tecnico Industrial</t>
  </si>
  <si>
    <t>Docente de Aula</t>
  </si>
  <si>
    <t>14 de feberero de 2011 hasta 09 de Marzo de 2012</t>
  </si>
  <si>
    <t>ASOCIACION DE SERVICIOS INTEGRALES PARA LA COMUNIDAD ASIPCOM</t>
  </si>
  <si>
    <t>GRUPO 5</t>
  </si>
  <si>
    <t>ESTA EXPERIENCIA NO SE VALIDA, PORQUE HAY TRASLAPE EN TIEMPO CON LA PRESENTADA GRUPO 4</t>
  </si>
  <si>
    <t>C-1-066-MC-001-2014</t>
  </si>
  <si>
    <t>CTO No. 007</t>
  </si>
  <si>
    <t>LA CERTIFICACION PRESENTA ENMENDADURAS EN LA FECHA DE INICIO Y NO REFERENCIA EL NUMERO DE CUPOS ATENDIDOS. DE IGUAL FORMA DE CORREGIRSE, ESTA EXPERIENCIA SE TRASLAPE EN TIEMPO CON LA PRESENTADA GRUPO 4</t>
  </si>
  <si>
    <t>CTO No. 010</t>
  </si>
  <si>
    <t>PRESENTA DOCUMENTOS DE COMPROMISO PARA LA CONSECUCION DE ESPACIOS PARA EL DESARROLLO DE LA MODALIDAD</t>
  </si>
  <si>
    <t>g</t>
  </si>
  <si>
    <t xml:space="preserve">EXPERIENCIA PROFESIONAL
EMPRESA / FECHA DE INICIO Y TERMINACIÓN / FUNCIONES </t>
  </si>
  <si>
    <t>1/311</t>
  </si>
  <si>
    <t>FRIDA ALEJANDRA NARAVEZ TOBAR</t>
  </si>
  <si>
    <t>LICENCIADA EN LITERATURA Y LENGUA ESPAÑOLA ESPECIALISTA EN PEDAGOGIA DE LA LECTURA Y LA ESCRITURA</t>
  </si>
  <si>
    <t>PRODUCCIONES RAYUELA</t>
  </si>
  <si>
    <t>Octubre de 2014 hasta 18/11/2014</t>
  </si>
  <si>
    <t>DOCENTE DE GRADOS PRIMARIA EN PROYECTO DE LECTURA EN VOZ ALTA</t>
  </si>
  <si>
    <t>12/08/2003 a 20/12/2003; 21/01/2004 a 18/06/2004; 12/07/2004 a 21/07/2004</t>
  </si>
  <si>
    <t xml:space="preserve">DOCENTE DE HORA CATEDRA </t>
  </si>
  <si>
    <t>NO SE TIENE EN CUENTA LA CERTIFICACION PUESTO QUE NO CUENTA CON LAS FUNCIONES DESARROLLADAS COMO LO SOLICITA EL PLIEGO DE CONDICIONES. LA EXPERIENCIA NO APLICA PARA EL PERFIL</t>
  </si>
  <si>
    <t>INSTITUTO  TECNOLOGICO DE EDUCACION COMFACAUCA</t>
  </si>
  <si>
    <t>03 DE FEBERERO A 17 DE JUNIO 2003, 01 DE Abril a 30 de Junio de 2002; 05 de Agosto a 05 de Noviembre 2002; 09 de Febrero a 31 de mayo de 2004; 11 de agosto a 30 de Noviembre de 2003</t>
  </si>
  <si>
    <t xml:space="preserve">DOCENTE EN EL TALLER LECTO ESCRITURA, COORDINADOR DE LA PROGRAMACION CULTURAL </t>
  </si>
  <si>
    <t>05/08/2002 AL 05/11/2014</t>
  </si>
  <si>
    <t>PROGRAMACION Y COORDINACION DE LA PROGRAMACION CULTURAL Y EMPRESARIAL DEL INSTITUTO</t>
  </si>
  <si>
    <t>16/09/2013 AL 30/12/2013; 15/01/2014 al 15/07/2014</t>
  </si>
  <si>
    <t>COORDINADOR  PEDAGICO EN EL PROGRAMA DE LA ATENCION INTEGRAL A LA PRIMERA INFACIA DEL CDI  FAMILIAR INTINERANTE</t>
  </si>
  <si>
    <t>SELENE KATERINE BURBANO SEGURA</t>
  </si>
  <si>
    <t>TECNICO LABORAL POR COMPETENCIAS EN SECRETARIADO EJECUTIVO Y AUXILIAR CONTABLE</t>
  </si>
  <si>
    <t>FUNDACION CENTROS INTEGRALES PARA LA RECUPERACION EDUCATIVA Y SOCIAL CIPRES</t>
  </si>
  <si>
    <t>200 Horas</t>
  </si>
  <si>
    <t>JAIME ANTONIO MIÑOZ COLO PROCTOLOGO</t>
  </si>
  <si>
    <t>27 de junio de 2012  a 30 de septiembre de 2014</t>
  </si>
  <si>
    <t>SECRETRIA CLINICA</t>
  </si>
  <si>
    <t>MAESTROS Y MAESTRAS COMO EDUCADORES FAMILIARES</t>
  </si>
  <si>
    <t>7 /311</t>
  </si>
  <si>
    <t>LUCY CONSTANZA CAJIAO RIVERA</t>
  </si>
  <si>
    <t>TECNICO LABORAL POR COMPETENCIAS EN ATENCION INTEGRAL A LA PRIMERA INFANCIA; TECNICO LABORAL EN SECRETARIADO GERENCIAL EN SISTEMAS; TECNICO LABORAL EN SISTEMAS Y POGRAMACION; LICENCIADO EN EDUCACION BASICA CON ENFASIS EN EDUCACION ARTISTICA</t>
  </si>
  <si>
    <t>INSTITUTO AMERICANO DE ESTUDIOS TECNICOS; CORPORACION UNIVERSITARIA MINUTO DE DIOS</t>
  </si>
  <si>
    <t>12/02/2011; 20/03/2009; 26/09/2008; 23/04/2014</t>
  </si>
  <si>
    <t>CENTRO EDUCATIVO PSICITAO CHICO SAN ISIDRO</t>
  </si>
  <si>
    <t>Junio 2007 a Junio 2009</t>
  </si>
  <si>
    <t>AUXILIAR DOCENTE EN SISTEMAS, CAPACITACION INFORMATICA BASICA A NIÑOS Y NIÑAS DESDE EL GRADO DE TRANSICION HASTA EL GRADO QUINTO DE PRIMARIA</t>
  </si>
  <si>
    <t>ADMINISTRACION MUNICIPAL PIENDAMO CAUCA</t>
  </si>
  <si>
    <t>Vigencia 2011</t>
  </si>
  <si>
    <t>DOCENTE EN EL ENTORNO FAMILIAR</t>
  </si>
  <si>
    <t>ANA MILENA MARTINEZ SERNA</t>
  </si>
  <si>
    <t>TECNICO LABORAL EN COMPTENCIAS EN CUIDADO INTEGRAL A LA PRIMERA INFANCIA</t>
  </si>
  <si>
    <t>POLITECNICO LATINOAMERICANO DEL NORTE</t>
  </si>
  <si>
    <t>CENTRO DE ESTIMULACION ADECUADA Y PREESCOLAR BABY CLUB</t>
  </si>
  <si>
    <t xml:space="preserve">15 de Enero a 15 de Diciembre de 2011 </t>
  </si>
  <si>
    <t>DOCENTE TITULAR</t>
  </si>
  <si>
    <t>XIMENA ALEXANDRA LOPEZ MEDINA</t>
  </si>
  <si>
    <t>TECNICO LABORAL POR COMPETENCIAS EN EDUCACION PREESCOLAR</t>
  </si>
  <si>
    <t>POLITECNICO EMPRESARIASL COLOMBIANO</t>
  </si>
  <si>
    <t>CAMINADORES, MATERNO,PREJARDIN, JARDIN TRANSICIÓN Y BASICA PRIMARIA</t>
  </si>
  <si>
    <t>febrero a junio 2012  Septiembre a Diciembre de 2012 Y febrero a Junio 2013</t>
  </si>
  <si>
    <t>DOCENTE PREJARDIN</t>
  </si>
  <si>
    <t>NATHALIA ELIZABETH BOLAÑOS SOTELO</t>
  </si>
  <si>
    <t>TECNICO LABORAL POR COMPETEN CIAS EN ATENCION INTEGRAL A LA PRIMERA INFANCIA; NORMALISTA SUPERIOR</t>
  </si>
  <si>
    <t>INSTITUCION COLOMBIANA DE EDUCACION BILINGÜE; INSTITUCION EDUCATIVA ESCUELA NORMAL SUPERIOR DE POPAYAN</t>
  </si>
  <si>
    <t>12/02/2011;16/12/2011</t>
  </si>
  <si>
    <t>LICEO NUEVA GENERACION</t>
  </si>
  <si>
    <t xml:space="preserve">Enero a Diciembre de 2012 </t>
  </si>
  <si>
    <t>DOCENTE DEL NIVEL JARDIN</t>
  </si>
  <si>
    <t>LICEO TECNICO SUPERIOR  UNIVERSIDAD AUTOMA DEL CAUCA</t>
  </si>
  <si>
    <t>05/06/2013 A 31 /01/2014</t>
  </si>
  <si>
    <t>DOCENTE DE ATENCION A LA PRIMERA INFANCIA</t>
  </si>
  <si>
    <t>YAZMIN ALEXANDRA FLOREZ MUÑOZ</t>
  </si>
  <si>
    <t>TECNICO LABORAL POR COMPETENCIAS EN EDUCACION PREESCOLAR; TECNICO LABORAL POR COMPETENCIAS EN ATENCION INTEGRAL A LA PRIMERA INFANCIA</t>
  </si>
  <si>
    <t>INSTITUCION COLOMBIANA DE EDUCACION BILINGÜE; POLITECNICO EMPRESARIAL COLOMBIANO</t>
  </si>
  <si>
    <t>10/12/2010 - 06/08/2011</t>
  </si>
  <si>
    <t>FUNDACION IMPACTO AL MUNDO</t>
  </si>
  <si>
    <t>15/05/2011 a 15/05/2013</t>
  </si>
  <si>
    <t>DOCENTE DEL GRADO PARVULOS</t>
  </si>
  <si>
    <t>05/06/2013 a 31/01/2014</t>
  </si>
  <si>
    <t>JULIETH MARCELA NARVAEZ VASQUEZ</t>
  </si>
  <si>
    <t>LICENCIADA EN EDUCACION BASICA ENFASIS EN EDUCACION FISICA RECREACION Y DEPORTE</t>
  </si>
  <si>
    <t>COLEGIO GUILLERMO LEON VALENCIA</t>
  </si>
  <si>
    <t>04/08/2013 30/06/2014</t>
  </si>
  <si>
    <t>DOCENTE ORIENTADOR EN EDUCACION FISICA Y DEPORTES A LOS GRADOS DESDE PRE- ESCOLAR A ONCE</t>
  </si>
  <si>
    <t>LIKHIVITAL ZONA DE ENTRENAMIENTO</t>
  </si>
  <si>
    <t>01/11/2012 A 28/11/2013</t>
  </si>
  <si>
    <t>INSTRUCTORA DE ENTRENAMIENTO PERSONALIZADO Y DE PILATES</t>
  </si>
  <si>
    <t>CAROLINA CASTRO MEDINA</t>
  </si>
  <si>
    <t xml:space="preserve">NORMALISTA SUPERIOR  - </t>
  </si>
  <si>
    <t xml:space="preserve">EDUCACION EDUCATIVA ESCUELA NORMAL SUPERIOR DE POPAYAN- </t>
  </si>
  <si>
    <t xml:space="preserve"> 06/08/2011</t>
  </si>
  <si>
    <t>CENTRO EDUCATIVO EL REY DAVID</t>
  </si>
  <si>
    <t>AÑO LECTIVO 2011</t>
  </si>
  <si>
    <t>DOCENTE PRESCOLAR GRADO CERO</t>
  </si>
  <si>
    <t>TECNICO LABORAL POR COMPETENCIAS EN ATENCION INTEGRAL A LA PRIMERA INFANCIA</t>
  </si>
  <si>
    <t>2   /   311</t>
  </si>
  <si>
    <t xml:space="preserve">SANDRA MARIA GONZALEZ SANCHEZ </t>
  </si>
  <si>
    <t>22 DE JULIO DE 2004</t>
  </si>
  <si>
    <t>NEUROHARTE</t>
  </si>
  <si>
    <t>15/01/2014 ALA 14/07/2014 
19/07/2014 AL 29/10/2014</t>
  </si>
  <si>
    <t>ASESORA PEDAGOGICA EN PROCESO DE EDUCACION INCLUSIVA DE ESTUDIANTES CON DISCAPACIDAD: PRESTAR APOYO PEDAGOGICO, ACOMPAÑAMIENTO Y CAPACITACION PEDAGOGICO ESPECIALIZADA A LOS DOCENTES DE APOYO, DIRECTIVOS, DOCENTES DE AULAS Y FAMILIAS PARA ATENDER CON CALIDAD, EQUIDAD  Y PERTINENCIA  A NIÑOS, NIÑAS Y ADOLESCENTES</t>
  </si>
  <si>
    <t xml:space="preserve">SE RELACIONA LA EXPERIENCIA DE NEUROHARTE, C&amp;M E INSTITUTO NACIONAL AUTONOMO DE EDUCACION INALE, COOPERATIVA MULTIACTIVA CIUDAD DE POPAYAN, PERO NO SE TIENE EN CUENTA PARA EXPERIENCIA REQUERIDA EN EL PERFIL. </t>
  </si>
  <si>
    <t>C&amp;M</t>
  </si>
  <si>
    <t>01/08/2012 AL 05/12/2012
04/02/2013 AL 02/12/2013
21/02/2014 AL 27/06/2014</t>
  </si>
  <si>
    <t xml:space="preserve">PROFESIONAL DE VERIFICACION DE ESTANDARES: SERVICIOS EN LOS PROYECTOS DE INDOLES SOCIAL </t>
  </si>
  <si>
    <t>INSTITUTO NACIONAL AUTONOMO DE EDUCACION INALE</t>
  </si>
  <si>
    <t>18/08/2012 AL 20/01/2013</t>
  </si>
  <si>
    <t>DOCENTE EN SALUD INFANTIL</t>
  </si>
  <si>
    <t>PSICOLOGO EN CURSO</t>
  </si>
  <si>
    <t>CENTRO DE RECONOCIMIENTO DE CONDUCTORES EVALUANDO</t>
  </si>
  <si>
    <t>29/04/2009 AL 31/07/2012</t>
  </si>
  <si>
    <t>PSICOLOGA TITULAR</t>
  </si>
  <si>
    <t>FUNDACION CENIDI</t>
  </si>
  <si>
    <t>01/2006- 06/2007</t>
  </si>
  <si>
    <t>PSICOLOGA EN EL AREA CLINICA; ATENDER NIÑOS CON DISCAPACIDAD COGNITIVA DE EDADES EN TRES A CINCO AÑOS Y DE DIECISIETE AÑOS Y POBLACION ADULTA</t>
  </si>
  <si>
    <t>COOPERATIVA MULTIACTIVA CIUDAD DE POPAYAN</t>
  </si>
  <si>
    <t>05/05/2005-30/06/2006</t>
  </si>
  <si>
    <t>WILSON  FABIAN DORADO BENITEZ</t>
  </si>
  <si>
    <t>X SEMESTRE DE PSICOLOGIA</t>
  </si>
  <si>
    <t>DICIEMBRE DE 2013</t>
  </si>
  <si>
    <t>01/01/2014- 30/11/2014</t>
  </si>
  <si>
    <t>PASANTIA EN EL CARGO DE PSICOLOGO</t>
  </si>
  <si>
    <t>1  /  311</t>
  </si>
  <si>
    <t>YOLANDA FERNANDEZ ERAZO</t>
  </si>
  <si>
    <t>TECNICO AUXILIAR EN ENFERMERIA</t>
  </si>
  <si>
    <t>ESCUELA DE SALUD DEL CAUCA</t>
  </si>
  <si>
    <t>20 DE DICIEMBRE DE 2008</t>
  </si>
  <si>
    <t>PROYECTAMOS SALUD</t>
  </si>
  <si>
    <t>23/09/2013  AL 31/12/2010</t>
  </si>
  <si>
    <t>25 DE AGOSTO DE 2009</t>
  </si>
  <si>
    <t>PREVIMED CTA</t>
  </si>
  <si>
    <t>01/05/2010 AL 31/08/2010</t>
  </si>
  <si>
    <t>UNIDOS EN SALUD</t>
  </si>
  <si>
    <t>01/03/2013 AL 18/06/2013</t>
  </si>
  <si>
    <t>AUXILIAR DE ENFERMERIA EN AREA DE CONSULTA EXTERNA</t>
  </si>
  <si>
    <t>AUXILIARES PEDAGOGICOS</t>
  </si>
  <si>
    <t>1   /    50</t>
  </si>
  <si>
    <t>OGDALIS IPIA</t>
  </si>
  <si>
    <t xml:space="preserve">ASOCIACION DE PADRES DE FAMILIA DE HOGARES COMUNITARIOS DE BIENESTAR AVELINO UL </t>
  </si>
  <si>
    <t>MADRE COMUNITARIA FAMI</t>
  </si>
  <si>
    <t>1   /   50</t>
  </si>
  <si>
    <t>ENEIDA VILLAMARIN COBO</t>
  </si>
  <si>
    <t>AUXILIAR EN ENFERMERIA</t>
  </si>
  <si>
    <t>INSTITUTO CAUCANO DE CAPACITACION EN SALUD</t>
  </si>
  <si>
    <t>1    /   50</t>
  </si>
  <si>
    <t>ERIKA ALEXANDRA GALLEGO</t>
  </si>
  <si>
    <t>APTITUD OCUPACIONAL EN ASISTENTE DE JARDIN</t>
  </si>
  <si>
    <t>INSTITUTO TECNICO SUPERIOR</t>
  </si>
  <si>
    <t>NO PRESENTA FECHA DE GRADO</t>
  </si>
  <si>
    <t>TECNICO LABORAL EN EDUCACION PREESCOLAR</t>
  </si>
  <si>
    <t>INSTITUTO TECNICO SUPERIOR EN INGLES Y SISTEMAS</t>
  </si>
  <si>
    <t>1/50</t>
  </si>
  <si>
    <t>MAGNOLIA ANDRADE SALAZAR</t>
  </si>
  <si>
    <t>PRIMER SEMESTRE DE TECNICO LABORAL POR COMPETENCIAS EN ATENCION INTEGRAL A LA PRIMERA INFANCIA</t>
  </si>
  <si>
    <t>INSTITUTO COLOMBIANO DE EDUCACION BILINGÜE</t>
  </si>
  <si>
    <t>1/45</t>
  </si>
  <si>
    <t>LUZ MERY RAMIREZ MONTENEGRO</t>
  </si>
  <si>
    <t>TECNICO EN AUXILIAR DE ENFERMERIA</t>
  </si>
  <si>
    <t xml:space="preserve">LIMBANIA TOBAR LEDEZMA </t>
  </si>
  <si>
    <t>TECNICO EN ATENCION INTEGRAL A LA PRIMERA INFANCIA EN CURSO</t>
  </si>
  <si>
    <t xml:space="preserve">SENA- INSTITUTO TECNICO SUPERIOR </t>
  </si>
  <si>
    <t>01/08/2014- 31/10/2004; 01/11/2014- 15/12/2014</t>
  </si>
  <si>
    <t>1/21</t>
  </si>
  <si>
    <t>MARIA ISABEL ESCOBAR SOLARTE</t>
  </si>
  <si>
    <t xml:space="preserve">8 AÑOS </t>
  </si>
  <si>
    <t>MADRE COMUNITARIA</t>
  </si>
  <si>
    <t>COORDINADOR GENERAL DE PROYECTO</t>
  </si>
  <si>
    <t>COORDINADOR AREA TECNICA</t>
  </si>
  <si>
    <t>ASIPCOM</t>
  </si>
  <si>
    <t>Propuesta tecnica</t>
  </si>
  <si>
    <t>ESTA EXPERIENCIA NO SE VALIDA, PORQUE HAY TRASLAPE EN TIEMPO CON LA PRESENTADA GRUPO 4 Y 5</t>
  </si>
  <si>
    <t xml:space="preserve">LA CERTIFICACION PRESENTA ENMENDADURAS EN LA FECHA DE INICIO, NO SE RELACIONA NUMERO DE CUPOS ATENDIDOS. ESTA EXPERIENCIA NO SE VALIDA, PORQUE HAY TRASLAPE EN TIEMPO CON LA PRESENTADA GRUPO 4 Y 5
</t>
  </si>
  <si>
    <t>SE TRASLAPA EN TIEMPO CON LA CERTIFICACION 1.  ESTA EXPERIENCIA NO SE VALIDA, PORQUE HAY TRASLAPE EN TIEMPO CON LA PRESENTADA GRUPO 4 Y 5</t>
  </si>
  <si>
    <t xml:space="preserve">Coordinadora </t>
  </si>
  <si>
    <t xml:space="preserve">1  / 339 </t>
  </si>
  <si>
    <t>ALEXANDRA BOLAÑOS QUISOBONI</t>
  </si>
  <si>
    <t xml:space="preserve">COLEGIO MAYOR DEL CAUCA , FACULTAD DE CIENCIAS SOCIALES Y DE LA EDUCACION </t>
  </si>
  <si>
    <t>29 DE FEBRERO DEL 2012</t>
  </si>
  <si>
    <t>empresa</t>
  </si>
  <si>
    <t>INICIO TERMINACION</t>
  </si>
  <si>
    <t>FUNCIONES</t>
  </si>
  <si>
    <t>UNIDOS</t>
  </si>
  <si>
    <t>2/01/2013 AL 30/11/2013</t>
  </si>
  <si>
    <t>COGESTOR SOCIAL TECNICO</t>
  </si>
  <si>
    <t>No se presenta funciones del cargo como lo exige pliego de condiciones, por tanto no es tenido en cuenta como experiencia.</t>
  </si>
  <si>
    <t>01/04/2012 AL 31/12/2012</t>
  </si>
  <si>
    <t>01/07/2011 AL 31/10/2011</t>
  </si>
  <si>
    <t>COGESTOR SOCIAL TECNICO RURAL</t>
  </si>
  <si>
    <t>FUNDACION YAMID LEON VALBUENA</t>
  </si>
  <si>
    <t>09/02/2010 AL 30/03/2010</t>
  </si>
  <si>
    <t>COORDINADORA DE LOS TRABAJOS SOCIALES</t>
  </si>
  <si>
    <t>Auxiliar Administrativo</t>
  </si>
  <si>
    <t>1   /   339</t>
  </si>
  <si>
    <t xml:space="preserve">MIRIAM CERON OBANDO </t>
  </si>
  <si>
    <t>22 DE JUNIO DEL 2007</t>
  </si>
  <si>
    <t>DISPACAUCA</t>
  </si>
  <si>
    <t>23/06/1997 AL 20/02/1999</t>
  </si>
  <si>
    <t>SECRETARIA GENERAL Y DEL SISTEMA</t>
  </si>
  <si>
    <t>AGROEQUIPOS DEL CAUCA</t>
  </si>
  <si>
    <t>1/10/1993 AL 15 /06/1997</t>
  </si>
  <si>
    <t>SECRETARIA AUXILIAR CONTABLE</t>
  </si>
  <si>
    <t>CASA AGRARIA</t>
  </si>
  <si>
    <t>21/08/1993 AL 9/09/1993</t>
  </si>
  <si>
    <t>CARTON DE COLOMBIA</t>
  </si>
  <si>
    <t>26/06/1993 AL 26/07/1993</t>
  </si>
  <si>
    <t>SECRETARIA DE GERENCIA</t>
  </si>
  <si>
    <t>Maestras</t>
  </si>
  <si>
    <t xml:space="preserve">7  /  339  </t>
  </si>
  <si>
    <t>JULIETH ALEJANDRA MIRANDA SANCHEZ</t>
  </si>
  <si>
    <t>LICENCIADA EN EDUCACION BASICA CON ENFASIS EN EDUCACION FISICA, RECREACION Y DEPORTES</t>
  </si>
  <si>
    <t>UNICAUCA</t>
  </si>
  <si>
    <t xml:space="preserve">INSTITUCION EDUCATIVA SAN AGUSTIN </t>
  </si>
  <si>
    <t>1 AÑO ESCOLAR</t>
  </si>
  <si>
    <t>DOCENTE DE EDUCACION FISICA</t>
  </si>
  <si>
    <t>1 AÑO LECTIVO 2014</t>
  </si>
  <si>
    <t xml:space="preserve">INSTITUCION EDUCATIVA SAN AGUSTIN, SEDE EL LIBERTADOR </t>
  </si>
  <si>
    <t>SANDRA PATRICIA TULANDE  PAZ</t>
  </si>
  <si>
    <t>LICENCIATURA EN PEDAGOGIA INFANTIL</t>
  </si>
  <si>
    <t>UNIVERSIDAD DEL TOLIMA</t>
  </si>
  <si>
    <t>INCA</t>
  </si>
  <si>
    <t>21/08/2012 AL 30/11/2012 Y DE FEBRERO A NOVIEMBRE DEL 2013</t>
  </si>
  <si>
    <t>PROGRAMA DE ATENCION INTEGRAL A LA PRIMERA INFANCIA MUPIO LA SIERRA</t>
  </si>
  <si>
    <t>22/02/2012 AL 11/04/2012</t>
  </si>
  <si>
    <t>LICETH VIVIANA BARRERA CAMPO</t>
  </si>
  <si>
    <t>SE ENCUENTRA ESTUDIANDO LICENCIATURA EN EDUCACION PREESCOLAR EN EL X SEMESTRE</t>
  </si>
  <si>
    <t>CORPORACION UNIVERSITARIA AUTONOMA DEL CAUCA</t>
  </si>
  <si>
    <t>AUN NO SE GRADUA</t>
  </si>
  <si>
    <t>YOLIMA HURTADO MOLINA</t>
  </si>
  <si>
    <t>IE CARLOS SIMONS</t>
  </si>
  <si>
    <t>08/01/2013 AL 26/11/2014</t>
  </si>
  <si>
    <t>DOCENTE DE ATENCION INTEGRAL A LA PRIMERA INFANCIA</t>
  </si>
  <si>
    <t>SANDRA MILENA DACTO YACUMAL</t>
  </si>
  <si>
    <t>DOCENTE DE PRIMERA INFANCIA</t>
  </si>
  <si>
    <t xml:space="preserve">APF HCB 31 DE MARZO </t>
  </si>
  <si>
    <t>1/09/1998 PARA UN TOTAL DE 15 AÑOS</t>
  </si>
  <si>
    <t>09/2013 A 12/2013</t>
  </si>
  <si>
    <t>15/01/2014 AL 15/07/2014</t>
  </si>
  <si>
    <t xml:space="preserve">DOCENTE CDI </t>
  </si>
  <si>
    <t>1/11/2014 AL 15/12/2014</t>
  </si>
  <si>
    <t>INGRID LORENA SAMBONI</t>
  </si>
  <si>
    <t>ITS</t>
  </si>
  <si>
    <t>PREESCOLAR CRAYOLA MAGICA</t>
  </si>
  <si>
    <t>01/09/2014 AL 11/12/2014, DEL 11/01/2012 A 06/2012; DEL 1/09/2012 A 12/2012; DE 01 AL 18/06/2013 Y DESDE 13/09/2013 A LA FECHA</t>
  </si>
  <si>
    <t>MAURA ISABEL GRIJALBA</t>
  </si>
  <si>
    <t xml:space="preserve">TECNICO EN EDUCACION PREESCOLAR </t>
  </si>
  <si>
    <t>CENTRO PEDAGOGICO MARINERITOS</t>
  </si>
  <si>
    <t>01/02/2014 A 11/2014</t>
  </si>
  <si>
    <t xml:space="preserve">Apoyo Piscosocial </t>
  </si>
  <si>
    <t>3   /  339</t>
  </si>
  <si>
    <t>NATALIA ANDREA FERNANDEZ</t>
  </si>
  <si>
    <t>DESCRIBE QUE SE ENCUENTRA EN ULTIMO SEMESTRE DE PSICOLOGIA, NO TIENE CERTIFICACION DE LA UNIVERSITAD</t>
  </si>
  <si>
    <t>CRUZ ROJA DE COLOMBIA</t>
  </si>
  <si>
    <t>08/2013 A 05/2014</t>
  </si>
  <si>
    <t>PSICOLOGIA SOCIAL COMUNITARIA</t>
  </si>
  <si>
    <t xml:space="preserve">CENTRO PSICOPEDAGOGICO PEQUEÑOS SABIOS </t>
  </si>
  <si>
    <t>DESDE 15/05/2014 A LA FECHA</t>
  </si>
  <si>
    <t>PSICOLOGA EDUCATIVA</t>
  </si>
  <si>
    <t>DOLLY YASMID MUÑOZ ROSERO</t>
  </si>
  <si>
    <t>NO SE DESCRIBE PERIODO</t>
  </si>
  <si>
    <t>DOCENTE FACILITADOR DE PROCESOS DE FORMACION EN CICLOS 1 Y 2 DE ALFABETIZACION</t>
  </si>
  <si>
    <t>CENTRO PEDAGOGICO CREATIVO DEL CAUCA PREESCOLAR CRAYOLA MAGICA</t>
  </si>
  <si>
    <t>AÑOS LECTIVOS 2013-2914 Y ACTUALMENTE 2014-2015</t>
  </si>
  <si>
    <t>No se presenta funciones del cargo como lo exige pliego de condiciones, por tanto no es tenido en cuenta como experiencia. No se especifica tiempo de inicio y terminación de la labor</t>
  </si>
  <si>
    <t>IE CASA ARTISTICA RETOÑITOS</t>
  </si>
  <si>
    <t>PERIODO 2009-2010</t>
  </si>
  <si>
    <t>COORDINADORA DEL PROYECTO DE ALFABETIZACION DE ADULTOS EN ELCICLO II: Focalizar y caracterizar 330 Personas de la comuna 2 y 7 del ente territorial en el área urbana</t>
  </si>
  <si>
    <t>LINA DEIBA BALANTA</t>
  </si>
  <si>
    <t>ESTUDIANTE 7 SEMESTRE TRABAJO SOCIAL</t>
  </si>
  <si>
    <t>ONG CRECER EN FAMILIA</t>
  </si>
  <si>
    <t>01/08/2014 A 24/11/2014</t>
  </si>
  <si>
    <t>17 DE FEBREO DEL 2014 AL 30 DE MAYO DEL 2014
02/05/2014 AL 30/05/2014</t>
  </si>
  <si>
    <t>PASANTE DE TRABAJO SOCIAL</t>
  </si>
  <si>
    <t>ESE POPAYAN</t>
  </si>
  <si>
    <t>09/2013 A 09/2013</t>
  </si>
  <si>
    <t>5/09/2013 AL 5/12/2013</t>
  </si>
  <si>
    <t>Apoyo en Salud y Nutrición</t>
  </si>
  <si>
    <t>MARY ELENA DIAZ ORTEGA</t>
  </si>
  <si>
    <t>TECNICO AUXILIAR DE ENFERMERIA</t>
  </si>
  <si>
    <t>CENCAC</t>
  </si>
  <si>
    <t>ESE SUROCCIDENTE</t>
  </si>
  <si>
    <t>1/06/2012 AL 31/12/2012</t>
  </si>
  <si>
    <t>AUXILIAR DE ENFERMERIA EN PROGRAMA PIC</t>
  </si>
  <si>
    <t>Auxiliares Pedagógicos</t>
  </si>
  <si>
    <t>7   /   339</t>
  </si>
  <si>
    <t>ANA JIRLESA URREA CAMPO</t>
  </si>
  <si>
    <t>TECNICA EN ATENCION INTEGRAL A LA PRIMERA INFANCIA</t>
  </si>
  <si>
    <t>APF HCB AVELINO ULL</t>
  </si>
  <si>
    <t>23 AÑOS DE SERVICIO</t>
  </si>
  <si>
    <t>FUNDACION FORENCIS</t>
  </si>
  <si>
    <t>AUXILIAR EN GERONTOLOGIA Y GERIATRIA</t>
  </si>
  <si>
    <t>AGENTE COMUNITARIO EN SALUD</t>
  </si>
  <si>
    <t>SECRETARIA DE SALUD DEPTAL</t>
  </si>
  <si>
    <t>29/07/2011 AL 2/12/2011</t>
  </si>
  <si>
    <t>YENNY ANDREA MERA MARTINEZ</t>
  </si>
  <si>
    <t>3 AÑOS</t>
  </si>
  <si>
    <t>BACHILLER ACADEMICA</t>
  </si>
  <si>
    <t>CENTRO DE EDUCACION BASICA Y MEDIA VOCACIONAL JOVENES Y ADULTOS POLICIA NACIONAL</t>
  </si>
  <si>
    <t xml:space="preserve">CLAUDIA PATRICIA HURTADO </t>
  </si>
  <si>
    <t>FORMACION EN ELABORAR MATERIAL DIDACTICO PARA NIÑOS Y NIÑAS DE LA PRIMERA INFANCIA</t>
  </si>
  <si>
    <t xml:space="preserve">BACHILLER COMERCIAL </t>
  </si>
  <si>
    <t>CENTRO DEL INMACULADO CORAZON DE MARIA</t>
  </si>
  <si>
    <t>HILDA AMPARO PALECHOR</t>
  </si>
  <si>
    <t>BACHILLER</t>
  </si>
  <si>
    <t>INSTITUTO PEDAGOGICO NACIONAL</t>
  </si>
  <si>
    <t xml:space="preserve">NANCY QUELAL SOLANO </t>
  </si>
  <si>
    <t>COLEGIO CHAMPAGNAT</t>
  </si>
  <si>
    <t xml:space="preserve">4 AÑOS </t>
  </si>
  <si>
    <t>DORANY CAMPO</t>
  </si>
  <si>
    <t>Propuesta Tecnica</t>
  </si>
  <si>
    <t>EXPERIENCIA HABILITANTE</t>
  </si>
  <si>
    <t>INSTITUTO COLOMBIANO DE BIENESTAR FAMILIAR - REGIONAL CAUCA</t>
  </si>
  <si>
    <t>19262013-437</t>
  </si>
  <si>
    <t>19262013-470</t>
  </si>
  <si>
    <t>MINISTERIO DE CULTURA</t>
  </si>
  <si>
    <t>CONVENIO DE APOYO 1859-2011</t>
  </si>
  <si>
    <t>La certificación no es expedida por el área competente. 
No se presenta referencia en el marco de contrato o convenio, como tampoco si fue objeto de multas
En relación al objeto es caracterizar las practicas educativas… no es claro, al manifestar dentro de la misma certificación el termino sistematización</t>
  </si>
  <si>
    <t>1 
240</t>
  </si>
  <si>
    <t>MARIA EMILIA ZUÑIGA</t>
  </si>
  <si>
    <t>Institución Educativa Normal superior santiago de cali</t>
  </si>
  <si>
    <t>18 de julio de 2008</t>
  </si>
  <si>
    <t>Liceo Nuestra Señora de Lourdes</t>
  </si>
  <si>
    <t>1996 al 2002</t>
  </si>
  <si>
    <t xml:space="preserve">Docente Preescolar </t>
  </si>
  <si>
    <t>No se presenta funciones del cargo como lo exige pliego de condiciones, por tanto no es tenido en cuenta como experiencia.  No se relaciona fecha de inicio y terminación de la labor, por tanto no se puede contar el tiempo de experiencia</t>
  </si>
  <si>
    <t>Licenciado en Educaicón con enfasis en educación Especial</t>
  </si>
  <si>
    <t>Universidad Pedagógica nacional</t>
  </si>
  <si>
    <t>23 de septiembre de 2011</t>
  </si>
  <si>
    <t>2004 - 2006</t>
  </si>
  <si>
    <t>Docente y Coordinadora nivel básica primaria y secundaria</t>
  </si>
  <si>
    <t>No se presenta fucniones del cargo como lo exige pliego de condiciones, por tanto no es tenido en cuenta como experiencia.  No se relaciona fecha de inicio y terminación de la labor, por tanto no se puede contar el tiempo de experiencia</t>
  </si>
  <si>
    <t>Colegio Mixto Lawrence Kohlberg</t>
  </si>
  <si>
    <t>2008 - 2009</t>
  </si>
  <si>
    <t>Docente de Prejardin:</t>
  </si>
  <si>
    <t>2009-2010</t>
  </si>
  <si>
    <t>docente Grado Jardín</t>
  </si>
  <si>
    <t>2011-2012</t>
  </si>
  <si>
    <t>Docente de Grado básica primaria</t>
  </si>
  <si>
    <t>2 / 300</t>
  </si>
  <si>
    <t>IVON DANIXA ARAGON DUQUE</t>
  </si>
  <si>
    <t>14 de julio de 2006</t>
  </si>
  <si>
    <t>Fundación Equipo de Trabajo Campesiono y urbano del Cauca</t>
  </si>
  <si>
    <t>1 año</t>
  </si>
  <si>
    <t>Acompañamiento psicosocial a los infantes</t>
  </si>
  <si>
    <t>Colegio Mayor del Cauca</t>
  </si>
  <si>
    <t>Agosto a diciembre de 2012, febrero a mayo de 2013</t>
  </si>
  <si>
    <t>Pasantia Psicosocial</t>
  </si>
  <si>
    <t>ISABEL RIAÑO CORDOBA</t>
  </si>
  <si>
    <t>14 de diciembre de 2013</t>
  </si>
  <si>
    <t>Fundación Esperanza y amor</t>
  </si>
  <si>
    <t>1 de noviembre de 2013 - 11 de junio de 2014</t>
  </si>
  <si>
    <t>Apoyo Psicosocial</t>
  </si>
  <si>
    <t xml:space="preserve">No se presenta fucniones del cargo como lo exige pliego de condiciones, por tanto no es tenido en cuenta como experiencia.  </t>
  </si>
  <si>
    <t>Coasoandes</t>
  </si>
  <si>
    <t>8 de agosto hasta el 20 de agosoto de 2014</t>
  </si>
  <si>
    <t xml:space="preserve">psicologa </t>
  </si>
  <si>
    <t xml:space="preserve">FUNDACION FUTURO AMBIENTAL </t>
  </si>
  <si>
    <t>Grupo a la que se presenta:</t>
  </si>
  <si>
    <t xml:space="preserve">COLEGIO GIMNASIO MODERNO DEL VALLE </t>
  </si>
  <si>
    <t>SUBSANAR: CERTIFICACION DE CONTRATO SOSTENIDO CON COLEGIO GIMNASIO MODERNO DEL VALLE./ DESCRIPCION DEL # DE CONTRATO .</t>
  </si>
  <si>
    <t>PURACE</t>
  </si>
  <si>
    <t>SUBSANAR: EL OPERADOR DEBE DE PRESENTAR CARTA DE COMPROMISO PARA DISPONER DE ESPACIO MODALIDAD FAMILIAR, FORMATO 11 .</t>
  </si>
  <si>
    <t>FRIDA ALEJANDRA NARVAEZ TOBAR</t>
  </si>
  <si>
    <t>16/09/2013 AL 15/07/2014</t>
  </si>
  <si>
    <t xml:space="preserve">COORDINADORA EN ATENCIÓN EN PRIMERA INFANCIA </t>
  </si>
  <si>
    <t xml:space="preserve">TIENE EL PERFIL PROFESION  PERO NO CUMPLE CON EL TIEMPO ESTIPULADO PARA EL PERFIL SEGÚN EL PLIEGO. EXPERIENCIA MAXIMA (01) AÑO EN EL CARGO DE COORDINADOR DE P.I./ SE SOLICITA QUE LA CERTIFICACION LABORAL ESPECIFIQUE LAS FUNCIONES AL CARGO. Y SEA IGUAL O SUPERIOR A UN AÑO </t>
  </si>
  <si>
    <t xml:space="preserve">DIANA KATERINE MONTILLA MEJIA </t>
  </si>
  <si>
    <t xml:space="preserve">ASOCIACION HCB VEREDA YAQUIVA </t>
  </si>
  <si>
    <t>10/08/2012 AL 30/09/2013</t>
  </si>
  <si>
    <t>PSICOLOGO DE CDI INSTITUCIONAL.</t>
  </si>
  <si>
    <t xml:space="preserve">SUBSANAR:  EN CERTIFICACION LABORAL, ESTE PERFIL DEBE DE ESPECIFICAR FUNCIONES DESEMPEÑADAS EN EL CARGO. </t>
  </si>
  <si>
    <t xml:space="preserve">LADY VANESSA MEJIA SANCHEZ </t>
  </si>
  <si>
    <t>NO CUMPLE: EL PROFESIONAL NO APORTA LOS REQUISITOS EXIGIDOS SEGÚN EL PLIEGO PARA APLICAR NO PRESENTA SOPORTES QUE ACREDITEN LOS ESTUDIOS REALIZADOS Y  TAMPOCO PRESENTA LAS CERTIFICACIONES LABORALES QUE ACREDITEN LA EXPERIENCIA LABORAL (SUBSANAR)</t>
  </si>
  <si>
    <t xml:space="preserve">                                                                                                                                                                                                                                                                                                                                                                           </t>
  </si>
  <si>
    <t>NO CUMPLE, POR QUE LA PROPUESTA SE EXCE DEL NUMERO DE PALABRAS AUTORIZADAS . SUBSANAR REDACCION.</t>
  </si>
  <si>
    <t>FUNDACION GIGNASIO MODERNO DEL CAUCA</t>
  </si>
  <si>
    <t>19262012-658</t>
  </si>
  <si>
    <t>19262012 -745</t>
  </si>
  <si>
    <t>FONADE</t>
  </si>
  <si>
    <t>CDI SIN ARRIENDO</t>
  </si>
  <si>
    <t>PRESENTA CARTA DE COMPROMISO FOLIO 72.</t>
  </si>
  <si>
    <t>5/1530</t>
  </si>
  <si>
    <t>JACKELINE JIMENEZ LOPEZ</t>
  </si>
  <si>
    <t>LICENCIADA EN EDUCACION
 BASICA</t>
  </si>
  <si>
    <t>FUNDACION GIMNADSIO MODERNO DELCAUCA</t>
  </si>
  <si>
    <t>02/07/2013 HAASTA 30/12/2013, DE 15/01/2014 HASTA 25/11/2014</t>
  </si>
  <si>
    <t>COORDINADORA PEDAGOGICA CON FUNCIONES ESPECIFICADAS EN EL FOLIO 95 Y 96</t>
  </si>
  <si>
    <t>EDILBERTO GUTIERREZ LEON</t>
  </si>
  <si>
    <t xml:space="preserve">LICENCIADO EN EDUCACION BASICANORRMALISTA SUPERIOR </t>
  </si>
  <si>
    <t>UNIVERSIDAD DEL MAGDALENA, INSTITUCIONS EDUCATIVA NORMAL SUPERIOR DE POPAYAN</t>
  </si>
  <si>
    <t>07/09/2011, 27/12/2006</t>
  </si>
  <si>
    <t>SECRETARIO DE EDUCACION ALCALDIA DE CAJIBIO,  FUNDACION GIMNASIO MODERNO</t>
  </si>
  <si>
    <t>01/01/2012 HASTA 04/012014, 15/01/2013 HASTA EL 30/12/2013, 15/01/2014 HASTA EL 25/11/2014</t>
  </si>
  <si>
    <t>COORDINADOR, COORDIANDORA PEDAGÓGICA CON FUNCIONES ESPECIFICADAS EN EL FOLIO 113 Y 114</t>
  </si>
  <si>
    <t>LUZ EIRA PRADO HUERTAS</t>
  </si>
  <si>
    <t>LICENCIADO EN ETNOEDUCAION, ECONOMIA Y GESTION COMUNITARIA</t>
  </si>
  <si>
    <t>FUNDACION GIMNASIO MODERNO DEL CAUCA, CENTRO PEDAGOGICO Y ARTISTICO AVANCEMOS</t>
  </si>
  <si>
    <t>15/01/2013 HASTA 30/12/2013, 15/01/2014 HASTA 31/07/2014, 01/08/2014 HASTA 25/11/2014, 15/06/2003 HASTA 15/06/2009</t>
  </si>
  <si>
    <t>COORDINADORA PEDAGOGICA CON FUNCIONES ESPECIFICADAS EN EL FOLIO 127 Y 128</t>
  </si>
  <si>
    <t>YANETH LORENA DORADO</t>
  </si>
  <si>
    <t>ADMINISTRADORA DE EMPRESAS
 AGROPECUARIAS</t>
  </si>
  <si>
    <t xml:space="preserve">FUNDACION UNIVERSITARIA DE POPAYAN </t>
  </si>
  <si>
    <t>INSTITUCION EDUCATIVA AGROPECUARIA NUESTRA SEÑORA DEL ROSARIO, ASMET SALUD, GIMNASIO MODERNO DEL CAUCA</t>
  </si>
  <si>
    <t>AÑO LECTIVO 2010-2011, AÑOS 2004, 2005, 2006 Y 2007, DE 24/09/2013 HASTA 30/12/2013 DE 15/01/2014 HASTA 25/11/2014</t>
  </si>
  <si>
    <t>ADMINISTRATIVA, GESTOR DE PROTECCION SOCIAL, DOCENTE, FUNCIONES ESPECIFICADAS EN EL FOLIO 150 Y 151</t>
  </si>
  <si>
    <t>MARY MARGOTH CABRERA MARQUEZ</t>
  </si>
  <si>
    <t>LICENCIADO EN EDUCACION
 BASICA PRIMARIA</t>
  </si>
  <si>
    <t>UNIVERSIDAD DEL QUINDIO</t>
  </si>
  <si>
    <t>COLEGIO UNIDOS POR EL CAUCA, FUNDACION GIMNASIO MODERNO DEL CAUCA</t>
  </si>
  <si>
    <t>PERIODO LECTIVO 2005 HASTA 2010, DESDE JUNIO DEL 2005 HASTA 14/12/2013= 64 MESES</t>
  </si>
  <si>
    <t>REPRESENTANTE  LEGAL Y RECTORA, DOCENTE, NO ACREDITA LAS FUNCIONES DE LA RECTORIA QUE LA HABILITAN PARA EL CARGO</t>
  </si>
  <si>
    <t>10/1530</t>
  </si>
  <si>
    <t>YULY DAYANA GUAUÑA CHANTRE</t>
  </si>
  <si>
    <t>INSTITUTO CAUCANO DE CPACITACION EN SALUD, CON FUNCIONES EN LOS FOLIOS 182 Y 183</t>
  </si>
  <si>
    <t>01/02/2012 HASTA 25/03/2013</t>
  </si>
  <si>
    <t>ABORDAJE PSICOLÓGICO A SITUACIONES ENCONTRADAS EN EL PROGRAMA DE RECUPERACION Y EDUCAION PSICOAFECTIVA, COORDINADORA PSICOSOCIAL, COORDINADORA DE EMERGENCIAS</t>
  </si>
  <si>
    <t>YINNA ELIZABETH BENAVIDES</t>
  </si>
  <si>
    <t>UNAD UNIVERSIDAD NACIONAL ABIERTA Y A DISTANCIA</t>
  </si>
  <si>
    <t>EXTRAS S.A; FUNDACION GIMNASIO MODERNO DEL CAUCA, CON FUNCIONES EN LOS FOLIOS 198 Y 199</t>
  </si>
  <si>
    <t>21/06/2012 HASTA 07/02/2013, 15/01/2013 HASTA EL 30/12/2013, 15/01/2014 HASTA EL 25/11/2014</t>
  </si>
  <si>
    <t>NIDIA YANETH ANTE URREA</t>
  </si>
  <si>
    <t>FUNDACION GIMNASIO MODERNO DEL CAUCA,EXTRA S.A,CONSORCIO CYM;</t>
  </si>
  <si>
    <t>15/01/2013 HASTA EL 30/12/2013;15/01/2014 HASTA EL 15/12/2014;21/06/2013 HASTA EL 13/02/2013;25/07/2012 HASTA EL 5/12/2012</t>
  </si>
  <si>
    <t>PSICOLOGA,EDUCADOR FAMILIAR; PROFESIONAL DE VERIFICACION DE ESTANDARES CON FUNCIONES EN EL FOLIO 215</t>
  </si>
  <si>
    <t>PAOLA ANDREA MUÑOZ GALEGO</t>
  </si>
  <si>
    <t>ASOCIACION DE LA COLONIAA MICAICEÑA</t>
  </si>
  <si>
    <t>01/11/2012 HASTA 30/12/2012</t>
  </si>
  <si>
    <t>COMPONENTE SOCIAL PROGRAMA REZA ,LA EXPERIENCIA NO TIENE ACREDITADAS LAS FUNCIONES QUE DESEMPEÑO</t>
  </si>
  <si>
    <t xml:space="preserve">NO ACREDITA EXPERIENCIA MINIMA DE UN AÑO O SEIS MESES DE PRACTICA UNIVERSITARIAS CON NIÑOS Y NIÑAS, FAMILIAY/O FAMILIA Y COMUNIDAD </t>
  </si>
  <si>
    <t>CIELO JARAMILLO CARDONA</t>
  </si>
  <si>
    <t>UNIVERSIDAD COPERATIVA DE COLOMBIA</t>
  </si>
  <si>
    <t>FUNDACION GIMNASIO MODERNO; FHOR FUNDACION HOGAR ORIENTACION Y RESTAURACION, RESGUARDO DE MORALES,  MUSE UKWE;HOSPITAL PSIQUIATRICO DEL VALLE</t>
  </si>
  <si>
    <t>01/12/2012 HASTA 15/12/2014;01/2011 HASTA 15/09/2013; AÑO 2010 HASTA SEPTIEMBRE DE 2012; 01/02/2007 HASTA 14/12/2007</t>
  </si>
  <si>
    <t>PSICOLOGA EN CDI FAMILIAR CON LA FUNDACION GIMNASIO MODERNO DEL CAUCA LAS FUNCIONES SE ENCUENTRAN RELACIONADAS EN LOS FOLIOS 243 AL 244</t>
  </si>
  <si>
    <t>CLAUDIA PATRICIA MENDEZ MUÑOZ</t>
  </si>
  <si>
    <t>1. COMISARIA DE FAMILIA DE BALBOA                          2. GIMNASIO MODERNO</t>
  </si>
  <si>
    <t xml:space="preserve">   13/02/2011 a 28/02/2012  2. 01/08/2014 a 09/11/2014</t>
  </si>
  <si>
    <t xml:space="preserve">1 PASANTIA      2.PSICOLOGA EN EL PROGRAMA CDI FAMILIAR LAS FUNCIONES ESTAN EN LOS FOLIOS 262 Y 263 </t>
  </si>
  <si>
    <t xml:space="preserve">ADJUNTA A LA CERTIFUCACION FOLIO NUMERO 261 LAS FUNCIONES DE EXP LABORAL </t>
  </si>
  <si>
    <t>GIMNASIO MODERNO</t>
  </si>
  <si>
    <t xml:space="preserve">03/12/2013 HASTA 15/122014 - 13/02/2011 a 28/02/2012  -  </t>
  </si>
  <si>
    <t>PSICOLOGA EN EL PROGRAMAM CDI FAMILIAR</t>
  </si>
  <si>
    <t>ADJUNTA ALA CERTIFICACION LABORAL LAS FUNCIONES FOLIO NUMERO 274</t>
  </si>
  <si>
    <t>SANDRA PAOLA ALBAN SANCHEZ</t>
  </si>
  <si>
    <t>CREANDO SUEÑO</t>
  </si>
  <si>
    <t>11/01/2013 HASTA 15/12/2013</t>
  </si>
  <si>
    <t>DOCENTE DE PRESCOLAR</t>
  </si>
  <si>
    <t>ANEXA LAS FUNCIONES FOLIO NUMERO 284-285</t>
  </si>
  <si>
    <t>ELIZABETH CRISTINA BOLAÑOS SANCHEZ</t>
  </si>
  <si>
    <t xml:space="preserve">1. ESCUELA SUPERIOR DE ADMINISTRACION DE PUBLICA.                               </t>
  </si>
  <si>
    <t xml:space="preserve">1. 01/02/2014  A   15/08/2014.   </t>
  </si>
  <si>
    <t>PSICOLOGA ESPECIALIZADA UNOA DE LA S FUNCIONES ES EL DIAGNOSTICO DE LOS ESTUDIANTES Y LOS MIEMBROS  LA COMUNIDAD</t>
  </si>
  <si>
    <t>ANEXA EN LA HOJA DE VIDA CERTIFICACON DE LA INSTITUCION EDUCATIVA CARLOS SIMMOS  EN LA INFORMA QUE LABORO ANTES DE GRADO. TAMBIEN ANEXA DE DE CAFAN QUE CONSTATA LA ATENCION A PERSONAS JOVENES Y ADULTAS.</t>
  </si>
  <si>
    <t>ANA SHIRLEY IDROBO GUERRERO</t>
  </si>
  <si>
    <t>SISEC,MISALUD; COPERATIVA SOLIDARIDAD EMPRESARIAL,GIMNASIO MODERNO</t>
  </si>
  <si>
    <t>01/01/2011 HASTA 31/10/2011; 18/01/2010 HASTA EL 10/06/2011;05/05/2010 HASTA 03/01/2011; 15/01/2013 HASTA 30/12/2013 Y 15/01/2014 HASTA EL 29/11/2014</t>
  </si>
  <si>
    <t>PSICOLOGA EN EL PROGRAMA CDI FAMILIAR SUS FUNCIONES ESTAN CONTEMPLADAS EN LA CONSTANCIA FOLIO 312</t>
  </si>
  <si>
    <t>EN LA CERTIFICACION DEL MEN FALTA RELACIONAR LOS CUPOS CONTRATADOS</t>
  </si>
  <si>
    <t>UN ASPIRANTE PARA COORDINADOR NO CUMPLE CON EL PERFIL</t>
  </si>
  <si>
    <t>MINISTERIO DE EDUCACION NACIONAL</t>
  </si>
  <si>
    <t>FALTA RELACIONAR EN LA CERTIFICACION O COPIA DEL CONTRATO DONDE RELACIONE LOS CUPOS CONTRATADOS</t>
  </si>
  <si>
    <t>CDI FAMILIAR</t>
  </si>
  <si>
    <t>CALDONO</t>
  </si>
  <si>
    <t>3/895</t>
  </si>
  <si>
    <t xml:space="preserve">JAIME ALEJANDRO LOPEZ BURBANO </t>
  </si>
  <si>
    <t>15 DE FEBRERO DE 2008</t>
  </si>
  <si>
    <t xml:space="preserve">FUNDACION GIMNASIO MODERNO </t>
  </si>
  <si>
    <t>1 DE ABRIL A 30 DE DICIEMBRE DE 2013 Y DEL 15 DE ENERO AL 31 DE ENERO DE 2014</t>
  </si>
  <si>
    <t xml:space="preserve">NO TIENE EXPERIENCIA COMO COORDINADOR </t>
  </si>
  <si>
    <t xml:space="preserve">INSTITUCION EDUCATIVA DON BOSCO </t>
  </si>
  <si>
    <t>DEL 4 DE MAYO AL 12 DE DICIEMBRE DE 2007, DEL 12 DE FEBRERO A 12 DE DICIEMBRE DE 2008, DEL 24 DE FEBRERO AL 26 DE JUNIO DE 2009, DEL 1 DE FEBRERO AL 15 DE DICIEMBRE DE 2010, DEL 23 DE FEBRERO DE 2011 AL 16 DE DICIEMBRE DE 2011, DEL 1 DE MARZO DE 2012 AL 14 DE DICIEMBRE DE 2012</t>
  </si>
  <si>
    <t xml:space="preserve">DOCENTE OFERENTE </t>
  </si>
  <si>
    <t>ALBA LUZ ZAPE ZAPE</t>
  </si>
  <si>
    <t xml:space="preserve">LICENCIADA EN ENTOEDUCACION </t>
  </si>
  <si>
    <t xml:space="preserve">UNIVERSIDAD PONTIFICIA BOLIVARIANA </t>
  </si>
  <si>
    <t>15 DE ENERO DE 2011</t>
  </si>
  <si>
    <t>1 DE DICIEMBRE A 31 DE DICIEMBRE DE 2012, DEL 15 DE ENERO AL 30 DE DICIEMBRE DE 2013, DEL 15 DE ENERO AL 15 DE DICIEMBRE DE 2014</t>
  </si>
  <si>
    <t xml:space="preserve">COORDINADORA PEDAGOGICA </t>
  </si>
  <si>
    <t>CUMPLE CON EL TIEMPO DE EXPERIENCIA REQUERIDO PERO LA EXPERIENCIA COMO DOCENTE NO ES TENIDA ENCUENTA PARA EL CARGO DE COORDINBADOR</t>
  </si>
  <si>
    <t xml:space="preserve">CENTRO EDUCATIVO CAMPOALEGRE CALDONO </t>
  </si>
  <si>
    <t>DEL 19 DE MAYO AL 30 DE SEPTIEMBRE DE 2011</t>
  </si>
  <si>
    <t xml:space="preserve">DOCENTE PROVICIONAL </t>
  </si>
  <si>
    <t xml:space="preserve">ASOCIACION VISION SOCIAL </t>
  </si>
  <si>
    <t>DEL 14 DE SEPTIEMBRE DE 2009 AL 13 DE FEBRERO DE 2010</t>
  </si>
  <si>
    <t xml:space="preserve">LIDERAR LA IMPLEMENTACION A CRECER CICLO UNO PARA JOVENES Y ADULTOS </t>
  </si>
  <si>
    <t>LUZ DEY REYES CAMPO</t>
  </si>
  <si>
    <t>LICENCIADA EN EDUCACION BASICA CON NENFASIS EN EDUCACION ARTISTICA</t>
  </si>
  <si>
    <t>28 DE MARZO DE 2014</t>
  </si>
  <si>
    <t>DEL 1 AL 31 DE DICIEMBRE DE 2012, DEL 15 DE ENERO AL 30 DE DICIEMBRE DE 2013, DEL 15 DE ENERO DEL 2014 A 15 DE DICIEMBRE DE 2014</t>
  </si>
  <si>
    <t xml:space="preserve">ESCUELA RURAL MIXTA LA VENTICA </t>
  </si>
  <si>
    <t xml:space="preserve">DOCENTE PRIMARIA </t>
  </si>
  <si>
    <t xml:space="preserve">INSTITUCION EDUCATIVA TECNICO AGROINDUSTRIAL OPIC EL NAZARENO </t>
  </si>
  <si>
    <t>DE FEBRERO A NOVIEMBRE DE 2010</t>
  </si>
  <si>
    <t>MAESTRA DE INGLES, ARTISTICA E INFORMATICA</t>
  </si>
  <si>
    <t>6/895</t>
  </si>
  <si>
    <t xml:space="preserve">YINNA PAOLA LOPEZ DE MESA BARONA </t>
  </si>
  <si>
    <t>13 DE DICIEMBRE DEL 2013</t>
  </si>
  <si>
    <t>DEL 2 DE MAYO AL 31 DE JULIO DE 2014, DEL 1 DE SEPTIEMBRE AL 15 DE DICIEMBRE DE 2014</t>
  </si>
  <si>
    <t xml:space="preserve">JANETH CORRALES PARRA </t>
  </si>
  <si>
    <t>DEL 6 DE MAYO AL 15 DE DICIEMBRE DE 2014</t>
  </si>
  <si>
    <t xml:space="preserve">PSICOLOGA EN PRIMERA INFANCIA </t>
  </si>
  <si>
    <t>EDWIN GOMEZ ALEGRIA</t>
  </si>
  <si>
    <t>123 DE MAYO DE 2006</t>
  </si>
  <si>
    <t>CORPORACION DIA DE LA NIÑEZ</t>
  </si>
  <si>
    <t>DEL 2 DE JULIO DE 2012 15 DE DICIEMBRE DE 2013</t>
  </si>
  <si>
    <t xml:space="preserve">PSICOSOCIAL </t>
  </si>
  <si>
    <t>INSTITUTO MELVIN JONES</t>
  </si>
  <si>
    <t xml:space="preserve">DEL 1 DE MARZO </t>
  </si>
  <si>
    <t xml:space="preserve">CENTRO EDUCATIVO DEL NORTE LA MERCED </t>
  </si>
  <si>
    <t>AÑO 2005 - 2006</t>
  </si>
  <si>
    <t xml:space="preserve">PSICOLOGO CLINICO Y EDUCATIVO </t>
  </si>
  <si>
    <t xml:space="preserve">ESCUELA URBANA DE VARONES SAN CAMILO </t>
  </si>
  <si>
    <t>2 DE FEBRERO DE 2004 A FEBRERO 3 DE 2005</t>
  </si>
  <si>
    <t xml:space="preserve">PSICOLOGIA EDUCATIVA </t>
  </si>
  <si>
    <t>DEL 1 DE OCTUBRE AL 16 DE DICIEMBRE DE 2014</t>
  </si>
  <si>
    <t xml:space="preserve">PSICOLOGO PRIMERA INFANCIA </t>
  </si>
  <si>
    <t>HERLY JOHANA JUSPIAN CAMPO</t>
  </si>
  <si>
    <t xml:space="preserve">FUNDACIONES UNIVERSITARIA DE POPAYAN </t>
  </si>
  <si>
    <t>17 DE DICIEMBRE DE 2010</t>
  </si>
  <si>
    <t xml:space="preserve">FUNDASER </t>
  </si>
  <si>
    <t>DEL 30 DE JUNIO DE 2010 AL 31 DE DICIEMBRE DE 2011</t>
  </si>
  <si>
    <t xml:space="preserve">DEL 6 DE SEPTIEMBRE AL 15 DE DICIEMBRE DE 2012, DEL 21 DE ENERO AL 30 DE DICIEMBRE DE 2013, DEL 15 DE ENERO AL 15 DE DICIEMBRE DE 2014 </t>
  </si>
  <si>
    <t xml:space="preserve">PSICOLOGA PRIMERA INFANCIA </t>
  </si>
  <si>
    <t xml:space="preserve">DARLY JHOJANA HINESTROZA CERON </t>
  </si>
  <si>
    <t>16 DE ABRIL DE 2011</t>
  </si>
  <si>
    <t>DEL 15 DE ENERO AL 16 DE DICIEMBRE DE 2014</t>
  </si>
  <si>
    <t>DIEGO FERNANDO URREA PEÑA</t>
  </si>
  <si>
    <t>4 DE DICIEMBRE DE 2002</t>
  </si>
  <si>
    <t>DEL 2 DE MAYO AL 30 DE DICIEMBRE DE 2013, DEL 15 DE ENERO AL 16 DE DICIEMBRE DE 2014</t>
  </si>
  <si>
    <t xml:space="preserve">INSTITUCION DE FORMACION TORIBIO MAYA </t>
  </si>
  <si>
    <t>DEL 17 DE JULIO DE 2006 AL 31 DE DICIEMBRE DE 2006</t>
  </si>
  <si>
    <t>INSTITUTO COLOMBIAN ODE BIENESTAR FAMILIAR</t>
  </si>
  <si>
    <t>19262012-746</t>
  </si>
  <si>
    <t>FPI-19676</t>
  </si>
  <si>
    <t>En la certificación no se reporta numero de cupos atendidos, como tampoco si fueron objeto de multas.</t>
  </si>
  <si>
    <t>VEREDAS MUNICIPIO DE SANTANDER DE QUILICHAO</t>
  </si>
  <si>
    <t>PRESENTAN CONSTANCIA DE COMPROMISO DE CONSECUCION DE ESPACIOS FISICOS PARA EL DESARROLLO DE ACTIVIDADES</t>
  </si>
  <si>
    <t>4 / 1000</t>
  </si>
  <si>
    <t>JOSE NATANAEL CUBILLOS  ROSAS</t>
  </si>
  <si>
    <t>ADMINISTRADOR DE EMPRESAS</t>
  </si>
  <si>
    <t>1 DE MARZO DE 2002</t>
  </si>
  <si>
    <t>30 de marzo de 2012 hasta 30 de junio de 2012</t>
  </si>
  <si>
    <t>Impartir formación profesional en Especialidad  ISO</t>
  </si>
  <si>
    <t>NO SE TIENE EN CUENTA LAS CERTIFICACIONES DEL SENA Y DE LA FUNDACION GIMNASIO MODERNO DEL CAUCA DE FECHA DEL 01/04/2014 AL 29/11/2014, PUESTO QUE NO CUMPLEN CON REQUISITOS DE EXPERIENCIA</t>
  </si>
  <si>
    <t>1 de abril al 29 de noviembre de 2014</t>
  </si>
  <si>
    <t>Supervisor de suministros de programas de Primera Infancia</t>
  </si>
  <si>
    <t xml:space="preserve">8 de junio al 7 de diciembre de 2010, 19 de abril al 19 de septiembre de 2012, 21 de enero al 31 de marzo de 2013. </t>
  </si>
  <si>
    <t>Coordinador Pedagógico para atender población program de Atención a la primera infancia en los programas de PAIPI, en convenio con el ministerio de Educación Nacional, en el municipio de Puracé: Diseñar estrategias apra la ejecución, monitoreo y evaluación de la politica de preimera infancia y la modalidad según los niveles de corresponsabilidad. Coordinar y monitorear las funciones del equipo humano a su cargo, promoviendo permanentemente la participación , innovación y motivación del equipo.</t>
  </si>
  <si>
    <t>1 de febrero al 31 de mayo del 2007</t>
  </si>
  <si>
    <t>Coordinador del programa de Población Rural Vulnerable: Responsable de dirigir y regular a los docentes de la zona. Planear estrategias en referencia a las politicas educativas del contexto</t>
  </si>
  <si>
    <t>SANDRA MARITZA MINA</t>
  </si>
  <si>
    <t>Licenciada en Educación Básica con enfasis en Lengua Castellana</t>
  </si>
  <si>
    <t>26 de Noviembre de 2010</t>
  </si>
  <si>
    <t>colegio La Casita de la Mariana</t>
  </si>
  <si>
    <t>4 de septiembre de 1996 hasta el 26 de noviembre de 2013</t>
  </si>
  <si>
    <t>Docente Básica Ciclo Primaria</t>
  </si>
  <si>
    <t>1 de febrero al 30 de noviembre de 2006, 29 de enero al 30 de noviembre de 2007, 22 de febrero al 12 de diciembre de 2008, 24 de marzo hasta el 11 de diciembre de 2009, 15 de febrero hasta el 10 de diciembre de 2010</t>
  </si>
  <si>
    <t>CLARA EDITH LOPEZ</t>
  </si>
  <si>
    <t>Licenciada en Etnoeducación</t>
  </si>
  <si>
    <t>Universidad Pontificia Bolivariana</t>
  </si>
  <si>
    <t>15 de Enero de 2011</t>
  </si>
  <si>
    <t>6 de septiembre al 31 de diciembre de 2012, 21 de enero hasta el 30 de diciembre de 2013, 15 de enero hasta el 15 de diciembre de 2014.</t>
  </si>
  <si>
    <t>Coordinadora Pedagógica para atender la población Programa de Atención Integral a la Primera Infancia del entorno CDI Familiar: Coordinar y monitorear las funciones del equipo humano a su cargo, promoviendo permanentemente la participación , innovación y motivación del equipo.
Diseñar estrtegias para la ejecución, monitoreo y evaluación de la politica de primera infancia y la modalidad, según niveles de corresponsabilidad.</t>
  </si>
  <si>
    <t>Se Hace referencia a la experiencia acreditada del Comité Departamental de cafeteros y del Concejo Municipal de Caldono, pero no se tiene en cuenta para el cumplimiento de requisitos del cargo al que aspira</t>
  </si>
  <si>
    <t>Comité Departametnal de Cafeterios</t>
  </si>
  <si>
    <t>11 de octubre al 31 de diciembre de 2010</t>
  </si>
  <si>
    <t>Cogestor social de la Estrategia Juntos</t>
  </si>
  <si>
    <t>Concejo Municipal de Caldono</t>
  </si>
  <si>
    <t>1 d febrero de 2006 hasta el 31 de enero de 2007</t>
  </si>
  <si>
    <t>Secretaria del Honorable Concejo Municipio de Caldono</t>
  </si>
  <si>
    <t>MARIA TERESA MINA FILIGRAMA</t>
  </si>
  <si>
    <t>Licenciada en Pedagogía Infantil</t>
  </si>
  <si>
    <t>26 de julio de 2013</t>
  </si>
  <si>
    <t>Coordinador de Sede, como Docente Oferente de Primaria</t>
  </si>
  <si>
    <t>No se valida, puesto que no cuenta con fecha de inicio y terminación del cargo, por tanto no se puede computar tiempo de experiencia</t>
  </si>
  <si>
    <t>3 semestres de Psicologia Social Comunitaria</t>
  </si>
  <si>
    <t>29 de Enero de 2007, hasta terminar el año lectivo 2008</t>
  </si>
  <si>
    <t xml:space="preserve">Proyecto de ampliación de cobertura educativa para atender población vulnerable </t>
  </si>
  <si>
    <t xml:space="preserve">No se valida, puesto que no cuenta con fecha de terminación especifica del cargo, por tanto no se puede computar tiempo de experiencia, solo se manifiesta año lectivo </t>
  </si>
  <si>
    <t>Docente del programa de atención integral a la primera infancia PAIPI</t>
  </si>
  <si>
    <t>Periodo lectivo 2010</t>
  </si>
  <si>
    <t>Coordinadora Programa población regular con metodología especial para el municipio de Santander de Quilichao</t>
  </si>
  <si>
    <t>Periodo lectivo 2007</t>
  </si>
  <si>
    <t>No se valida, puesto que no cuenta con fecha de terminación del cargo, por tanto no se puede computar tiempo de experiencia</t>
  </si>
  <si>
    <t>11 de marzo al 9 de diciembre de 2011</t>
  </si>
  <si>
    <t>Docente coordinadora para la poblaicón regular con metodología especial de la Fundación Gimnasio Moderno del Cauca</t>
  </si>
  <si>
    <t>01/02/2007 al 30/11/2007</t>
  </si>
  <si>
    <t>22/02/2008 al 12/12/2008</t>
  </si>
  <si>
    <t>28/03/2009 al 11/12/2009</t>
  </si>
  <si>
    <t>15/02/2010 al 11/12/2010</t>
  </si>
  <si>
    <t>7 / 1000</t>
  </si>
  <si>
    <t>SANDRA MILENA CORDOBA ESPAÑA</t>
  </si>
  <si>
    <t>Corporación Universitaria Minuto de Dios FUP</t>
  </si>
  <si>
    <t>1 de Octubre de 2010</t>
  </si>
  <si>
    <t>No. 117051</t>
  </si>
  <si>
    <t>Institución Educativa Vasco Nuñez de Balboa</t>
  </si>
  <si>
    <t>14 de marzo y el 16 de Diciembre de 2011</t>
  </si>
  <si>
    <t>Psicorientador</t>
  </si>
  <si>
    <t>Fundación Liceo Comercial Ciudad de El Bordo</t>
  </si>
  <si>
    <t>14 de marzo al 16 de diciembre de 2011</t>
  </si>
  <si>
    <t>Docente Población Regular en el Municipio de Balboa</t>
  </si>
  <si>
    <t>Ocupar</t>
  </si>
  <si>
    <t>20 de junio de 2011 al 30 de enero de 2012</t>
  </si>
  <si>
    <t>Trabajador en Misión</t>
  </si>
  <si>
    <t xml:space="preserve">La certificación de OCUPAR no relaciona las funciones desarrolladas por el cargo que desempeña, por tanto no es tenida en cuenta.  </t>
  </si>
  <si>
    <t>PRESESCOLAR ABC</t>
  </si>
  <si>
    <t>2 DE FEBRERO HASTA EL 5 DE DICIEMBRE DE 2010</t>
  </si>
  <si>
    <t>Docente grado Parvulos</t>
  </si>
  <si>
    <t>Instituto de Educación abierta y a distancias</t>
  </si>
  <si>
    <t>14 de agosto al 14 de diciembre de 2010</t>
  </si>
  <si>
    <t>Docente Hora catedra del Program de Licenciatura  en Preescolar</t>
  </si>
  <si>
    <t xml:space="preserve">La certificación del Instituto de Educación abierta y a distancias  no es tenida en cuenta, puesto que no es desarrollado con infancias.  </t>
  </si>
  <si>
    <t>Institución Educativa Técnico Industrial de Popayán</t>
  </si>
  <si>
    <t>Segundo periodo 2009 y primer periodo 2010</t>
  </si>
  <si>
    <t>Intervención Psicologica</t>
  </si>
  <si>
    <t>No es tenida en cuenta puesto que no presenta fecha claras de inicio y terminación de la labor</t>
  </si>
  <si>
    <t>DAIRA SIMIN ROJAS PEÑARANDA</t>
  </si>
  <si>
    <t>22 de Junio de 2006</t>
  </si>
  <si>
    <t>No. 135635</t>
  </si>
  <si>
    <t>SIGLO 21</t>
  </si>
  <si>
    <t>Psicologa: Intervención y apoyo psicosocial a la población vulnerable en proceso de autoformación integral ede niños y adultos.</t>
  </si>
  <si>
    <t>sinecio mina</t>
  </si>
  <si>
    <t>Febrero de 2008 a diciembre de 2010</t>
  </si>
  <si>
    <t>JAIME NORBERTO MARTINEZ</t>
  </si>
  <si>
    <t>psicologo social Comunitario</t>
  </si>
  <si>
    <t>11 de diciembre de 2004</t>
  </si>
  <si>
    <t>No. 146505</t>
  </si>
  <si>
    <t>Institución Educativa Pueblo Nuevo Cipres</t>
  </si>
  <si>
    <t>Año lectivo 2011</t>
  </si>
  <si>
    <t>Docente Español y Etica</t>
  </si>
  <si>
    <t>No es tenida en cuenta puesto que no cuenta con fecha de inicio y terminación para computar tiempo, y no se manifiesta  de que grupo población ha sido docente.</t>
  </si>
  <si>
    <t>Centro Educativo San Juanito</t>
  </si>
  <si>
    <t>Institución Educativa Guillermo León Valencia</t>
  </si>
  <si>
    <t>24 de mayo al 7 de diciembre de 2006</t>
  </si>
  <si>
    <t>Docente de Etica y valores huamnos de 6 a 11 grado</t>
  </si>
  <si>
    <t>Fundación gimnasio Moderno del Cauca</t>
  </si>
  <si>
    <t>21 de enero al 25 de febrero de 2013,1 de febrero 31 e julio de 2014, 1 al 30 de Noviembre de 2014</t>
  </si>
  <si>
    <t>Psicologo para atender la población programda de atención al a primera infancia del CDI Familiar</t>
  </si>
  <si>
    <t>20 de Febrero hasta el 30 de diciembre de 2013</t>
  </si>
  <si>
    <t>PAOLA ESTEFANI ARCINIEGAS OSORIO</t>
  </si>
  <si>
    <t>Fundación Universitaria del Espinal FUNDES</t>
  </si>
  <si>
    <t>28 DE DICIEMBRE DE 2012</t>
  </si>
  <si>
    <t>Unión de Trabajadores de la Industria Energética Nacional y de servicios públicos domiciliarios</t>
  </si>
  <si>
    <t>11 de abril a 11 ejulio de 2014</t>
  </si>
  <si>
    <t>Socializador Operativo en educación del mercado en la zona Norte del Municipio de Guachene</t>
  </si>
  <si>
    <t>La experiencia acreditada en Unión de Trabajadores de la Industria Energética Nacional y de servicios públicos domiciliarios no aplica para el perfil</t>
  </si>
  <si>
    <t>Asociación de Cabildos Nasa</t>
  </si>
  <si>
    <t>5 de noviembre al 31 de diceimbre de 2013, 2 de enero al 31 de julio de 2014</t>
  </si>
  <si>
    <t>Psicologa: Atender los casos de alertas criticas e intervención en crisis o en los casos en que se vulnera los derechos y pone en riesgo la vida de los niños y niñas</t>
  </si>
  <si>
    <t xml:space="preserve">Liceo técnico Superior </t>
  </si>
  <si>
    <t>1 de marzo al 1 de noviembre de 2013</t>
  </si>
  <si>
    <t xml:space="preserve">Psicologa de los entonrnos Familiares de la Estrategia de Cero a siempre CDI Familiar </t>
  </si>
  <si>
    <t>Escuela Militar de Suboficiales</t>
  </si>
  <si>
    <t>6 de febrero al 23 de mayo de 2012, 6 de agosto 3 de diciembre de 2012</t>
  </si>
  <si>
    <t>Psicologa practicante</t>
  </si>
  <si>
    <t>ONG Semillas del Futuro</t>
  </si>
  <si>
    <t>Orientadora del Club de Primera Infancia: Intervención, orientación, capacitación escuela de padres y emprendimiento</t>
  </si>
  <si>
    <t>15 de enero al 30 de noviembre de 2014</t>
  </si>
  <si>
    <t>CLAUDIA ELENA LOPEZ</t>
  </si>
  <si>
    <t>13 de diciembre de 2013</t>
  </si>
  <si>
    <t>Asociación de Hogares Comunitarios de Bienestar Familiar San Jose HCB</t>
  </si>
  <si>
    <t>30 de agosto de 2011 al 21 de marzo de 2014</t>
  </si>
  <si>
    <t>Psicorientadora</t>
  </si>
  <si>
    <t>Fundación gimasio Moderno del Cauca</t>
  </si>
  <si>
    <t>1 de marzo al 30 de noviembre de 2014</t>
  </si>
  <si>
    <t>LUISA FERNANDA CRUZ BETANCIURT</t>
  </si>
  <si>
    <t>Universidad del Valle</t>
  </si>
  <si>
    <t>29 de abril de 2011</t>
  </si>
  <si>
    <t>Unión Temporal Fundapre Liceo Bertin</t>
  </si>
  <si>
    <t>13 de octubre al 15 de diciembre de 2011</t>
  </si>
  <si>
    <t>Coordinadora Atención a primera Infancia</t>
  </si>
  <si>
    <t>Se relaciona la experiencia de Mega inversiones pero no es tenida en cuenta para los requerimientos del cargo</t>
  </si>
  <si>
    <t>Mega inversiones del Valle</t>
  </si>
  <si>
    <t>30 de enero de 2012 al 11 de marzo de 2014</t>
  </si>
  <si>
    <t>Psicologa: entrevista, aplicación de prueba proyectiva, selección de candidatos a cordes al perfil</t>
  </si>
  <si>
    <t>ANA ISABELA CENTENO VELA</t>
  </si>
  <si>
    <t>Universidad cooperativa de colombia</t>
  </si>
  <si>
    <t>30 de septiembre de 2010</t>
  </si>
  <si>
    <t>2 de febrero al 30 de noviembre 2011,  del 2 de febrero al 30 de noviembre de 2012, 3 de febrero al 30 de noviembre de 2014</t>
  </si>
  <si>
    <t>COORDINADOR GENERAL</t>
  </si>
  <si>
    <t xml:space="preserve">FUNDACION INTERNACIONAL EXCELENCIA PERSONAL </t>
  </si>
  <si>
    <t>FUNDACION INTERNACIONAL EXCELENCIA PERSONAL</t>
  </si>
  <si>
    <t xml:space="preserve">OBSERVACIONES GENERALES </t>
  </si>
  <si>
    <t xml:space="preserve">LAS  HOJAS DE VIDA PARA TH HABILITANTE NO CUMPLEN POR CUANTO NO EVIDENCIAN SOPORTES, DE TITULO PROFESIONAL y/o CERTIFICADO DE ESTUDIOS  PARA EL CARGO CON LAS FUNCIONES. </t>
  </si>
  <si>
    <t>SE EXCEDIO LA CANTIDAD MAXIMA DE PALABRAS EN LOS NUMERALES 2,1 Y 4,1 DE LA PROPUESTA PRESENTADA (FORMATO 12)</t>
  </si>
  <si>
    <t>COLEGIO GIMNASIO MODERNO DEL VALLE</t>
  </si>
  <si>
    <t>ATENCION INTEGRAL A 320 NIÑOS DE UN AÑO A CUATRO AÑOS, CON LAS ACTIVIDADES IMPLICITAS QUE SE REQUIEREN DENTRO DEL MARCO LEGAL DEL PRESENTE CONTRATO.</t>
  </si>
  <si>
    <t xml:space="preserve">LA CERTIFICACION DE LA EXPERIENCIA NO DA CUENTA DEL NUMERO DE CONTRATO Y LAS CERTIFICACIONES DE EXPERIENCIA MÍNIMA HABILITANTE, PRESENTADAS POR EL PROPONENTE DEBE CONTENER LA SIGUIENTE INFORMACIÓN:
-NÚMERO DEL CONTRATO O CONVENIO                                                                                                                             - OBJETO DEL CONTRATO
- FECHA DE SUSCRIPCIÓN DEL CONTRATO
- FECHA DE TERMINACIÓN DEL CONTRATO
- OBLIGACIONES CONTRACTUALES.
- SI HA SIDO OBJETO DE MULTAS, DECLARATORIAS DE INCUMPLIMIENTO O CADUCIDAD.
- SEÑALAR SI EL CONTRATO SE ENCUENTRA LIQUIDADO (CUANDO CORRESPONDA).                                                                 - LA CERTIFICACIÓN DEBE INCLUIR EL NOMBRE COMPLETO, NÚMERO DE CÉDULA, CARGO Y/O CAPACIDAD PARA CERTIFICAR DE LA PERSONA PERTENECIENTE A LA ENTIDAD CON LA QUE SE ADQUIRIÓ LA EXPERIENCIA RELACIONADA.
</t>
  </si>
  <si>
    <t xml:space="preserve">       </t>
  </si>
  <si>
    <t>OBSERVACIONES GENERALES.</t>
  </si>
  <si>
    <t>TALENTO HUMANO HABILITANTE  PRESENTADO EN LA PROPUESTA EN LAS CERTIFICACIONES DE EXPERIENCIA NO ESPECIFICA LAS FUNCIONES.</t>
  </si>
  <si>
    <t xml:space="preserve">COORDINADORA  </t>
  </si>
  <si>
    <t>LORENA BENAVIDES BECERRA</t>
  </si>
  <si>
    <t>UNIVERSIDAD SAN BUENAVENTURA</t>
  </si>
  <si>
    <t>UNION TEMPORAL FUNDAPRE Y GIMNACIO MODERNO DEL VALLE</t>
  </si>
  <si>
    <t>06/09/2010-15/12/2011</t>
  </si>
  <si>
    <t>COOMACOVALLE</t>
  </si>
  <si>
    <t>01/08/2012-22/03/2013</t>
  </si>
  <si>
    <t>YUDY TATIANA MINA</t>
  </si>
  <si>
    <t xml:space="preserve">COORPOCAUCA </t>
  </si>
  <si>
    <t>15/05/2013 - 15/12/2013, 01/01/2014-15/12/2014</t>
  </si>
  <si>
    <t>MARLENE CHAVEZ ORDOÑEZ</t>
  </si>
  <si>
    <t>NO EVIDENCIA SOPORTES, DE TITULO PROFESIONAL y/o CERTIFICADO DE ESTUDIOS  UNIVERSITARIO PARA EL CARGO, NI DE EXPERIENCIA.</t>
  </si>
  <si>
    <t>SE EXCEDIO LA CATIDAD MAXIMA DE PALABRAS EN LOS NUMERALES 2,1 Y 4,1 DE LA PROPUESTA PRESENTADA (FORMATO 12)</t>
  </si>
  <si>
    <t>FUNDACION LICEO COMERCIAL CIUDAD DE EL BORDO</t>
  </si>
  <si>
    <t>VERIFICAR PORQUE ESTA NOTA</t>
  </si>
  <si>
    <t>FUNDACION LICEO COMERCIAL LICEO CIUDAD DE EL BORDO</t>
  </si>
  <si>
    <t>MINEDUCACION</t>
  </si>
  <si>
    <t>FPI 19-637</t>
  </si>
  <si>
    <t>1FPI19-828</t>
  </si>
  <si>
    <t>192069-2012</t>
  </si>
  <si>
    <t>212057-2011</t>
  </si>
  <si>
    <t>SECRETARIA DE EDUCACIONY CULTURA DEL CAUCA</t>
  </si>
  <si>
    <t>RESOLUCION 1165/2012</t>
  </si>
  <si>
    <t>LA RESOLUCION S ENCUENTRA EN EL FOLIO 75</t>
  </si>
  <si>
    <t>NO PRESENTO LA CARTA DE COMPROMISO</t>
  </si>
  <si>
    <t>REVISAR LA PROPORCION</t>
  </si>
  <si>
    <t>COORDINADOR PEDAGOGIO</t>
  </si>
  <si>
    <t>2/600</t>
  </si>
  <si>
    <t>ROCIO LOAIZA ASTAIZA</t>
  </si>
  <si>
    <t>FUNDESIA</t>
  </si>
  <si>
    <t>OCTUBRE/2012 A DICIEMBRE/2013</t>
  </si>
  <si>
    <t xml:space="preserve">NO ACREDITA EXPERIENCIA MINIMA DE UN AÑO CON FUNCIONES DE COORDINADOR, JEFE O DIRECTOR COMO LO REQUIEREN LOS PLIEGOS </t>
  </si>
  <si>
    <t>CARLOS ANDREY HIDALGO ORTIZ</t>
  </si>
  <si>
    <t>UNIVERSIDAD SANBUENAVENTURA</t>
  </si>
  <si>
    <t>LICENCIADO EN PRESCOLAR</t>
  </si>
  <si>
    <t>01/08/2014 AL 31/10/2014</t>
  </si>
  <si>
    <t>COORDINADOR PEDAGOGICO EN CDI NO COLOCA FUNCIONES EN LA CONSTANCIA</t>
  </si>
  <si>
    <t>NO ACREDITA EXPERIENCIA MINIMA DE UN AÑO CON FUNCIONES DE COORDINADOR, JEFE O DIRECTOR COMO LO REQUIEREN LOS PLIEGOS Y LA CONSTANCIA NO TIENE FUNCIONES</t>
  </si>
  <si>
    <t>4/600</t>
  </si>
  <si>
    <t>MARIA CLAUDIA ESPINOZA GUEVARA</t>
  </si>
  <si>
    <t>NO PRESENTA CERTIFICACION ACADEMICA TRABAJO SOCIAL</t>
  </si>
  <si>
    <t>ESTUDIANTE CANDIDATA A GRADO EN TRABAJO SOCIAL</t>
  </si>
  <si>
    <t>FUNDASER</t>
  </si>
  <si>
    <t>01/09/2013 AL 28/05/2014</t>
  </si>
  <si>
    <t>PRACTICA DE TRABAJO SOCIAL</t>
  </si>
  <si>
    <t>MANIFIESTA QUE ES ESTUDIANTE CANDIDATA A GRADO EN TRABAJO SOCIAL  PERO NO PRESENTA SOPORTE DE LA UNIVERSIDAD DONDE CERTIFIQUE QUE ESTA EN PROCESO DE GRADO</t>
  </si>
  <si>
    <t>CLAUDIA ALEXANDRA MORENO RINCON</t>
  </si>
  <si>
    <t>PROYECTAMOS SALUD COOPERATIVA DE TRABAJO ASOCIADO, COMISARIA DE FAMILIA DEL MUNICIPIO DE MERCADERES</t>
  </si>
  <si>
    <t>10/06/2011 HASTA 24/11/2011; 01/02/2010 HASTA 31/12/2010</t>
  </si>
  <si>
    <t>NO PRESENTA FUNCIONES EL CERTIFICADO DE EXPERIENCIA</t>
  </si>
  <si>
    <t>KELLY JOHANA ALEGRIA QUINTO</t>
  </si>
  <si>
    <t>ESTUDIANTE CANDIDATA A GRADO EN PSICOLOGIA</t>
  </si>
  <si>
    <t>NO LO ACREDITA</t>
  </si>
  <si>
    <t>NO PRESENTA CERTIFICACION ACADEMICA PSICOLOGIA</t>
  </si>
  <si>
    <t>LITECOM</t>
  </si>
  <si>
    <t>AGOSTO DE 2013 A JUNIO 2014</t>
  </si>
  <si>
    <t>NO PRESENTA FUNCIONES EL CERTIFICADO DE PRACTICAS</t>
  </si>
  <si>
    <t>ESTUDIANTE CANDIDATA A GRADO EN TRABAJO SOCIAL , NO ANEXA LOS SOPORTES CON FUNCIONES</t>
  </si>
  <si>
    <t>NIDIA MARCELA MONTOYA RIVERA</t>
  </si>
  <si>
    <t>ESTUDIANTE EN SEGUNDO PERIODO ACADEMICO DEL 2014 EN PSICOLOGIA</t>
  </si>
  <si>
    <t>ES ESTUDIANTE TODAVIA</t>
  </si>
  <si>
    <t>DIOSESIS DE GRANADA EN COLOMBIA</t>
  </si>
  <si>
    <t>25/03/2008 AL 24/06/2008 Y 19/01/2009 HASTA EL 28/02/2009 Y DESDE EL 01 DE MARZO DEL 2009 HASTA EL 13/03/2009</t>
  </si>
  <si>
    <t>COMO DOCENTE NO TIENE FUNCIONES LA CONSTANCIA LABORAL</t>
  </si>
  <si>
    <t>NUTRICION</t>
  </si>
  <si>
    <t>ARACELY BOLAÑOS ORTEGA</t>
  </si>
  <si>
    <t xml:space="preserve">INDECS INSTITUTO DE EDUCACION PARA EL DESARROLLO COMUITARIO Y SOCIAL </t>
  </si>
  <si>
    <t>OFICINA FAMILIAS EN ACCION; ESE POPAYAN; JARDIN GRUPAL SEMILLITAS DE PAZ DEL MUNICIPIO DE FLORENCIA CAUCA</t>
  </si>
  <si>
    <t>26/04/2010 HASTA 26/05/2010; 25/09/2009 HASTA  14/10/2009;20/01/2013/18/12/2013</t>
  </si>
  <si>
    <t>LA CARTA DICE QUE VA PARA EL CARGO DE NUTRICION DEL EQUIPO HABILITANTE O ADICIONAL PERO EN NINGUNO DE LOS DOS EL PLIEGO LO SOLICITA</t>
  </si>
  <si>
    <t>EN LA PROPUESTA TECNICA NO MENCIONA EL PUNTO 3.2 Describa brevemente cómo ofrecerá el servicio de alimentación, teniendo en cuenta las características socioculturales y el contexto territorial de la población a atender. (Máximo 100 palabras).</t>
  </si>
  <si>
    <t>REVISAR LA PROPORCION CON LOS CUPOS PEDIDOS</t>
  </si>
  <si>
    <t>JEFE SISTEMA GESTOR DE DATOS</t>
  </si>
  <si>
    <t>AUXILIAR FINANCIERA</t>
  </si>
  <si>
    <t>FUNDACION LLEVANT EN MARXA POR LOS NIÑOS MARGINADOS CONSTRUCTORES DE PAZ</t>
  </si>
  <si>
    <t xml:space="preserve"> </t>
  </si>
  <si>
    <t>FUNDACION LLEVANNT EN MARXA POR LOS NIÑOS MARGINADOS CONSTRUCTORES DE PAZ</t>
  </si>
  <si>
    <t>19262013-468</t>
  </si>
  <si>
    <t>EN EJECUCION</t>
  </si>
  <si>
    <t>19262014-393</t>
  </si>
  <si>
    <t>LA EXPERIENCIA NO SE TIENE ENCUENTA SE TRASLAPA CON EL TIEMPO DEL ANTERIOR</t>
  </si>
  <si>
    <t>EL PROPENENTE DEBE SUBSANAR LA RELACION DE EXPERIENCIA YA QUE APARECEN CERTIFICACIONES PERO NO ESTA RELACIONADA EN EL FORMATO 6</t>
  </si>
  <si>
    <t>CDI SIN ARRIENDO-  MADALIDAD INSTITUCIONAL</t>
  </si>
  <si>
    <t>CABECERA MUNICPAL DE UAPY VIA AL AEROPUERTO</t>
  </si>
  <si>
    <t>ESTA EL FORMATO PERO ESTA MAL DILIGENCIADO( LA UBICACIÓN, CAPACIDAD INSTALADA CUPOS, DISPONE DE INFRAESTRUCTURA A LA FECHA, CUMPLE CON ESPACIOS DE SERVICIOS Y ATENCION)</t>
  </si>
  <si>
    <t>MARIA DEL PILAR CAICEDO SOLIS</t>
  </si>
  <si>
    <t>CONTADORA PUBLICA</t>
  </si>
  <si>
    <t>185828-T</t>
  </si>
  <si>
    <t>DEL 01 DE NOVIEMBRE A 31 DE DICIEMBRE DE 2013 Y DE 16 DE ENERO  A 15 DE DICIEMBRE DE 2014</t>
  </si>
  <si>
    <t>COORDINADORA DEL CDI INSTITUCIONAL DE GUAPI</t>
  </si>
  <si>
    <t>PROFESIONAL PSICOSOCIAL</t>
  </si>
  <si>
    <t>LESSI  YAMIL  PAREDES HURTADO</t>
  </si>
  <si>
    <t>ESTUDIANTE TRABAJADORA SOCIAL</t>
  </si>
  <si>
    <t>ASOCIACION AFROCOLOMBIANA CIMARRON DEL CAUCA</t>
  </si>
  <si>
    <t>01 DE JULIO DE 2010 A 31 DE DICIEMBRE DE 2013</t>
  </si>
  <si>
    <t>GESTORA SOCIAL</t>
  </si>
  <si>
    <t>EN EL COMPONENTE PEDAGOGICO  EN EL NUMERAL 2.2 SE EXCEDE EN 5 PALABRAS  TENIENDO EN CUENTA QUE EL MAXIMO DE PALABRAS REQUERIDAS SON 60</t>
  </si>
  <si>
    <t>CENTRO DE INVESTIGACION ACADEMICA Y DESARROLLO TECNOLOGICO DEL OCCIDENTE COLOMBIANO "JORGE ELIECER GAITAN"</t>
  </si>
  <si>
    <t>20: CALOTO 2 400 CUPOS (MODALIDAD FAMILIAR)</t>
  </si>
  <si>
    <t>CENTRO DE INVESTIGACION ACADEMICA Y DESARROLLO TECNOLOGICO DEL OCCIDENTE COLOMBIANO JORGE ELIECER GAITAN</t>
  </si>
  <si>
    <t>19262014-216</t>
  </si>
  <si>
    <t>ANEXA COPIA DEL CONTRATO PERO NO DA LOS 24 MESES DE EXPERIENCIA Y RELACIONA EN EL FORMATO DE EXPERIENCIA MENOS DE 24 MESES FOLIOS 240 AL 265. 
EL FORMATO ESTA MAL DILIGENCIADO</t>
  </si>
  <si>
    <t>CALOTO</t>
  </si>
  <si>
    <t>NO PRESENTO CARTA DE COMPROMISO</t>
  </si>
  <si>
    <t>NO PRESENTO FORMATO 7 Y HOJAS DE VIDA</t>
  </si>
  <si>
    <t xml:space="preserve">EN LO REFERENTE A TALENTO HUMANO SOLO PRESENTA 4 VIÑETAS DE 5 </t>
  </si>
  <si>
    <t>19262014-440</t>
  </si>
  <si>
    <t>NO SE VALIDA ESTA EXPERIENCIA, PRESENTA COPIA DEL CONTRATO SIN CONSTANCIA DEL SUPERVISOR ADEMAS NO CUMPLE CON LOS 24 MESES FOLIOS 263 AL 283.
EL FORMATO ESTA MAL DILIGENCIADO</t>
  </si>
  <si>
    <t>CORINTO</t>
  </si>
  <si>
    <t xml:space="preserve">EN TALENTO HUMANO SOLO PRESENTA 4 VIÑETAS DE 5 </t>
  </si>
  <si>
    <t>LICENCIADA EN EDUCACION BASICA CON ENFASIS EN TECNOLOGIA E INFORMATICA</t>
  </si>
  <si>
    <t>22: BUENOS AIRES 984 CUPOS (MODALIDAD FAMILIAR); CALOTO 1:  24 CUPOS (CDI SIN ARRIENDO); BUENOS AIRES 2: 60 (CDI SIN ARRIENDO)</t>
  </si>
  <si>
    <t>19262014-382</t>
  </si>
  <si>
    <t>NO SE VALIDA ESTA EXPERIENCIA, PRESENTA COPIA DEL CONTRATO SIN CONSTANCIA DEL SUPERVISOR ADEMAS NO CUMPLE CON LOS 24 MESES. OFERTO SOLO PARA UNA MODALIDAD, NO OFERTO PARA CALOTO 1 NI PARA BUENOS AIRES 2</t>
  </si>
  <si>
    <t>CALOTO, BUENOS AIRES</t>
  </si>
  <si>
    <t>NO PRESENTO FORMATO 11</t>
  </si>
  <si>
    <t>BUENOS AIRES</t>
  </si>
  <si>
    <t>24: MIRANDA 1: 495 CUPOS (MODALIDAD FAMILIAR); MIRANDA 2: 100 CUPOS (CDI SIN ARRIENDO)</t>
  </si>
  <si>
    <t>NO OFERTO PARA MIRANDA CDI SIN ARRIENDO CON 100 CUPOS EN EL FORMATO 6 SOLO HABLA DE MODALIDAD FAMILIAR FOLIOS 302 AL 337, REPITE FORMATO 6 PARA EL MISMO GRUPO 24 PERO IGUAL PARA CDI FAMILIAR Y LOS SOPORTES NO SON VALIDOS ES UN CONTRATO EN EJECUCION FOLIOS DEL 338 AL 364</t>
  </si>
  <si>
    <t>MIRANDA</t>
  </si>
  <si>
    <t xml:space="preserve">EN TALENTO HUMANO SOLO PRESENTA 4 VIÑETAS DE 5 EN CDI FAMILIAR </t>
  </si>
  <si>
    <t>0,7</t>
  </si>
  <si>
    <t>30: SUAREZ 2: 752 CUPOS (MODALIDAD FAMILIAR)</t>
  </si>
  <si>
    <t>NO SE VALIDA ESTA EXPERIENCIA, PRESENTA COPIA DEL CONTRATO SIN CONSTANCIA DEL SUPERVISOR ADEMAS NO CUMPLE CON LOS 24 MESES FOLIOS 365 AL 382</t>
  </si>
  <si>
    <t>SUAREZ</t>
  </si>
  <si>
    <t>32: VILLARICA 2: 800 CUPOS (MODALIDAD FAMILIAR)</t>
  </si>
  <si>
    <t>19262013-442</t>
  </si>
  <si>
    <t xml:space="preserve"> NO CUMPLE CON LOS 24 MESES FOLIOS 383 AL 385</t>
  </si>
  <si>
    <t xml:space="preserve">NO PRESENTO FOMATO 7 NI HOJAS DE VIDA </t>
  </si>
  <si>
    <t>43: PATIA 300 CUPOS (MODALIDAD FAMILIAR)</t>
  </si>
  <si>
    <t xml:space="preserve"> NO CUMPLE CON LOS 24 MESES FOLIOS 386 A 389</t>
  </si>
  <si>
    <t>PATIA</t>
  </si>
  <si>
    <t>COOMHOGAR</t>
  </si>
  <si>
    <t>GRUPO 22</t>
  </si>
  <si>
    <t>COOPERATIVA MULTIACTIVA DE USUARIOS DEL PROGRAMA SOCIAL HOGARES COMUNITARIOS DE SANTANDER</t>
  </si>
  <si>
    <t>COOPERATIVA MULTIACTIVA DE USUARIOS DEL PROGRAMA SOCIAL HOGARES COMUNITARIOS DE SANTANDER DE QUILICHAO- COOMHOGAR</t>
  </si>
  <si>
    <t>19262012-732</t>
  </si>
  <si>
    <t>84 Y 87</t>
  </si>
  <si>
    <t>LA INFORMACION ES TOMADA DEL FORMATO No. 6 QUE PRESENTA LA PROPUESTA.</t>
  </si>
  <si>
    <t>19,7</t>
  </si>
  <si>
    <t xml:space="preserve">INSTITUCIONAL </t>
  </si>
  <si>
    <t xml:space="preserve">CALOTO </t>
  </si>
  <si>
    <t>NO CUMPLE CON LA PROPUESTA DE INFRAESTUCTURA SOLAMENTE ADUCE COMO UBICACIÓN CALOTO Y PARA ESTE GRUPO ES:  BUENOS AIRES 1 BUENOS AIRES DOS Y  CALOTO</t>
  </si>
  <si>
    <t>TALENTO HUMANO HABILITANTE</t>
  </si>
  <si>
    <t>1/24</t>
  </si>
  <si>
    <t>RAUL ERNESTO BANGUERO RAMIREZ</t>
  </si>
  <si>
    <t>ESTUDIANTE POR GRADUARSE TRABAJADOR SOCIAL</t>
  </si>
  <si>
    <t>1.FUNDESINPA                                    2.   COOMHOGAR</t>
  </si>
  <si>
    <t>02/01/2012 A 31/12/2012.                                           15/09/2014 A 29/11/2014</t>
  </si>
  <si>
    <t>PLANES DE TRABAJO PARA LA EJECUCIODN Y SEGUIMIENTO DE LA POLITICA DE PRIMERA INFANCIA EN LA MODALIDAD DE HCBF TRACIONALES Y FAMI.   SUPERVICION TECNICA A LOS PROGRAMAS DE HCBF T Y FAMIS.                                                 2.  DAR A POYO A LAS FAMILIAS QUE LO REQUIERAN PARA FORTALECER SUS COMPETENCIAS PARA LA EDUCACION, CRIANZA Y CUIDADO DE LOS NIÑOS Y NIÑAS.</t>
  </si>
  <si>
    <t xml:space="preserve">PARA ESTE CARGO SE REQUIERE  SER PROFESIONAL EN LAS CIENCIAS SOCIALES, HUMANAS DE LA EDUCACION O ADMINISTRATIVAS.  </t>
  </si>
  <si>
    <t>ANA MARIA ORTEGA ALVARES</t>
  </si>
  <si>
    <t>1. HI ARADO</t>
  </si>
  <si>
    <t>18/02/2014 AL 30/05/2014</t>
  </si>
  <si>
    <t>Realizacion de practicas para dar cumplimiento a los Lineamientos de la fundacion universitaria de popayan.  Docente. Labores sociales y comunitarias.</t>
  </si>
  <si>
    <t xml:space="preserve">ESTUDIANTE DE TRABAJO SOCIAL HAY CERTIFICACION PERO NO ANEXA LAS FUNCIONES  </t>
  </si>
  <si>
    <t>JHON JAIRO ALVAREZ CASTAÑO</t>
  </si>
  <si>
    <t>COMUNICADOR SOCIAL</t>
  </si>
  <si>
    <t>UNIVALLE</t>
  </si>
  <si>
    <t>1. ACDI VOCA
2. COMFENALCO
3. PROPAL
4. CVC
5. FUNDACION PACIFICO VERDE
6. FUND. HUELLA CONTEMPORANEA
7. CORPORACION EMPRESARIAL DEL NORTE DEL CAUCA
8. COOM HOGAR</t>
  </si>
  <si>
    <t>1. 12/6/2012 
2. 21/9/2009 
3. 1/8/2002 A 22/7/2009
4. NO RELACIONADAS
5. 17/2/2009 A 16/12/2009
6. ENERO DEL 99 Y JULIO DEL 2004
7. FINALES DEL 2008
8. 1/4/2014 A 29/11/2014</t>
  </si>
  <si>
    <t>1. COORDINADOR DEL COMPONENTE CULTURA DE LA DIVERSIDAD Y LA COMUNICACIÓN ESTRATEGICA REG. CALI
2. PROFESIONAL
3. DISEÑO, COORDINACION TECNICA DE PROYECTOS DE COOPERACION,GESTION DE ALIANZAS INTERINSTITUCIONALES.
4. COORDINACION CONVENIO CVC 135 DEL 2012
5. PROGRAMACION Y EJECUCION DE LAS JORNADAS DE SOCIALIZACION CONFORMACION DEL GRUPO DE APOYO DEL PROYECTO.
6. ASISTENTE DE  LA DIRECCION Y COORD DE MEDIOS
7. GESTACION Y DESARROLLO DEL PROYECTO REGION RESPONSABLE PARA EL NORTE DEL CAUCA
8. DISEÑAR ESTRATEGIAS PARA LA EJECUCION, MONITOREO Y EVALUACION DE LA POLITICA DE 1RA INFANCIA.</t>
  </si>
  <si>
    <t>UNIMINUTO</t>
  </si>
  <si>
    <t>GRUPO 31</t>
  </si>
  <si>
    <t xml:space="preserve">COOPERATIVA MILTIACTIVA DE USUARIOS DEL PROGRAMA SOCIAL DE HOGARES COMUNITARIOS DE SANTANDER </t>
  </si>
  <si>
    <t>COOPERATIVA MILTIACTIVA DE USUARIOS DEL PROGRAMA SOCIAL DE HOGARES COMUNITARIOS DE SANTANDER  DE QUILICHAO - COOMHOGAR</t>
  </si>
  <si>
    <t>1920262013-440</t>
  </si>
  <si>
    <t>134 Y 136</t>
  </si>
  <si>
    <t xml:space="preserve">ESTA INFORMACION SE TOMO DEL FORMATO 6 </t>
  </si>
  <si>
    <t>1/360</t>
  </si>
  <si>
    <t>YURI ANDREA FERNANDEZ MEDINA</t>
  </si>
  <si>
    <t>UNIVERSIDAD UNAD</t>
  </si>
  <si>
    <t>1.CABILDO INDIGENA RESGUARDO JAMBALO                                2.   FUNDACION APRENDER A VIVIR                     3. ASESORIAS EDUCATIVAS PARA EL DESARROLLO REGIONAL                      4. INSTITCION EDUCATIVA DE FORMACION INTEGRAL</t>
  </si>
  <si>
    <t xml:space="preserve">01/07/2013 A 28/08/2014.                                           01/09/2013 A 01/09/2014                                        02/02/2013 A LA FECHA               </t>
  </si>
  <si>
    <t>1. Profesional area psicologia   2 Docente   3. Apoyo Psicosocial.</t>
  </si>
  <si>
    <t xml:space="preserve">LAS CERTIFICACIONES QUE ANEXA NINGUNA CONTIENE EL CARGO DE DIRECTORA O COORDINADORA, ADEMAS NO RELACIONAN LAS FUNCIONES. </t>
  </si>
  <si>
    <t>LEIDY MARITZA BETANCOURT CASTRO</t>
  </si>
  <si>
    <t xml:space="preserve">N/A </t>
  </si>
  <si>
    <t>1. I.E METROPOLITANO MARIA OCCIDENTE                                                             2.     ASOLMICAY</t>
  </si>
  <si>
    <t>/08/2011 AL 30/05/2012                                                                        01/11/2013    AL 15/05/2014</t>
  </si>
  <si>
    <t>1. PASANTIA PRACTICA SOCIAL CON LAS SIGUIENTES   REALIZO UN PROCESO DE IDENTIFICACION DE LAS PROBLEMATICAS QUE AFECTAN AL INSTITUCION EDUCATIVA METROPOLITANO MARIA OCCIDENTE DE POPAYAN SEDEB RECOLECTANDO INFORMACION DE 890 FAMILIAS PERTENECIENTES A BASICA PRIMARIA DE LA INSTITUCION EDUCATIVA MEDIANTE ALGUNAS TECNICAS COMO OBSERVACION DIRECTA A  LOS ESTUDIANTES ENTREVISTA NO ESTRUCTURADA , ENCUESTAS A PADRES DE FAMILIA Y  PROFESORES QUE PERMITIERON UNA APROXIMACIMACION DIGNOSTICA EN LA COMUNIDAD EDUCATIVA , COMO SON :LA FALTA DE HABITOS ESCOLARES , DIFICULLTADES FAMILIARES DIFICUKLTADES DE APRENDIZAJE,Y COMO NECESIDAD PRIORITARIA : COMO INFLUYEN LAS PAUTAS DE CRIANZA EN EL COMPARTAMIENTO DE LOS  ESTUDIANTES DE LOS GRADOS PRIMERO A QUINTO. A PARTIR DE ESTAS PLANTEARON PROGRAMAS DE INTERVENCION.                          2.     Tecnica en SAN programa RESA</t>
  </si>
  <si>
    <t>Presentó propuesta técnica de acueRdo con lo solicitado en el pliego de condiciones. Formato 12</t>
  </si>
  <si>
    <t>GRUPO 23</t>
  </si>
  <si>
    <t xml:space="preserve">Objeto del contrato cumple con lo solicitado 
si/ no
</t>
  </si>
  <si>
    <t>COOPERATIVA MULTIACTIVA DE USARIOS DEL PROGRAMA SOCIAL HOGARES COMUNITARIOS DE SANTANDER</t>
  </si>
  <si>
    <t>COOPERATIVA MULTIACTIVA DE USARIOS DEL PROGRAMAM SOCIAL HOGARES COMUNITARIOS DE SANTANDER DE QUILICHAO</t>
  </si>
  <si>
    <t>119262012-191</t>
  </si>
  <si>
    <t>192 Y 195</t>
  </si>
  <si>
    <t>EL TOTAL DE CUPOS CERTIFICADOS DEL ANEXO 6 ES 630 DE LOS CUALES TOMA PARA ESTE GRUPO OFERTADO 350</t>
  </si>
  <si>
    <t>12</t>
  </si>
  <si>
    <t>350</t>
  </si>
  <si>
    <t>GUACHENE</t>
  </si>
  <si>
    <t>Talento humano Habilitante</t>
  </si>
  <si>
    <t>1/350</t>
  </si>
  <si>
    <t>MARITZA APONZA ZAPATA</t>
  </si>
  <si>
    <t>PSICOLOGA  SOCIAL</t>
  </si>
  <si>
    <t xml:space="preserve">01/09/2005 A 30/06/2008.                                           01/08/2004  AL 30/09/2005       </t>
  </si>
  <si>
    <t>1. ACTIVIDADES EN EL AREA SOCIAL Y EMPRESARIAL A LA COMUNIDAD RURAL                       2.  MANTENIMIENTO DEL CLIMA ORGANIZACIONAL Y BIENESTAR LABORAL.</t>
  </si>
  <si>
    <t>EN LA CERTIFICACION QUE ANEXA NO LA RELACIONA COMO COORDINADORA NI DIRECTORA COMO LO ESTABLECE EN LOS PLIEGOS</t>
  </si>
  <si>
    <t>2/350</t>
  </si>
  <si>
    <t>KATERINE BALANTA CARABALI</t>
  </si>
  <si>
    <t>NO ACREDITA ESTUDIOS UNIVERSITARIOS</t>
  </si>
  <si>
    <t>1. INSTITUCION EDUCATIVA TECNICA SENON FABIO VILLEGAS                                                          2.     HOGAR INFATIL SANTA INES</t>
  </si>
  <si>
    <t>16/08/2012 AL  21/06/2013                                                                     08/09/2014  AL 21/11/2014</t>
  </si>
  <si>
    <t xml:space="preserve">1.Caracterizacion institucional,  diagnostico   social, creacion del proyecto institucional                     2.  Apoyo Psicosocial              </t>
  </si>
  <si>
    <t>NO PRESENTA SOPORTE DEL TITULO UNIVERSITARIO</t>
  </si>
  <si>
    <t>EVELYN ADRIANA VASQUEZ GIL</t>
  </si>
  <si>
    <t>UNIVERSIDAD DE SAN BUENAVENTURA</t>
  </si>
  <si>
    <t>1. COOMHOGAR</t>
  </si>
  <si>
    <t>01/07/2014 AL 30/11/2014</t>
  </si>
  <si>
    <t xml:space="preserve">Apoyar en la construccion y aplicación del plan de formacion de familia.APOYAR EL DISEÑO Y APLICACIÓN DE EVALUACION DEL DESARROLLO DE LOS NIÑOS Y DE LAS NIÑAS DETENCION TEMPRANA DE CASOS DE PROBLEMAS EN EL DESARROLLO Y DISEÑO DE ESTRATEGIAS DE APOYO PARA TRABAJAR SOBRE FACTORES DE RIESGO.- APOYAR EL DISEÑO E IMPLEMENTACION DE PROYECTOS PEDAGOGICOS QUE RESPONDAN A UNA EDUCACION INCLUYENTE.  - PARTICIPAR EN LAS ESTRATEGIAS DE PLANEACION, SEGUIMIENTO Y EVALUACION DEL PROCESO. - ORGANIZAR Y SISTEMATIZAR INFORMACION SOBRE LAS ACCIONES ADELANTADS CON LOS NIÑOS Y NIÑAS FAMILIAS Y COMUNIDADES. -REMISION A LAS AUTORIDADES COMPETENTES LOS CASOS DE MALTRATO INFANTIL. - DAR CAPACITACION EN DETENCION E INTERVENCION DE CASOS DE VIOLENCIA FAMILIARA Y MALTRATO. PARTICIPAR EN LAS CAPACITACIONES QUR CUALIFIQUEN LA ATENCION EN EL AREA PSICOSOCIAL. ENTRE OTRAS.  </t>
  </si>
  <si>
    <t xml:space="preserve">NO CUMPLE LA EXPERIENCIA SOLICITADA EN ELPLIEGO </t>
  </si>
  <si>
    <t>GRUPO 28</t>
  </si>
  <si>
    <t>Grupo</t>
  </si>
  <si>
    <t xml:space="preserve">EN EL FORMATO No. 6 SE REALCIONA  7 PROFESIONALES EN APOYO PSICOSOCIAL, PERO ANEXA SOLAMENTE 6 HJAS DE VIDA </t>
  </si>
  <si>
    <t>COOPERATIVA MULTIACTIVA DE USARIOS DEL PROGRAMAM SOCIAL HOGARES COMUNITARIOS DE SANTANDER</t>
  </si>
  <si>
    <t>COOPERATIVA MULTIACTIVA DE USARIOS DEL PROGRAMA SOCIAL HOGARES COMUNITARIOS DE SANTANDER DE QUILICHAO</t>
  </si>
  <si>
    <t>19262014-228</t>
  </si>
  <si>
    <t xml:space="preserve"> 239 Y 241</t>
  </si>
  <si>
    <t>SANTANDER DE QUILICHAO</t>
  </si>
  <si>
    <t>N7A</t>
  </si>
  <si>
    <t>Talento Humano Habilitante</t>
  </si>
  <si>
    <t>4/1000</t>
  </si>
  <si>
    <t>KAREN JOHANNA SINISTERRA IZQUIERDO</t>
  </si>
  <si>
    <t xml:space="preserve">1.FUNDESINPA                    2.   COOMHOGAR                                   </t>
  </si>
  <si>
    <t xml:space="preserve">01/08/2012 A 31/07/2013.                                           15/09/2013  AL 29/11/2014      </t>
  </si>
  <si>
    <t xml:space="preserve">1. Construccion ruta de atencion que se convierta en el soporte que oriente los procesos de acompañamiento y seguimiento de los programas de primera       infancia              </t>
  </si>
  <si>
    <t>NO CERTIFICA EXPERIENCIA COMO COORDINADORA COMO LO ESPECIFICA EN LOS PLIEGOS.</t>
  </si>
  <si>
    <t>DENNISSE PAOLA TULCAN FUENTES</t>
  </si>
  <si>
    <t xml:space="preserve">1. EXTRAS SA                                                        </t>
  </si>
  <si>
    <t>21/06/2012 AL  07/02/2013                                                                     02/08/2013  AL 21/12/2013                                                  23/01/2013  AL 23/02/2013</t>
  </si>
  <si>
    <t xml:space="preserve">LAS CERIFICACIONES QUE ADJUNTA NO RELACIONA EL CARGO COMO COORDINADORA.            </t>
  </si>
  <si>
    <t>AIMER ALBERTO MARIN LOZADA</t>
  </si>
  <si>
    <t>1. UNICOMFACAUCA                                                                                                                                                                               2. UNI VALLE                          3. COOMHOGAR</t>
  </si>
  <si>
    <t>03/02/2014 AL 01/08/2014                                                     01/11/2009     14/04/2012                                         01/04/2012  AL 30/04/2013</t>
  </si>
  <si>
    <t>Liderar el proceso de caracterizacion de las familias de acuerdo a las herramientas entregadas por EL ICBF para tal fin</t>
  </si>
  <si>
    <t>SORAYDA SOTO SANDOVAL</t>
  </si>
  <si>
    <t>LICENCIADA EN EDUCACION BASICA CON ENFASIS EN EDUCACION ARTISTICA</t>
  </si>
  <si>
    <t>UNIVERSIDADFRANCISO DE PAULA SANTANDER</t>
  </si>
  <si>
    <t>1. Fundacion liceo commercial el bordo.         2.I.E liceo ciudad de santander</t>
  </si>
  <si>
    <t>08/08/2007 al 14/12/2007           01/09/2004 al 12/12/2007</t>
  </si>
  <si>
    <t>docente en primera infancia,   deocente educacion artistica en basica.</t>
  </si>
  <si>
    <t>7/1000</t>
  </si>
  <si>
    <t>LIZETH KATTERINE CHAMIZAS LOPEZ</t>
  </si>
  <si>
    <t xml:space="preserve">10 SEMESTRE EN TRABAJO SOCIAL </t>
  </si>
  <si>
    <t xml:space="preserve">NOES ESTUDIANTE </t>
  </si>
  <si>
    <t xml:space="preserve">ES ESTUDIANTE DEL 10 SEMESTRE </t>
  </si>
  <si>
    <t>NO PRESENTA CONSTANCIA</t>
  </si>
  <si>
    <t xml:space="preserve">ES ESTUDIANTE </t>
  </si>
  <si>
    <t>ES ESTUDIANTE</t>
  </si>
  <si>
    <t>FUNDACER</t>
  </si>
  <si>
    <t>Acompañamiento psicosocial a los niños y niñas con intervenciones individuales y grupales</t>
  </si>
  <si>
    <t>NO ADJUNTA CERTIFICACION DE ESTUDIOS UNIVERSITARIOS.</t>
  </si>
  <si>
    <t>NELCY LASSO MONTENEGRO</t>
  </si>
  <si>
    <t>1. FUNOF
2. FES
3. ICBF REG. VALLE
4. ASAP LTDA 
5.U.SAN BUENVENTURA
6.ANTONIETA FAGE 
7. H. DPTAL MARIO CORREA RENGIFO
8. UNIVALLE</t>
  </si>
  <si>
    <t>1. 2/1/2014-4/6/2014
2. 28/10/2013-18/12/2013
3. 13/5/2008 - 9/9/2013
4. 2/1/2008 - 4/5/2008. 
5. 21/7/2006 - 4/9/2006
6. 1/3/2006 - 1/7/2006.
7. 1/7/2005 - 23/10/2005</t>
  </si>
  <si>
    <t xml:space="preserve">1. ACOMPAÑAMIENTO PSICOSOCIAL
2. AGENTE EDUCATIVO
3. PROFESIONAL UNIVERSITARIO
4. TRABAJADORA SOCIAL
5. ASEOSRA EXT. INTERVENTORIA HOG.SUSTITUTOS
6. ASESORIA, SEG A CASOS EN EL CZ PALMIRA
7. ASISTENTE OPERATIVO VEEDURIA DISTRITAL  BOGOTA.
</t>
  </si>
  <si>
    <t>LEYDI TATIANA GRANADOS MONTENEGRO</t>
  </si>
  <si>
    <t xml:space="preserve">NO PRESENTA CONSTANCIA DE ESTUDIO </t>
  </si>
  <si>
    <t>1. ICBF REG. NORTE</t>
  </si>
  <si>
    <t>1.17/12/2012 - 27/6/2013</t>
  </si>
  <si>
    <t>1. PASANTIA</t>
  </si>
  <si>
    <t xml:space="preserve">NO PRESENTA CERTIFICACION DE ESTUDIO </t>
  </si>
  <si>
    <t>MIGUEL ANTONIO VIVAS SANDOVAL</t>
  </si>
  <si>
    <t>18/12/22009</t>
  </si>
  <si>
    <t>1. FAMI SERVICIOS DE SALUD
2. PROSERVIS
3. COOMHOGAR</t>
  </si>
  <si>
    <t>1. 10/9/2009 A 10/1/2012
2. 21/11/2007 A FECHA NO LEGIBLE
3. 15/9/2013 A 29/11/2014</t>
  </si>
  <si>
    <t>1. EDUCADOR CENTRO TRANSITORIO
2. APRENDIZ DE SICOLOGIA
3. LIDERAZGO EN PROCESO DE CARACTERIZACION DE FLIAS DE ACUERDO A HERRAMIENTAS ENTREGADAS POR EL ICBF.</t>
  </si>
  <si>
    <t xml:space="preserve">LAS CERTIFICACIONES QUE ADJUNTA NO COMUNICA LAS FUNCIONES REALIZADAS LA UNICA ES LA DE COOMHOGAR  CON 14 MESES DE EXPERIENCIA. </t>
  </si>
  <si>
    <t>LUIS ALFONSO MARULANDA LOPEZ</t>
  </si>
  <si>
    <t>NO ANEXA FOTOCOPIA DE DIPLOMA NI ACTA DE GRADO</t>
  </si>
  <si>
    <t>1. PASTORAL SOCIAL
2. ALCALDIA MUNICIPAL DE SANTANDER DE Q.
3. FUNDACION CARVAJAL
4. COOMHOGAR
5. FUNDESINPA</t>
  </si>
  <si>
    <t>1.  /5/2005 A 15/11/2005
2. 23/2/2007 A 23/5/2007
3. 9/7/2007 A 9/8/2007 Y 1/10/2007 A 30/6/2008
4. 15/2/2012 A 29/11/2014
5. 1/4/2010 A 30/11/2010 Y 2/10/2012 A 15/12/2012</t>
  </si>
  <si>
    <t>1. PROMOTOR DE ORGANIZACIÓN SOCIAL
2. REALIZAR ESTUDIO SOCIOECONOMICO PARA LA IMPLEMENTACION DE COBRO DE OBRAS
3. ASESORIA ACOMPAÑAMIENTO Y CAPACITACION A LA CONFORMAACION DE COOPERATIVAS DE TRABAJO
4. SUPERVISION TECNICA DE LAS MODALIDADES FAMI Y RECUPERACION NUTRICIONAL AMBULATORIA.
5. ACOMPAÑAMIENTO A PROCESO DE PRACTICA PRE PROFESIONAL DE ESTUDIANTES DE TRAABAJO SOCIAL UNIVALLE.</t>
  </si>
  <si>
    <t>NO ACREDITA SU FORMACION PROFESIONAL PERO TIENE LA EXPERIENCIA EN LA CERTIFICACION CON COOMHOGAR.</t>
  </si>
  <si>
    <t xml:space="preserve">20: CALOTO 400 CUPOS </t>
  </si>
  <si>
    <t xml:space="preserve">EL COORDINADOR NO TIENE CERTIFICACIONES CON LAS FUNCIONES </t>
  </si>
  <si>
    <t xml:space="preserve">NO SE VALIDA PORQUE EL NUMERAL 3.1 NO CORRESPONDE A LA MODALIDAD A LA QUE OFERTO, Y LOS NUMERALES  3.2  Y 5.1 SUPERAN  EL NUMERO DE PALABRAS </t>
  </si>
  <si>
    <t xml:space="preserve">                                                                   </t>
  </si>
  <si>
    <t xml:space="preserve">OBSERVACIONES </t>
  </si>
  <si>
    <t>Fueron objeto de multas
si/no</t>
  </si>
  <si>
    <t>Experiencia
acreditada
validada
(en meses)</t>
  </si>
  <si>
    <t>Experiencia
acreditada
no validada 
(en meses)</t>
  </si>
  <si>
    <t xml:space="preserve">CORPOCAUCA </t>
  </si>
  <si>
    <t xml:space="preserve">ICBF </t>
  </si>
  <si>
    <t>19262012-670</t>
  </si>
  <si>
    <t>NO SE VALIDA LA INFORMACION YA QUE SE PRESENTA SIN DISCRIMINAR EL GRUPO</t>
  </si>
  <si>
    <t>19262012-739</t>
  </si>
  <si>
    <t>ANSPE</t>
  </si>
  <si>
    <t>128-2011</t>
  </si>
  <si>
    <t>NO SE VALIDA LA INFORMACION RELACIONADA CON CUPOS PORQUE NO SE ESPECIFICA EN LA CERTIFICACION. ADEMAS LA CERTIFICACION NO FUE EXPEDIDA POR EL SUPERVISOR DEL CONTRATO, Y NO SE EVIDENCIA LA ACREDITACION DEL CUMPLMIENTO SATISFACTORIO DE LAS OBLIGACIONES CONTRACTUALES, NI DEFINE SI LA EJECUCIÓN TIENE EL MINIMO DEL 70%</t>
  </si>
  <si>
    <t xml:space="preserve">DPS </t>
  </si>
  <si>
    <t>M-0169/08</t>
  </si>
  <si>
    <t>NO SE VALIDA LA INFORMACION RELACIONADA CON CUPOS PORQUE NO SE ESPECIFICA EN LA CERTIFICACION, SE CUENTA EL TIEMPO EN EXPERIENCIA A PARTIR DEL 3 DE DICIEMBRE DEL 2009</t>
  </si>
  <si>
    <t>M-0102/11</t>
  </si>
  <si>
    <t>NO SE VALIDA LA INFORMACION RELACIONADA CON CUPOS PORQUE NO SE ESPECIFICA EN LA CERTIFICACION</t>
  </si>
  <si>
    <t>M-0286/09</t>
  </si>
  <si>
    <t>M-0103/11</t>
  </si>
  <si>
    <t>NO SE VALIDA LA INFORMACION RELACIONADA CON CUPOS PORQUE NO SE ESPECIFICA EN LA CERTIFICACION Y NO SE CUENTA EL TIEMPO EN EXPERIENCIA PORQUE SE TRASLAPA</t>
  </si>
  <si>
    <t>M-0300/10</t>
  </si>
  <si>
    <t>NO SE VALIDA LA INFORMACION RELACIONADA CON CUPOS PORQUE NO SE ESPECIFICA EN LA CERTIFICACION, SE VALIDA UN MES DE EXPERIENCIA PORQUE EL OTRO TIEMPO SE TRASLAPA</t>
  </si>
  <si>
    <t xml:space="preserve">CDI MODALIDAD FAMILIAR </t>
  </si>
  <si>
    <t>VICTORIA ALEXANDRA CRUZ SAMBONI</t>
  </si>
  <si>
    <t>1. CORPOCAUCA 2. COOMHOGAR</t>
  </si>
  <si>
    <t xml:space="preserve">1. 13/06/2014 A 06/11/2014  2. 13/05/2013 A 12/06/2014 </t>
  </si>
  <si>
    <t xml:space="preserve">1. COORDINADORA CERO A SIEMPRE 2. COORDINADORA DEL PROGRAMA DE CDI FAMILIAR </t>
  </si>
  <si>
    <t xml:space="preserve">LA CERTIFICACION NO CONTIENE LAS FUNCIONES </t>
  </si>
  <si>
    <t>MIOSORIS CASTILLO BURGOS</t>
  </si>
  <si>
    <t xml:space="preserve">ASPIRANTE AL TITULO DE PSICOLOGIA </t>
  </si>
  <si>
    <t>1. CORPOCAUCA 2. CORPORACION UNIVERSITARIA AUTONOMA 3. FUNOF</t>
  </si>
  <si>
    <t xml:space="preserve">1. 02/01/2014 A 06/11/2014  2. 23/01/2014 A 15/08/2014 </t>
  </si>
  <si>
    <t>1. ATENCION Y APOYO PSICOSOCIAL 2. PROMOTORA DE DERECHOS, PROMOTORA GENERACIONES CON BIENESTAR, DINAMIZADORA DE PROCESOS, EDUCADOR SOCIAL.</t>
  </si>
  <si>
    <t>MIGDONIA GUTIERREZ ARANGO</t>
  </si>
  <si>
    <t>UNIVERSIDAD PONTIFICIA BOLIVARIANA PALMIRA</t>
  </si>
  <si>
    <t>1. COMISARIA FAMILIA PALMIRA 2. CORPOCAUCA</t>
  </si>
  <si>
    <t>1. 01/2009 A 06/2010 2. 28/01/2013 A 06/11/2014</t>
  </si>
  <si>
    <t>ATENCION Y APOYO PSICOSOCIAL</t>
  </si>
  <si>
    <t xml:space="preserve">  </t>
  </si>
  <si>
    <t>GOBERNACION DEL CAUCA</t>
  </si>
  <si>
    <t>21: CORINTO 2 600 CUPOS</t>
  </si>
  <si>
    <t>MARGOTH PAZ MEDINA</t>
  </si>
  <si>
    <t>CORPOCAUCA, FUNDACION TALENTOS, FUERZAS MILITARES DE COLOMBIA, AZ SERVICIOS</t>
  </si>
  <si>
    <t>01/01/2014 A 06/11/2014 Y 03/12/2012 A 17/12/2013 Y 01/09/2010 A 26/11/2012 Y 21/12/2006 A 25/11/2007</t>
  </si>
  <si>
    <t>CORDINADORA, COORDINADORA PROCESO COMUNITARIO, CORDINADOR RECURSOS HUMANOS, ADMINISTRADORA CASINOS BATALLON</t>
  </si>
  <si>
    <t xml:space="preserve">LAS CERTIFICACIONES DE EXPERIENCIA NO RELACIONAN LAS FUNCIONES </t>
  </si>
  <si>
    <t>ANA MARIA MARTINEZ GARCIA</t>
  </si>
  <si>
    <t>17/01/2014 A 06/11/2014</t>
  </si>
  <si>
    <t>ATENCION PSICOSOCIAL</t>
  </si>
  <si>
    <t>DIANEY MUÑOZ OSORIO</t>
  </si>
  <si>
    <t>UNAD ABIERTA Y A DISTANCIA</t>
  </si>
  <si>
    <t>CORPOCAUCA, COMISARIA FAMILIA PADILLA, CABILDO INDIGENA JAMBALO, AUTOSERVICIO LA ROCA, LICEO TECNICO SUPERIOR UNIAUTONOMA</t>
  </si>
  <si>
    <t>02/01/2014 A 06/11/2014 Y 01/04/2014 A 30/07/2014 Y 01/10/2013 A 16/12/2013 Y 01/082012 A 30/09/2013 Y 16/09/2011 A 15/12/2012</t>
  </si>
  <si>
    <t>ATENCIÓN PSICOSOCIAL, JEFE DE PERSONAL, AUXILIAR CUIDADO ATENION PRIMERA INFANCIA</t>
  </si>
  <si>
    <t>PENDIENTE GRADO AL 13/12/2014 PARA SOPORTAR LA PROFESION</t>
  </si>
  <si>
    <t>LUZ DARY DURAN RODRIGUEZ</t>
  </si>
  <si>
    <t>LICENCIADA PARA LA EDUCACION BASICA EN CIENCIAS NATURALES Y EDUCACION AMBIENTAL</t>
  </si>
  <si>
    <t>CORPOCAUCA, LICEO INFANTIL PEQUEÑOS GENIOS</t>
  </si>
  <si>
    <t>01/08/2013 A 06/11/2014 Y 10/08/1998 A 30/07/2007</t>
  </si>
  <si>
    <t>CORDINADORA PROGRAMA CERO A SIEMPRE, DOCENTE JARDINERA</t>
  </si>
  <si>
    <t>CRISTIAN MENA</t>
  </si>
  <si>
    <t xml:space="preserve">CORPOCAUCA, PARROQUIA NUESRA SEÑORA DEL ROSARIO, </t>
  </si>
  <si>
    <t>02/01/2014 A 06/11/2014</t>
  </si>
  <si>
    <t>YAMILETH BOLAÑOS MARTINEZ</t>
  </si>
  <si>
    <t>UNIVERSIDAD ICESI</t>
  </si>
  <si>
    <t>CORPOCAUCA, UNIVERSIDAD ICESI</t>
  </si>
  <si>
    <t>01/11/2014 A 06/11/2014 Y 12/08/2014 A 31/10/2014</t>
  </si>
  <si>
    <t>ATENCION PSICOSOCIAL, ATENCION Y ORIENTACION PSICOLOGICA</t>
  </si>
  <si>
    <t xml:space="preserve">SOLO CERTIFICA 1 MES DE EXPERIENCIA EN LA CUAL SE RELACIONAN FUNCIONES, LAS OTRAS CERTIFICACIONES NO REGISTRAN FUNCIONES </t>
  </si>
  <si>
    <t xml:space="preserve">23: GUACHENE 350 CUPOS </t>
  </si>
  <si>
    <t>BIBIANA YULIET BANGUERO OCORO</t>
  </si>
  <si>
    <t>PSICOLOGA ESPECIALISTA EN DESARROLLO HUMANO Y ORGANIZACIONAL</t>
  </si>
  <si>
    <t>1. CORPOCAUCA, CASA DE LA JUSTICIA SILOE, VISION SALUD CTA, FUNDACION VIVIENDO, FUNDACION SANTA LUISA DE MIRAYA</t>
  </si>
  <si>
    <t>14/12/2013 A 26/11/2014 Y 03/08/2006 A 06/08/2007 Y 01/07/2011 A 30/12/2011 Y 03/03/2011 A 26/07/2011 Y 01/05/2009 A 28/10/2010</t>
  </si>
  <si>
    <t>COORDINADORA PROGRAMA CERO A SIEMPRE, PSICOLOGA</t>
  </si>
  <si>
    <t xml:space="preserve">FALTAN 11 DIAS DE EXPERIENCIA COMO COORDINADORA DEL PRPGRAMA DE CERO A SIEMPRE Y LA CERTIFICACION NO INCLUYE LAS FUNCIONES.  LAS OTRAS CERTIFICACIONES APORTAN EXPERIENCIA COMO SICOLOGA Y NO COMO DIRECTOR O JEFE DE PROYECTOS. ADEMAS NO SE ACEPTA EN LA REGIONAL CAUCA, PORQUE LA HOJA DE VIDA SE INCLUYO EN LA PROPUESTA QUE SE PRESENTO EN PRIMER LUGAR EN LA REGIONAL VALLE </t>
  </si>
  <si>
    <t>NASLY PATRICIA LASO BALANTA</t>
  </si>
  <si>
    <t>TECNICO EN PREESCOLAR Y PSICOLOGIA SOCIAL COMUNITARIA</t>
  </si>
  <si>
    <t>UNAD Y CENTRO EDUCATIVO ASEDER</t>
  </si>
  <si>
    <t>24/11/2006 Y 9 SEMESTRE</t>
  </si>
  <si>
    <t>02 DE ENERO HASTA EL 28 DE FEBRERO DE 2014; 01 DE MARZO AL 30 DE ABRIL DE 2014; 1 DE MAYO HASTA EL 3 DE DICIEMBRE DE 2014</t>
  </si>
  <si>
    <t>GLORIA ADRIANA PEREA TOVAR</t>
  </si>
  <si>
    <t>PSICOLOGA SOCIAL COMUNITARIA Y ESPECIALISTA EN TALENTO HUMANO</t>
  </si>
  <si>
    <t>UNIVERSIDAD NACIONAL ABIERTA Y A DISTANCIA UNAD Y UNIVERSIDAD LIBRE</t>
  </si>
  <si>
    <t>22/12/2006 Y 04/2012</t>
  </si>
  <si>
    <t xml:space="preserve">1. COMISARIA FAMILIA GUACHENE </t>
  </si>
  <si>
    <t xml:space="preserve">1. 01/06/2007 A 31/12/2008; 2/02/2009 A 10/01/2012 </t>
  </si>
  <si>
    <t xml:space="preserve">1. ATENCION Y APOYO PSICOSOCIAL </t>
  </si>
  <si>
    <t>LA CERTIFICACION DE LA COMISARIA DE FAMILIA NO INCLUYE FUNCIONES; LA CERTIFICACIÓN DE LA PRACTICA NO APLICA PORQUE NO CONTIENE NOMBRE Y FIRMA DEL REPRESENTANTE LEGAL DE LA INSTITUCION QUE LA EXPIDE</t>
  </si>
  <si>
    <t>25  MUNICIPIO DE   PADILLA 500 CUPOS</t>
  </si>
  <si>
    <t>PADILLA</t>
  </si>
  <si>
    <t>2/500</t>
  </si>
  <si>
    <t>ANGEL ANIBAL OBANDO</t>
  </si>
  <si>
    <t xml:space="preserve">1. CORPOCAUCA </t>
  </si>
  <si>
    <t xml:space="preserve">1. 01 /02/2013 HASTA EL 15/12/2014 2. </t>
  </si>
  <si>
    <t>COORDINADOR PEDAGOGICO CDI FAMILIAR PADILLA</t>
  </si>
  <si>
    <t>LA CERTIFICACION NO INCLUYE LAS FUNCIONES DEL CARGO</t>
  </si>
  <si>
    <t xml:space="preserve">WALTER SANDOVAL </t>
  </si>
  <si>
    <t>LICENCIADO EN ETNOEDUCACION</t>
  </si>
  <si>
    <t>RED UNIDOS</t>
  </si>
  <si>
    <t>DEL 01 DE ABRIL A 31 DE DICIEMBRE DE 2012, DE 01 DE ENERO  AL 31 DE DICIEMBRE DE 2013 Y DE 02 DE ENERO A NOVIEMBRE DE 2014</t>
  </si>
  <si>
    <t xml:space="preserve">COGESTOR SOCIAL </t>
  </si>
  <si>
    <t>NO CUMPLE, LA EXPERIENCIA NO ESTA RELACIONADA COMO COORDINADOR EN UN PROGRAMA DE NIÑEZ Y FAMILIA</t>
  </si>
  <si>
    <t>4/500</t>
  </si>
  <si>
    <t>MARLY  DANEIRA HOYOS CAJAS</t>
  </si>
  <si>
    <t>DEL 28 DE ENERO A  15 DE DICIEMBRE DE 2013 Y DEL 02 DE ENERO AL 15 DE DICIEMBRE DE 2014</t>
  </si>
  <si>
    <t>MARLY PAOLA  ORTEGA VALENCIA</t>
  </si>
  <si>
    <t>PSICOLOGA  Y ESPECIALISTA EN PEDAGOGIA INFANTIL</t>
  </si>
  <si>
    <t>06/12/2010 Y 09/04/2014</t>
  </si>
  <si>
    <t>1. 28 DE ENERO DE 2013 A DICIEMBRE DE 2013; 2 DE ENERO DE 2014 A 6 DE NOVIEMBRE DE 2014</t>
  </si>
  <si>
    <t xml:space="preserve">APOYO SICOSOCIAL </t>
  </si>
  <si>
    <t>CARMEN ELIZA VALENCIA RENTERIA</t>
  </si>
  <si>
    <t xml:space="preserve">PSICOLOGA SOCIAL COMUNITARIA EN FORMACION </t>
  </si>
  <si>
    <t>JUNIO  DE 2014</t>
  </si>
  <si>
    <t>NO PRESENTA SOPORTES ACADEMICOS NI SOPORTES DE EXPERIENCIA</t>
  </si>
  <si>
    <t>YANETH PEREA ANGOLA</t>
  </si>
  <si>
    <t>ESTUDIANTE PSICOLOGA EN PROYECTO DE GRADO</t>
  </si>
  <si>
    <t xml:space="preserve">FUNDACION PROPAL </t>
  </si>
  <si>
    <t xml:space="preserve">DEL 22 DE ENERO AL 21 DE AGOSTO DE 2013 </t>
  </si>
  <si>
    <t xml:space="preserve">26: PUERTO TEJADA 800 CUPOS </t>
  </si>
  <si>
    <t xml:space="preserve">PUERTO TEJADA </t>
  </si>
  <si>
    <t>3/800</t>
  </si>
  <si>
    <t>ALIX KATERINE CAMPO MACHADO</t>
  </si>
  <si>
    <t xml:space="preserve">1. CORPOCAUCA 2. LICEO COMERCIAL CIUDAD DEL BORDO 3. CENTRO ACADEMICO DE BACHILLERATO CENBAC 4.PROYECTO ATENCION PRIMERA INFANCIA </t>
  </si>
  <si>
    <t>1. 28/01/2013 HASTA 30/12/2013; 2/01/2014 HASTA EL 26/11/2014  2. 01/09/2011 HASTA 21/03/2012  3. 28/03/2012;30/11/2012 HASTA 31/12/2012</t>
  </si>
  <si>
    <t>1. COORDINADORA PEDAGOGICA 2.DOCENTE Y DIRECTORA DE GRUPO 3.COORDINADORA ANTENCION INTEGRAL</t>
  </si>
  <si>
    <t xml:space="preserve">LA CERTIFICACION NO ESPECIFICA FUNCIONES </t>
  </si>
  <si>
    <t>RICARDO IBAÑEZ MALDONADO</t>
  </si>
  <si>
    <t>1. PSICOLOGA 2.TECNICO AUXILIAR DE ENFERMERIA</t>
  </si>
  <si>
    <t>1. UNIVERSIDAD COOPERATIVA DE COLOMBIA 2.FUNDACION NACIONAL DE CAPACITACION EN ATENCION PREHOSPITALARIA</t>
  </si>
  <si>
    <t>1. 26/11/2010 2.24/08/2002</t>
  </si>
  <si>
    <t>ASODESI</t>
  </si>
  <si>
    <t>02/07/2009 HASTA 5/02/2012; 15/03/2012 HASTA 30/05/2014</t>
  </si>
  <si>
    <t>COORDINADOR DE PROYECTOS DE DESARROLLO</t>
  </si>
  <si>
    <t xml:space="preserve">LA CERTIFICACION NO ESPECIFICA FUNCIONES. ADEMAS NO SE ACEPTA EN LA REGIONAL CAUCA, PORQUE LA HOJA DE VIDA SE INCLUYO EN LA PROPUESTA QUE SE PRESENTO EN PRIMER LUGAR EN LA REGIONAL VALLE  </t>
  </si>
  <si>
    <t>ADRIANA PILAR PALACIOS SANDOVAL</t>
  </si>
  <si>
    <t>1. ESPECIALISTA EN PEDAGOGIA INFANTIL-LICENCIADA EN EDUCACION BASICA CON ENFASIS EN CIENCIAS NATURALES Y EDUCACION AMBIENTAL 2. TECNICO EDUCACION PREESCOLAR</t>
  </si>
  <si>
    <t>UNIVERSIDAD DEL MAGDALENA- CORPORACION EDUCATIVA INSITUTO COLOMBIANO DE ESTUDIOS TECNOLOGICOS</t>
  </si>
  <si>
    <t>27/09/2013-12/06/2009</t>
  </si>
  <si>
    <t>SECRETARIA DE CULTURA Y DEPORTE CORINTO</t>
  </si>
  <si>
    <t>2008 HASTA 2011</t>
  </si>
  <si>
    <t xml:space="preserve">COORDINADORA PEDAGOGICA-COORDINADORA </t>
  </si>
  <si>
    <t>6/800</t>
  </si>
  <si>
    <t>JENY PATRICIA GOMEZ RENGIFO</t>
  </si>
  <si>
    <t>UNIVERSIDAD ABIERTA Y A DISTANCIA UNAD</t>
  </si>
  <si>
    <t>1. CORPOCAUCA 2. FUNDACION LICEO EL BORDO</t>
  </si>
  <si>
    <t xml:space="preserve">1. 28/01/2013 A 15/12/2013; 2/01/2014 AL 15/12/2014 2. </t>
  </si>
  <si>
    <t xml:space="preserve">1. PSICOLOGA 2. </t>
  </si>
  <si>
    <t>AURA NELLY SERNA FAJARDO</t>
  </si>
  <si>
    <t>1. HOGAR INFANTIL MIS AMIGUITOS 2. CORPOCAUCA</t>
  </si>
  <si>
    <t>1. 01/02/2007 A 20/12/2010 2. 28/01/2013 A 15/12/2013 Y 01/08/2014 A 15/12/2014</t>
  </si>
  <si>
    <t>MAESTRA JARDINERA, AUXILIAR TRABAJO SOCIAL, ACOMPAÑAMIENTO PSICOLOGICO</t>
  </si>
  <si>
    <t>1. FUNDACION FUNDAMOR 2.  FUNDACION CONTRA EL CANCER</t>
  </si>
  <si>
    <t xml:space="preserve">1. 01/08/2012 A 30/06/2013  </t>
  </si>
  <si>
    <t xml:space="preserve">TRABAJO COMUNITARIO Y APOYO PSICOSOCIAL, </t>
  </si>
  <si>
    <t xml:space="preserve">LA CERTIFICACION DE LA PRACTICA NO ESPECIFICA FUNCIONES </t>
  </si>
  <si>
    <t>LEIDY YAMILETH MINA GOLU</t>
  </si>
  <si>
    <t xml:space="preserve">ASPIRANTE AL TITULO DE TRABAJO SOCIAL </t>
  </si>
  <si>
    <t xml:space="preserve">1. FUNDALEX  2. FUNOF </t>
  </si>
  <si>
    <t xml:space="preserve">1. 20/09/2014 A 20/12/2014 2. 03/07/2013 A 19/12/2013  </t>
  </si>
  <si>
    <t>1. APOYO PSICOSOCIAL 2. PROMOTORA PROGRAMA GENERACIONES CON BIENESTAR</t>
  </si>
  <si>
    <t xml:space="preserve">LA CERTIFICACION NO ESPECIFICA FUNCIONES Y LA CERTIFICACION DE LA PRACTICA NO ESTA RELACIONADA CON PROGRAMAS DE PRIMERA INFANCIA </t>
  </si>
  <si>
    <t>KATHERINE AROCEMENA FLOREZ</t>
  </si>
  <si>
    <t>1. FUNDACION GERONTOLOGICA LOS ROBLES 2. ESE QUILISALUD</t>
  </si>
  <si>
    <t xml:space="preserve">1. 01/07/2009 A 01/12/2010  2. 01/08/2012 A 31/10/2012 </t>
  </si>
  <si>
    <t>EUNICE CARABALI LOBOA</t>
  </si>
  <si>
    <t>CORPORACION PARA EL MANEJO DE CONFLICTOS DEL NORTE DEL CAUCA COMAC</t>
  </si>
  <si>
    <t>15/05/2010 A 15/05/2013</t>
  </si>
  <si>
    <t>ACOMPAÑAMIENTO PSICOSOCIAL</t>
  </si>
  <si>
    <t>28 SANTANDER DE QUILICHAO 2 1000 CUPOS</t>
  </si>
  <si>
    <t xml:space="preserve">SANTANDER DE QUILICHAO </t>
  </si>
  <si>
    <t>3/1000</t>
  </si>
  <si>
    <t>SHIRLEY MARIA JIMENEZ ROMERO</t>
  </si>
  <si>
    <t>1. CORPOCAUCA 2. FUNDACION JUVENTUD EN PROCESO</t>
  </si>
  <si>
    <t>1. DEL 28 DE ENERO  AL 6 DE NOVIEMBRE DE 2014  2. DEL 03 DE MARZO A 03 DE SEPTIEMBRE DE 2013</t>
  </si>
  <si>
    <t>1. COORDINADORA 2. COORDINADORA</t>
  </si>
  <si>
    <t xml:space="preserve">LAS CERTIFICACIONES NO RELACIONAN FUNCIONES </t>
  </si>
  <si>
    <t>INGRID VIVIANA COLLAZOS DAZA</t>
  </si>
  <si>
    <t>POLITOLOGA</t>
  </si>
  <si>
    <t xml:space="preserve">1. CORPOCAUCA 2. </t>
  </si>
  <si>
    <t>1. DEL 01 DE SEPTIEMBRE AL 15 DE DICIEMBRE DE 2014; DEL 01 DE AGOSTO DE 2013 A 31 DE AGOSTO DE 2014</t>
  </si>
  <si>
    <t>1. COORDINADORA PEDAGOGICA; COORDINADORA PARA LA RED PARA LA SUPERACION  DE LA POBREZA EXTREMA</t>
  </si>
  <si>
    <t>MARTHA LILIANA POLANCO LOPEZ</t>
  </si>
  <si>
    <t>1. FUNOF 2. FUNDACION SER CAUCANOS</t>
  </si>
  <si>
    <t>1. 18 SEPTIEMBRE  A 15 DE DICIEMBRE  DE 2013 2. DEL 01 DE AGOSTO  A 01 DE DICIEMBRE DE 2013 Y Y DEL 26 DE DICIEMBRE DE 2011 A 26 DE MAYO DE 2012</t>
  </si>
  <si>
    <t>1. COORDINADORA GARANTIA DE DERECHOS 2. COORDINADORA DE PROYECTOS</t>
  </si>
  <si>
    <t>LA CARTA DE COMPROMISO MANIFIESTA QUE ES PARA EL MUNICIPIO DE PUERTO TEJADA Y LA HOJA DE VIDA ESTA UBICADA EN LA A-Z DEL GRUPO 28 (SANTANDER). LA CERTIFICACIONES DE EXPERIENCIA NO RELACIONAN LAS FUNCIONES</t>
  </si>
  <si>
    <t>6/1000</t>
  </si>
  <si>
    <t xml:space="preserve">VIVIANA CAROLINA FERNANDEZ </t>
  </si>
  <si>
    <t>1. CORPOCAUCA 2. UNIVERSIDAD SANTIAGO DE CALI</t>
  </si>
  <si>
    <t xml:space="preserve">1. DEL 01 DE AGOSTO AL 15 DE DICIEMBRE DE 2014  2. 18 MESES TERMINO EL 04 DE JULIO DE 2014 </t>
  </si>
  <si>
    <t>1. APOYO SICOSOCIAL 2. PRACTICANTE DE PSICOLOGA</t>
  </si>
  <si>
    <t xml:space="preserve">SOLO CERTIFICA 4 MESES DE EXPERIENCIA EN LA CUAL SE RELACIONAN FUNCIONES, LA  CERTIFICACIÓN DE LA PRACTICA NO REGISTRA FUNCIONES </t>
  </si>
  <si>
    <t>LESSY MILDREY LIZ ARBOLEDA</t>
  </si>
  <si>
    <t>1. HOGAR INFANTIL SANTA INES 2. ESE TIERRADENTRO 3. ALCALDIA DE PAEZ</t>
  </si>
  <si>
    <t>1. DEL 04 DE FEBRERO DE 2013 A 31 DE JULIO DE 2014  2. DEL 01 DE MAYO A 30 DE DICIEMBRE DE 2010 3. DEL 05 DE FEBRERO A 31 DE DICIEMBRE DE 2011</t>
  </si>
  <si>
    <t>1. PSICOLOGA 2. PSICOLOGA DEL PIC 3. PSICOLOGA DE LA COMISARIA DE FAMILIA</t>
  </si>
  <si>
    <t>SANDRA XIMENA FERNANDEZ CEBALLOS</t>
  </si>
  <si>
    <t>ESTUDIANTE DE PSICOLOGA</t>
  </si>
  <si>
    <t>1. CORPOCAUCA 2. FUNDACION LICEO COMERCIAL EL BORDO</t>
  </si>
  <si>
    <t>1. DEL 27 DE MAYO A 15 DE DICIEMBRE DE 2013; 2 DE ENERO AL 31 DE JULIO DE 2014  2. DEL 03 DE JUNIO DE 2008 A MARZO DE 2012</t>
  </si>
  <si>
    <t>1. APOYO PSICOSOCIAL  2. DOCENTE</t>
  </si>
  <si>
    <t>DIANA ROCIO MOLORADO MALES</t>
  </si>
  <si>
    <t>DE 01 DE MARZO AL 6 DE NOVIEMBRE DE 2014</t>
  </si>
  <si>
    <t>GLORIA ELIZA LOPEZ GALVIS</t>
  </si>
  <si>
    <t>ESTUDIANTE DE TRABAJO SOCIAL</t>
  </si>
  <si>
    <t>1. CORPOCAUCA 2. UNIVERSIDAD DEL VALLE</t>
  </si>
  <si>
    <t xml:space="preserve">1. DEL 01 DE SEPTIEMBRE AL 15 DE DICIEMBRE DE 2014 2.DEL 01 DE AGOSTO DE 2012 A 31 DE JULIO DE 2013 </t>
  </si>
  <si>
    <t>1. APOYO PSICOSOCIAL 2. PRACTICA TRABAJO SOCIAL</t>
  </si>
  <si>
    <t xml:space="preserve">SOLO CERTIFICA 3 MESES DE EXPERIENCIA EN LA CUAL SE RELACIONAN FUNCIONES, LA  CERTIFICACIÓN DE LA PRACTICA NO REGISTRA FUNCIONES </t>
  </si>
  <si>
    <t>ELIAN PATRICIA MORAN MOSQUERA</t>
  </si>
  <si>
    <t>ESTUDIANTE TRABAJO SOCIAL</t>
  </si>
  <si>
    <t>PROYECTO DE GRADO</t>
  </si>
  <si>
    <t>1. CORPOCAUCA 2. CARVAJAL</t>
  </si>
  <si>
    <t>1. DEL 01 DE SEPTIEMBRE A 15 DICIEMBRE DE 2014 2. DEL 25 DE SEPTIEMBRE A 19 DE JUNIO DE 2014</t>
  </si>
  <si>
    <t xml:space="preserve">UNIVERSIDAD DEL VALLE </t>
  </si>
  <si>
    <t xml:space="preserve">30: SUAREZ 2: 752 CUPOS </t>
  </si>
  <si>
    <t xml:space="preserve">SUAREZ </t>
  </si>
  <si>
    <t>3/752</t>
  </si>
  <si>
    <t>INES ELVIRA MAZUERA CARABALI</t>
  </si>
  <si>
    <t>POLITOLOGA CON ENFASIS EN RELACIONES INTERNACIONALES</t>
  </si>
  <si>
    <t>ICESI</t>
  </si>
  <si>
    <t>1. CORPOCAUCA 2. FUNDACION FAMI</t>
  </si>
  <si>
    <t>1. 01/10/2014  A 15/12/2014  2.  01/03/2013 AL 01/02/2014</t>
  </si>
  <si>
    <t>1. COORDINADORA 2. COORDINADORA PROGRAMAS: PREVENCION AL MALTRATO INFANTIL Y PROMOCION DE  LOS DERECHOS DEL NIÑO</t>
  </si>
  <si>
    <t xml:space="preserve">LAS CERTIFICACIONES NO INCLUYEN LAS FUNCIONES </t>
  </si>
  <si>
    <t>ANA DELIA CANDELO ARARAT</t>
  </si>
  <si>
    <t>1. CORPOCAUCA</t>
  </si>
  <si>
    <t xml:space="preserve">1. 01/04/2013 A 30/06/2014  </t>
  </si>
  <si>
    <t xml:space="preserve">LAS CERTIFICACION NO INCLUYE LAS FUNCIONES </t>
  </si>
  <si>
    <t>JESUS DARIO NAVIA SILVA</t>
  </si>
  <si>
    <t xml:space="preserve">PROFESIONAL EN ACTIVIDAD FISICA Y DEPORTIVA </t>
  </si>
  <si>
    <t>UNIVERSIDAD AUTONOMA</t>
  </si>
  <si>
    <t xml:space="preserve">1. 03/06/2013 A 30/12/2013;  02/07/2014 A 26/11/2014  </t>
  </si>
  <si>
    <t xml:space="preserve">LAS CERTIFICACIONES DE EXPERIENCIA  NO INCLUYE LAS FUNCIONES </t>
  </si>
  <si>
    <t>6/752</t>
  </si>
  <si>
    <t>CLAUDIA MOSQUERA RODALLEGA</t>
  </si>
  <si>
    <t>ASPIRANTE AL TITULO DE PSICOLOGA</t>
  </si>
  <si>
    <t>1. 15/04/2013 A 15/12/2013  Y 02/01/2014 A 06/11/2014</t>
  </si>
  <si>
    <t>APOYO Y ATENCION PSICOSOCIAL</t>
  </si>
  <si>
    <t>GLORIA KATHERINE AGUILAR QUIGUANAS</t>
  </si>
  <si>
    <t>1. FUNDACION FAMI 2. CORPOCAUCA</t>
  </si>
  <si>
    <t>1. 01/03/2012 A 30/11/2012  2. 01/09/2014 A 06/11/2014</t>
  </si>
  <si>
    <t>1. PRACTICA PRE-PROFESIONAL DE TRABAJO SOCIAL  2. APOYO PSICOSOCIAL</t>
  </si>
  <si>
    <t>SANDRA EUNICE ROJAS VALENCIA</t>
  </si>
  <si>
    <t>1. CORPOCAUCA 2.INSTITUTO EDUCATIVO CARLOS M SIMOMS</t>
  </si>
  <si>
    <t>1. 28/01/2013 A 15/12/2013; 01/11/2014 A 6/1/2014  2. 15/03/2012 HASTA 01/06/2012</t>
  </si>
  <si>
    <t xml:space="preserve">1.PSICOLOGA 2. PRACTICA DE FORMACION PSICOLOGICA </t>
  </si>
  <si>
    <t>SANDRA PATRICIA NOREÑA OROZCO</t>
  </si>
  <si>
    <t xml:space="preserve"> 19/10/2012</t>
  </si>
  <si>
    <t>1. CENTRO DE INVESTIGACION ACADEMICA Y DESARROLLO TECNOLOGICA DEL OCCIDENTE COLOMBIANO. 2. INSTITUCION EDUCATIVA DONAL RODRIGO TAFURT 3.CORPOCAUCA</t>
  </si>
  <si>
    <t>1. 28/01/2013 AL 15/12/2013; 01/11/2014 AL 06/11/2015</t>
  </si>
  <si>
    <t>1. APOYO SICOSOCIAL  2. ORIENTADORA  3. PSICOLOGA</t>
  </si>
  <si>
    <t xml:space="preserve">SOLO CERTIFICA 4 MESES DE EXPERIENCIA EN LA CUAL SE RELACIONAN FUNCIONES, LAS OTRAS CERTIFICACIONES NO RELACIONAN LAS FUNCIONES  </t>
  </si>
  <si>
    <t>NORMA VASQUEZ ORTIZ</t>
  </si>
  <si>
    <t>IAASA</t>
  </si>
  <si>
    <t>07/12/1993 A 06/12/2001</t>
  </si>
  <si>
    <t>COORDINADORA DE PRODECCION</t>
  </si>
  <si>
    <t xml:space="preserve">NO APORTA CERTIFICACIONES DE EXPERIENCIA RELACIONADAS CON EL CARGO </t>
  </si>
  <si>
    <t>PAOLA XIMENA VIVEROS GOMEZ</t>
  </si>
  <si>
    <t xml:space="preserve">32: VILLARICA 2 800 CUPOS </t>
  </si>
  <si>
    <t xml:space="preserve">GLORIA YNES PUERTAS </t>
  </si>
  <si>
    <t xml:space="preserve">LICENCIADO EN EDUCACION BASICA EN CIENCIAS NATURALES Y EDUCACIÓN AMBIENTAL </t>
  </si>
  <si>
    <t xml:space="preserve">UNIVERSIDAD DEL TOLIMA EN CONVENIO CON LA COPRPORACIÓN UNIVERSITARIA MINUTO DE DIOS </t>
  </si>
  <si>
    <t>2 DE AGOSTO DE 2011</t>
  </si>
  <si>
    <t>1. FUNDACION LICEO COMERCIAL CIUDAD DE EL BORDO</t>
  </si>
  <si>
    <t>1. 15 DE FEBRERO DE 2010 HASTA EL 21 DE OCTUBRE DE 2010; 07 DE JULIO DE 2011 HASTA EL 14 DE AGOSTO DE 2011; 16 DE AGOSTO DE 2011 HASTA EL 15 DE DICIEMBRE DE 2011</t>
  </si>
  <si>
    <t xml:space="preserve">COORDINADORA PROGRAMA DE ATENCION A LA PRIMERA INFANCIA </t>
  </si>
  <si>
    <t>LA CERTIFICACIÓN QUE ACREDITA LA EXPERIENCIA COMO COORDINADORA NO RELACIONA LAS FUNCIONES</t>
  </si>
  <si>
    <t>LUZ MARINA MORENO TORRES</t>
  </si>
  <si>
    <t xml:space="preserve">UNIVERSIDAD DE SAN BUENAVENTURA </t>
  </si>
  <si>
    <t>20 DE FEBRERO DE 2014</t>
  </si>
  <si>
    <t xml:space="preserve">1. CAJA COMPESACIÓN FAMILIAR DEL CAUCA </t>
  </si>
  <si>
    <t>1. 1 DE JULIO DE 2006 HASTA EL 31 DE DICIEMBRE DE 2012</t>
  </si>
  <si>
    <t xml:space="preserve">COORDINADOR CAPACITACIÓN </t>
  </si>
  <si>
    <t>NO ACREDITA EXPERIENCIA COMO DIRECTOR, COORDINADOR O JEFE DE PROYECTOS SOCIALES PARA LA INFANCIA O CENTROS EDUCATIVOS</t>
  </si>
  <si>
    <t xml:space="preserve">ANA MILENA CARVAJAL VIVEROS </t>
  </si>
  <si>
    <t>1. TRABAJO SOCIAL EN ENFASIS PSICOLOGIA</t>
  </si>
  <si>
    <t xml:space="preserve">1. UNIVERSIDAD DEL VALLE </t>
  </si>
  <si>
    <t xml:space="preserve">1. 15 DE JULIO DE 2011 </t>
  </si>
  <si>
    <t>1. UNIDAD DE ORGANIZACIONES AFROCAUCANAS -UOAFROC   2. LICEO TECNICO SUPERIOR ADSCRITO A LA CORPORACIÓN UNIVERSITARIA AUTONOMA DEL CAUCA</t>
  </si>
  <si>
    <t xml:space="preserve">1. 1 DE AGOSTO DE 2009 HASTA EL NOVIEMBRE DE 2013; DE DICIEMBRE DE  2013 A NOVIEMBRE DE 2014  2. 2007 AL 2012 </t>
  </si>
  <si>
    <t xml:space="preserve">1. COORDINADORA DE LA SECCION DE NIÑEZ, JUVENTUD Y GENERO; COORDINADORA DEL PROYECTO TRANSVERSALIZACION DE LA CATEDRA AFRO Y PROYECTOS EDUCATIVOS COMUNITARIOS EN LOS MUNICIPIOS DE SANTANDER, SUAREZ Y BUENOS AIRES 2. COORDINADORA GENERAL DEL ENTORNO COMUNITARIO </t>
  </si>
  <si>
    <t>ANGELICA IMBACUN CEBALLOS</t>
  </si>
  <si>
    <t>26 DE JUNIO DE 2010</t>
  </si>
  <si>
    <t>1. CORPORACIÓN PARA EL DESARROLLO DEL CAUCA "CORPOCAUCA"  2. ACCION TEMPORAL LTDA</t>
  </si>
  <si>
    <t>1. 01 DE ABRIL DE 2013 HASTA EL 15 DE DICIEMBRE DE 2013; 02 DE ENERO DE 2014 HASTA EL 15 DE DICIEMBRE DE 2014 2. 25 DE FEBRERO DE 2011 HASTA EL 30 DE DICIEMBRE DE 2011</t>
  </si>
  <si>
    <t>1.  APOYO PSICOSOCIAL 2. PSICOLOGA EN LA FUNDACION SERVICIO JUVENIL</t>
  </si>
  <si>
    <t>JESSICA  TATIANA LUCUMI CAMPO</t>
  </si>
  <si>
    <t xml:space="preserve">ASPIRANTE AL TITULO DE TRABAJADORA SOCIAL </t>
  </si>
  <si>
    <t>A TITULARSE EN DICIEMBRE DE 2014</t>
  </si>
  <si>
    <t xml:space="preserve">1. CORPORACIÓN PARA EL DESARROLLO DEL CAUCA "CORPOCAUCA"  </t>
  </si>
  <si>
    <t xml:space="preserve">1. 01 DE ABRIL DE 2013 HASTA EL 15 DE DICIEMBRE DE 2013; 02 DE ENERO DE 2014 HASTA EL 15 DE DICIEMBRE DE 2014 </t>
  </si>
  <si>
    <t xml:space="preserve">1.  APOYO PSICOSOCIAL </t>
  </si>
  <si>
    <t xml:space="preserve">NO ANEXA CERTIFICACIÓN DE LA UNIVERSIDAD QUE REFIERA CUANDO TERMINO MATERIAS </t>
  </si>
  <si>
    <t>ALBA LUCY  GRANDA MUÑOZ</t>
  </si>
  <si>
    <t>A TITULARSE EN DICIEMBRE DE 2015</t>
  </si>
  <si>
    <t xml:space="preserve">SECRETARIA DE EDUCACION MUNICIPAL VILLARICA </t>
  </si>
  <si>
    <t>16 DE AGOSTO DE 2012 HASTA EL 21 DE JUNIO DE 2013</t>
  </si>
  <si>
    <t>PRACTICA ACADEMICA EN LA INSTITUCION EDUCATIVA TECNICO SENON FABIO VILEGAS</t>
  </si>
  <si>
    <t xml:space="preserve">JUAN PABLO PRIETO MEDINA </t>
  </si>
  <si>
    <t>A TITULARSE EN DICIEMBRE DE 2016</t>
  </si>
  <si>
    <t xml:space="preserve">COMISARIA DE FAMILIA CALOTO CAUCA </t>
  </si>
  <si>
    <t>6  DE AGOSTO DE 2013 HASTA EL 13 DE JUNIO DE 2014</t>
  </si>
  <si>
    <t xml:space="preserve">PRACTICA ACADEMICA EN LA COMISARIA DE FAMILIA DE CALOTO </t>
  </si>
  <si>
    <t>JACKELINE ARIZA MUÑOZ</t>
  </si>
  <si>
    <t>A TITULARSE EN DICIEMBRE DE 2017</t>
  </si>
  <si>
    <t xml:space="preserve">HOSPITAL FRANCISCO DE PAULA SANTANDER </t>
  </si>
  <si>
    <t>14 DE AGOSTO DE 2012 HASTA EL 21 DE JUNIO DE 2013</t>
  </si>
  <si>
    <t xml:space="preserve">PRACTICA ACADEMICA EN EL HOSPITAL FRANCISCO DE PAULA SANTANDER CON PACIENTS DE DIABETES E HIPERTENSION </t>
  </si>
  <si>
    <t>LA EXPERIENCIA DE LA PRACTICA ACADEMICA NO ESTA RELACIONADA CON NIÑOS Y FAMILIA</t>
  </si>
  <si>
    <t>CLAUDIA FERNANDA SUAREZ MUÑOZ</t>
  </si>
  <si>
    <t xml:space="preserve">ESTUDIANTE DE PSICOLOGIA </t>
  </si>
  <si>
    <t xml:space="preserve">UNIVERSIDAD SAN BUENAVENTURA </t>
  </si>
  <si>
    <t>1 DE FEBRERO DE 2012 HASTA EL 31 DE DICIEMBRE DE 2012</t>
  </si>
  <si>
    <t xml:space="preserve">PSICOLOGA PRACTICANTE CONVENIO INTERADMINISTRATIVO ENTRE ALCALDIA DE CALOTO Y UNIVERSIDAD SAN BUENAVENTURA </t>
  </si>
  <si>
    <t>DEBE ANEXAR UNA CERTIFICACIÓN LEGIBLE DE LA PRACTICA REALIZADA EN LA COMISARIA DE FAMILIA DE CALOTO</t>
  </si>
  <si>
    <t xml:space="preserve">33: POPAYAN 300 CUPOS </t>
  </si>
  <si>
    <t xml:space="preserve">POPAYAN </t>
  </si>
  <si>
    <t>COORDINADOR PEDAGOGICA</t>
  </si>
  <si>
    <t>3/600</t>
  </si>
  <si>
    <t>ELSA SALAZAR DE GIRON</t>
  </si>
  <si>
    <t>UNIVERSIDAD NACIONAL ABIERTA Y A DISTANCIA UNAD</t>
  </si>
  <si>
    <t>ESCUELA BARRIO OBRERO, CORPOCAUCA, REGISTRADURIA, COOPERAMOS</t>
  </si>
  <si>
    <t>01/11/2001 A 30/12/2003 Y 01/05/2013 A 30/12/2013 Y 02/01/2014 A 06/11/2014 Y 16/05/2011 A 06/11/2011 Y 06/06/2009 A 20/01/2011 Y 01/06/2008 A 31/12/2008</t>
  </si>
  <si>
    <t>APOYO PSICOSOCIAL, TECNICA ADMINISTRATIVA, ASESORA PSICOSOCIAL</t>
  </si>
  <si>
    <t xml:space="preserve">LAS CERTIFICACIONES RELACIONADAS CON EL CARGO NO INCLUYEN LAS FUNCIONES </t>
  </si>
  <si>
    <t>JORGE GIRON GAMES</t>
  </si>
  <si>
    <t>UNIVERSIDAD DE NARIÑO</t>
  </si>
  <si>
    <t>CORPOCAUCA, COMEDOR INFANTIL MANOS QUE AYUDAN.</t>
  </si>
  <si>
    <t xml:space="preserve">30/11/2012 A 30/09/2014 Y 01/03/2008 A 31/12/2009 Y </t>
  </si>
  <si>
    <t>COORDINADOR PEDAGOGICO, ASESOR PROFESIONAL EN PROYECTOS</t>
  </si>
  <si>
    <t>CARLOS MURICIO MUÑOZ BERMEO</t>
  </si>
  <si>
    <t>COMUNICADOR SOCIAL-PERIODISTA</t>
  </si>
  <si>
    <t>GOBERNACION DEL CAUCA-UNIVERSIDAD DEL CAUCA-CORPOCAUCA</t>
  </si>
  <si>
    <t>AÑOS 2008 Y 2009-01/09/1999 HASTA 13/02/2002- 01/03/2008 HASTA 01/03/2009, 11/2004 HASTA 03/2006</t>
  </si>
  <si>
    <t>GUIONSITA INVESTIGADOR-COORDINADOR DEL PLAN SOCIAL-CONSULTOR</t>
  </si>
  <si>
    <t>MARIA EUGENIA BURBANO MUÑOZ</t>
  </si>
  <si>
    <t>PSICOLOGA-ESPECIALISTA EN NUEROPSICOPEDAGOGIA-ESPECIALISTA EN FAMILIA</t>
  </si>
  <si>
    <t>UNIVERSIDAD COPERATIVA DE COLOMBIA- UNIVERSIDAD DE MANIZALES-UNIVERSIDAD JAVERIANA DE CALI</t>
  </si>
  <si>
    <t>06/12/200124/02/2006-19/10/2012</t>
  </si>
  <si>
    <t>ESE POPAYAN-INSTITUTO CRECER-SEMPI</t>
  </si>
  <si>
    <t>02/01/2013 HASTA 31/12/2013;02/03/2012 HASTA15/12/2012-02/01/2008 HASTA 31/12/2011-02/11/2007 HASTA 30/12/2007</t>
  </si>
  <si>
    <t>PSICOLOGIA</t>
  </si>
  <si>
    <t>JOHANA ERAZO ROJAS</t>
  </si>
  <si>
    <t>AÑO 2012 NO ES LEGIBLE LA FECHA</t>
  </si>
  <si>
    <t>CYM CONSULTORES-CORPOCACUA-CORPORACION DIA DE LA NIÑEZ</t>
  </si>
  <si>
    <t>01/11/2012 HASTA 15/12/2012- 30/11/ HASTA 31/12/2012-17/05/2013 HASTA 07/09/2013</t>
  </si>
  <si>
    <t>VERIFICADORA DE ESTANDADES DEL PROYECTO 5-PSICOLOGA</t>
  </si>
  <si>
    <t>JOSE MANUEL PERAFAN BURBANO</t>
  </si>
  <si>
    <t>IE TOMAS CIPRIANO DE MOSQUERA - INTIP-REAL COLEGIO SAN JOSE</t>
  </si>
  <si>
    <t>26/01/2003 HASTA 11/12/2003- 01/10/2004 HASTA01/12/2005- 28/01/2008 HASTA 14/06/2008</t>
  </si>
  <si>
    <t>PSICORIENTADOR ESTUDIANTIL-DOCENTE</t>
  </si>
  <si>
    <t>VIVIANA SARZOSA</t>
  </si>
  <si>
    <t>PSICOLOGIA SOCIAL Y COMUNITARIA</t>
  </si>
  <si>
    <t>IE LA MILAGROSA-FUNDACION COLEGIO CICLICO PAULO VI</t>
  </si>
  <si>
    <t>29/03/2009 HASTA 18/12/2009-14/01/2009 HASTA 15/04/2009</t>
  </si>
  <si>
    <t>LILINANA ANDREA ORDOÑEZ PENAGOS</t>
  </si>
  <si>
    <t>FUNDACION GIMNASIO MODERNO-CENTRO PEDIATRICO DEL CAUCA</t>
  </si>
  <si>
    <t>24/09/2013 HASTA 30/12/2013- 01/03/2011 HASTA 30/09/2012</t>
  </si>
  <si>
    <t xml:space="preserve">34: POPAYAN 300 CUPOS </t>
  </si>
  <si>
    <t>NO SE EVALUA PORQUE NO ESPECIFICO TALENTO PARA ESTE GRUPO</t>
  </si>
  <si>
    <t xml:space="preserve">ONG FUNDACION GESTION SOCIAL DE COLOMBIA </t>
  </si>
  <si>
    <t>ONG FUNDACION GESTION SOCIAL DE COLOMBIA</t>
  </si>
  <si>
    <t>3, 4, 8, 13, 14, 20, 21, 23, 25, 26, 28, 42, 43</t>
  </si>
  <si>
    <t>Observaciones</t>
  </si>
  <si>
    <t>La propuesta no se especifica por grupos individuales.</t>
  </si>
  <si>
    <t>RESGUARDO INDIGENA DE GUAMBIANOS LA MARIA</t>
  </si>
  <si>
    <t>210120130115</t>
  </si>
  <si>
    <t xml:space="preserve">BRINDAR APOYO PSICOLOGICO INTEGRAL EN EL RESGUARDO INDIGENA GUAMBIANO LA MARIA EN EL MUNICIPIO DE PIENDAMO DEPARTAMENTO DEL CAUCA A 150 NIÑOS DE 2 A 5 AÑOS DE EDAD EN CONJUNTO CON SUS FAMILIAS PARA DIAGNOSTICAR E INTERVENIR EN EL MANEJO DE NIÑOS CON DISCAPACIDAD CONGENITA Y TRASTORNOS DEL DESARROLLO Y ASI DAR PASO A SU VINCULACION A LA ESCOLARIDAD. </t>
  </si>
  <si>
    <t xml:space="preserve">RESGUARDO MUSE UKWE </t>
  </si>
  <si>
    <t>2012051800046</t>
  </si>
  <si>
    <t xml:space="preserve">TRABAJAR INTEGRALMENTE MEDIANTE EL ACOMPAÑAMIENTO DE UN EQUIPO INTERDISCIPLINAR DE PROFESIONALES A UNA POBLACION DE 150 NIÑAS Y NIÑOS DE 1 A 5 AÑOS DE EDAD EN EL MUNICIPIO DE MORALES CAUCA CON PARTICIPACION DE SUS FAMILIAS Y LA COMUNIDAD EN GENERAL, PARA EVIDENCIAR Y DAR A CONOCER EL ADECUADO MANEJO QUE SE DEBE DE TENER CON LOS NIÑOS CON DISCAPACIDAD CONGENITA Y EN EL APRENDIZAJE, LOGRANDO ASI CON ESTE TRABAJO MEJORAR EL NIVEL Y CALIDAD DE VIDA DE ELLOS EN SU ENTORNO. </t>
  </si>
  <si>
    <t xml:space="preserve">CORPORACION RAICES AFRICANAS </t>
  </si>
  <si>
    <t>RA201450200120</t>
  </si>
  <si>
    <t xml:space="preserve">TRABAJAR CON LAS FAMILIAS PARA QUE SE FORTALEZCAN LA PARTE MOTRIZ DE NUESTROS NIÑOS Y NIÑAS EN EDADES DE 1 A 4 AÑOS PARA QUE A TRAVES DE TRABAJOS LUDICOS SE POTENCIALICE SU DESARROLLO MOTRIZ, IMPLEMENTANDO ASI LA CONSERVACION DE NUESTRAS TRADICIONES CULTURALES Y ETNICAS DE LAS VEREDAS LA PALMA, LA AURELIA, LA GRANJA CORREGIMIENTO LA PEDREGOZA DEL MUNICIPIO DE CAJIBIO EN EL DEPARTAMENTO DEL CAUCA, PARA QUE LAS FAMILIAS QUE SON LA BASE DE LA COMUNIDAD SIGAN CONSERVANDOLAS. </t>
  </si>
  <si>
    <t>FALTA INCLUIR LA MODALIDAD</t>
  </si>
  <si>
    <t>FALTA INCLUIR MODALIDAD</t>
  </si>
  <si>
    <t>GEOREFERENCIACION</t>
  </si>
  <si>
    <t>No cuenta con el formato No. 11</t>
  </si>
  <si>
    <t>CORDINADORA GENERAL</t>
  </si>
  <si>
    <t>1/7607</t>
  </si>
  <si>
    <t>ANA PADY IBARRA CHAMORRO</t>
  </si>
  <si>
    <t>FUNDACION GIMNACIO MODERNO DEL CAUCA</t>
  </si>
  <si>
    <t>28/01/2013 - 31/07/2014</t>
  </si>
  <si>
    <t>NO CUMPLE CON LA EXPERIENCIA MINIMA REQUERIDA ESTABLECIDA EN LOS PLIEGOS DE CONDICIONES PARA ESTA CONVOCATORIA.</t>
  </si>
  <si>
    <t xml:space="preserve">El proponente No especifica  el talento humano relacionado en el formato 7.
• Para cada grupo va digirido el TH. 
El proponente presenta 14 personas para la atención, de las cuales solo encuentran Las hojas de vida de 104 (folios 483 – 1.859), sin certificaciones de experiencia y las que cuentan con certificación, no tienen las funciones que han desarrollado y experiencia mínima requerida para el cargo. (ver Pliego de condiciones página 73) En las Certificaciones laborales no describe las Funciones . 
</t>
  </si>
  <si>
    <t>LISZEL LOZANO CAYAPU</t>
  </si>
  <si>
    <t>LICENCIADO EN EDUCACION RURAL</t>
  </si>
  <si>
    <t>FUNDACION CENTRO UNIVERSITARIO DE BIENESTAR RURAL</t>
  </si>
  <si>
    <t>20/02/2002 - 10/12/2013</t>
  </si>
  <si>
    <t>NO PRESENTO SOPORTES DE EXPERENCIA Y NO CUMPLE CON LA EXPERIENCIA MINIMA REQUERIDA ESTABLECIDA EN LOS PLIEGOS DE CONDICIONES PARA ESTA CONVOCATORIA.</t>
  </si>
  <si>
    <t>MARIA LCELY PAZU ZAPATA</t>
  </si>
  <si>
    <t>UNIVERSIDAD DE FRANCISCO DE PAULA SANTANDER</t>
  </si>
  <si>
    <t>FUNDACION GIMNACIO MODERNO DEL CAUCA Y OTROS</t>
  </si>
  <si>
    <t>01/04/2010 - 01/12/2013</t>
  </si>
  <si>
    <t>ZORAIDA CHILHUESO RIVERA</t>
  </si>
  <si>
    <t>INSTITUTO TECNICO EXCELENCIA EMPRESIAL</t>
  </si>
  <si>
    <t>01/02/2007 - 10/12/2010</t>
  </si>
  <si>
    <t>NO CUENTA CON SOPORTE DE TITULO PROFESIONAL Y NO CUMPLE CON LA EXPERIENCIA MINIMA REQUERIDA ESTABLECIDA EN LOS PLIEGOS DE CONDICIONES PARA ESTA CONVOCATORIA.</t>
  </si>
  <si>
    <t>LEIDY VIVIANA GARCIA OME</t>
  </si>
  <si>
    <t>LICENCIADO EN EDUCACION BASICA CON ENFASIS EN EDUCACION FISICA RECREACION Y DEPORTE</t>
  </si>
  <si>
    <t>CORPORACION EDUCATIVA DE OCCIDENTE - COLEGIO LOS ANDES Y OTROS</t>
  </si>
  <si>
    <t>10/12/2012 - 30/11/2013</t>
  </si>
  <si>
    <t>NO CUENTA CON ALGUN SOPORTE DE EXPERIENCIA Y NO CUMPLE CON LA EXPERIENCIA MINIMA REQUERIDA ESTABLECIDA EN LOS PLIEGOS DE CONDICIONES PARA ESTA CONVOCATORIA.</t>
  </si>
  <si>
    <t>ELIZABETH ETAYO GARCIA</t>
  </si>
  <si>
    <t>LICENCIADO EN PEDAGOGIA INFANTIL</t>
  </si>
  <si>
    <t>COLEGIO LUZ DE AMERICA Y OTROS</t>
  </si>
  <si>
    <t>05/0272002 - 10/12/2013</t>
  </si>
  <si>
    <t>LISSETTE JOHANA MOLANO MUÑOZ</t>
  </si>
  <si>
    <t>NORMALISTA SUPERIOR</t>
  </si>
  <si>
    <t>IE ESCUELA NORMAL SUPERIOR DE POPAYAN</t>
  </si>
  <si>
    <t>01/04/2013 - 09/12/2013</t>
  </si>
  <si>
    <t>NO EVIDENCIA  SOPORTES ESTUDIOS REALIZADOS Y NO CUMPLE CON LA EXPERIENCIA MINIMA REQUERIDA ESTABLECIDA EN LOS PLIEGOS DE CONDICIONES PARA ESTA CONVOCATORIA.</t>
  </si>
  <si>
    <t>CORDINADORA PEDAGOGICA</t>
  </si>
  <si>
    <t>GLORIA ESTELLA VIVEROS CASTILLO</t>
  </si>
  <si>
    <t>IE ESCUELA NORMAL SUPERIOR JORGE ISAAC</t>
  </si>
  <si>
    <t>FUNDACION GRANITO DE ESPERANZA</t>
  </si>
  <si>
    <t>10/07/1999 - 13/08/2009</t>
  </si>
  <si>
    <t>NO EVIDENCIA  SOPORTES DE LA EXPERIENCIA Y NO CUMPLE CON LA EXPERIENCIA MINIMA REQUERIDA ESTABLECIDA EN LOS PLIEGOS DE CONDICIONES PARA ESTA CONVOCATORIA.</t>
  </si>
  <si>
    <t>FRANCIA ELENA CAMPO MONTENEGRO</t>
  </si>
  <si>
    <t>ESPECIALISTA EN DOCENCIA DE LA LECTOESCRITURA</t>
  </si>
  <si>
    <t>ASESORA PEDAGOGICA DE PRIMERA INFANCIA</t>
  </si>
  <si>
    <t>02/2000 - 2012</t>
  </si>
  <si>
    <t xml:space="preserve">NO EVIDENCIA  SOPORTES DE LA EXPERIENCIA </t>
  </si>
  <si>
    <t>MARTA LILIANA ANDRADE SALAZAR</t>
  </si>
  <si>
    <t>UNIVERSIDAD DE MAGDALENA</t>
  </si>
  <si>
    <t>COORPORACION NIVERSITARIA AUTONOMA DEL CAUCA</t>
  </si>
  <si>
    <t>01/08/1996 - 02/12/2013</t>
  </si>
  <si>
    <t>MARIA YASMINA FLOREZ MONTILLA</t>
  </si>
  <si>
    <t>LICENCIADO EN PEDAGOGIA REEDUCATIVA</t>
  </si>
  <si>
    <t>FUNDACION UNIVERSITARIA LUIS AMIGO</t>
  </si>
  <si>
    <t>COLEGIO NUESTRA SEÑORA DE FATIMA</t>
  </si>
  <si>
    <t>06/1984 - 02/2012</t>
  </si>
  <si>
    <t>NO EVIDENCIA ALGUNOS SOPORTES DE LA EXPERIENCIA Y NO CUMPLE CON LA EXPERIENCIA MINIMA REQUERIDA ESTABLECIDA EN LOS PLIEGOS DE CONDICIONES PARA ESTA CONVOCATORIA.</t>
  </si>
  <si>
    <t>MARIBEL MIRANDA VIAFARA</t>
  </si>
  <si>
    <t>BACHILLER ACADEMICO</t>
  </si>
  <si>
    <t>INSTITUCION EDUCATIVA FIDELINA ECHEVERRY</t>
  </si>
  <si>
    <t xml:space="preserve">SAGRADO CORAZON DE JESUS </t>
  </si>
  <si>
    <t>03/02/2010 - 06/06/2012</t>
  </si>
  <si>
    <t>NO EVIDENCIA SOPORTES DE LA EXPERIENCIA, NI ALGUNOS CERTIFICADOS DE ESTUDIO Y NO CUMPLE CON LA EXPERIENCIA MINIMA REQUERIDA ESTABLECIDA EN LOS PLIEGOS DE CONDICIONES PARA ESTA CONVOCATORIA.</t>
  </si>
  <si>
    <t>SILVIA MARITZA FERNANDEZ HILAMO</t>
  </si>
  <si>
    <t>LICENCIADO ETNOEDUACION</t>
  </si>
  <si>
    <t>UNIVERSIDAD PONTIFICIA BOLIVARIANA</t>
  </si>
  <si>
    <t>VICARIATO APOSTOLICO DE GUAPI</t>
  </si>
  <si>
    <t>12/03/2008 - 10/12/2010</t>
  </si>
  <si>
    <t>ALIX CAROLINA CALDERON</t>
  </si>
  <si>
    <t>SALA CUNA Y JARDIN INFANTIL MUNDO FELIZ</t>
  </si>
  <si>
    <t>06/2011 - 06/2014</t>
  </si>
  <si>
    <t>FALTA SOPORTES DE TITULO PROFESIONAL Y SOPORTES DE EXPERIENCIA Y NO CUMPLE CON LA EXPERIENCIA MINIMA REQUERIDA ESTABLECIDA EN LOS PLIEGOS DE CONDICIONES PARA ESTA CONVOCATORIA.</t>
  </si>
  <si>
    <t>No presento el formato 10 para esta propuesta.</t>
  </si>
  <si>
    <t>FUNDACION LLEVANT  MARXA</t>
  </si>
  <si>
    <t>Resumen de Grupos y presupuesto que esta ofertando (se debe hacer una evaluacion independiente para cada grupo al que se presenta)</t>
  </si>
  <si>
    <t>FOLIOS 285 AL 347</t>
  </si>
  <si>
    <t xml:space="preserve">FUNDACION LLEVANT EN MARXA </t>
  </si>
  <si>
    <t>19262013-469</t>
  </si>
  <si>
    <t>131/10/2014</t>
  </si>
  <si>
    <t>83 AL 104</t>
  </si>
  <si>
    <t>NO APÓRTA CERTIFICACION DEL CONTRATATANTE</t>
  </si>
  <si>
    <t>SECRETARIA DE EDUCACION DEPARTAMENTAL DEL CAUCA</t>
  </si>
  <si>
    <t>567-2014</t>
  </si>
  <si>
    <t xml:space="preserve">NA </t>
  </si>
  <si>
    <t>105 AL 119</t>
  </si>
  <si>
    <t>19082012-386</t>
  </si>
  <si>
    <t xml:space="preserve">NO SE VALIDA PORQUE ELOBJETO DEL CONTRATO NO APLICA PORQUE NO ESTA RELACIONADO CON LA ATENCION A PRIMERA INFANCIA </t>
  </si>
  <si>
    <t>MUNICIPIO LOPEZ DE MICAY</t>
  </si>
  <si>
    <t>001/2013</t>
  </si>
  <si>
    <t>PRESENTA FORMATO 535, NO PRESENTA CARTA DE COMPROMISO QUE ES EL REQUISITO PARA CDI FAMILIAR SEGÚN PLIEGOS</t>
  </si>
  <si>
    <t>MARIA ELISA SINISTERRA MONTAÑO</t>
  </si>
  <si>
    <t>NORMALISTA SUPERIOR,
 LICENCIADA EN PRESCOLAR</t>
  </si>
  <si>
    <t>ESCUELA NORMAL SUPERIOR  LA INMACULADA, 
CORPORACION UNIVERSITARIA AUTONOMA DEL CAUCA</t>
  </si>
  <si>
    <t>17/02/2004, 11/08/2012</t>
  </si>
  <si>
    <t xml:space="preserve">ALCALDIA DE GUAPI- DOS AÑOS </t>
  </si>
  <si>
    <t>22/02/1999 HASTA 30/11/2001</t>
  </si>
  <si>
    <t xml:space="preserve">SEGÚN LOS PLIEGOS BEBE SER PROFESIONAL EN CIENCIAS SOCIALES, HUMANAS DE LA EDUCACION Y ADMINISTRATIVAS Y ACERDITAR UNA AÑO COMO DIRECTOR COORDINADOR O JEFE EN PROGRAMS O PROYECTOS SOCIALES PARA LA INFANCIA O CENTROS EDUCATIVOS , ACREDITA EXP PERO NO COMO DIRECTOR </t>
  </si>
  <si>
    <t>MERCY PALMA IZQUIERDO</t>
  </si>
  <si>
    <t>FUCOLDE, FUNOF, CONSEJO COMUNITARIO LOS MANGLARES, FUNDACION LLEVANT EN MARXA</t>
  </si>
  <si>
    <t xml:space="preserve">02/12/2013 HASTA 30/03/2014, 03/07/2013 HASTA 19/1272013, DE 13702/2010 HASTA 18/08/2011, DE 01/11/2013 HASTA 01/11/2014 </t>
  </si>
  <si>
    <t>DIRIGIR Y COORDINAR
 POLITICAS DE FUPAD-
FUCOLDE COLOMBIA, PROMOTOR DE DERECHOS DEL PROGRAMA GENERACIONES CON BIENESTAR, , GESTORA SOCIALACTIVIDADES CON NIÑOS, JOVENES Y ADULTO MAYOR, DOCENTE</t>
  </si>
  <si>
    <t>AUNQUE RELACIONAN DOS APOYOS PSICOSOCIALES SOLO ANEXA UNA HOJA DE VIDA</t>
  </si>
  <si>
    <t xml:space="preserve">EN COMPONENTE DE TALENTO HUMANO NO CUMPLE CON LAS CINCO VIÑETAS </t>
  </si>
  <si>
    <t>REVISOR FISCAL</t>
  </si>
  <si>
    <t>FOLIO348 AL 463</t>
  </si>
  <si>
    <t>FUNDACION LLEVANT EN MARXA POR LOS NIÑOS MARGINADOS</t>
  </si>
  <si>
    <t>176 DE 2012</t>
  </si>
  <si>
    <t>PRESENTACION DEL SERVICIO EDUCATIVO A LOS 916 ESTUDIANTES BENEFICIARIOS UBICADOS EN LOS MUNICIPIOS NO CERTIFICADOS DEL DEPARTAMENTO DEL CAUCA Y QUE SE ENCUENTRAN RELACIONADOS EN EL DOCUMENTO DENOMINADO ANEXO 1</t>
  </si>
  <si>
    <t>FOLIO 41,43 AL 53</t>
  </si>
  <si>
    <t>157 DE 2013</t>
  </si>
  <si>
    <t>PRESENTACION DEL SERVICIO EDUCATIVO A LOS 1966 ESTUDIANTES BENEFICIARIOS UBICADOS EN LOS MUNICIPIOS NO CERTIFICADOS DEL DEPARTAMENTO DEL CAUCA Y QUE SE ENCUENTRAN RELACIONADOS EN EL DOCUMENTO DENOMINADO ANEXO 1</t>
  </si>
  <si>
    <t>FOLIO 41,54,55,56,DEL 54 AL 71</t>
  </si>
  <si>
    <t>19262014-330134</t>
  </si>
  <si>
    <t>CONTRIBUIR A MEJORAR Y RECUPERAR EL ESTADO NUTRICIONAL DE MUJERES GESTANTES Y MADRES EN PERIODO DE LACTANCIA Y PROMOVER LA PREVENCION DE LA DESNUTRICION CON LA PARTICIPACION ACTIVA DE LA FAMILIA Y LA COMUNIDAD Y LA CORRESPONSABILIDAD DE LA SOCIEDAD Y EL ESTADO Y LA ARTICULACION DE LAS INSTITUCIONES DEL S.N.B.F</t>
  </si>
  <si>
    <t>FOLIO DEL 72 AL 79</t>
  </si>
  <si>
    <t>PRESENTA FORMATO 536, NO PRESENTA CARTA DE COMPROMISO QUE ES EL REQUISITO PARA CDI FAMILIAR SEGÚN PLIEGOS</t>
  </si>
  <si>
    <t>2/645</t>
  </si>
  <si>
    <t>CLARITZA GRUESO SINISTERRA</t>
  </si>
  <si>
    <t>TRBAJADORA SOCIAL</t>
  </si>
  <si>
    <t xml:space="preserve">ALCALDIA DE TIMBIQUI </t>
  </si>
  <si>
    <t>01/09/2010 HASTA EL 14 /09 /2012</t>
  </si>
  <si>
    <t xml:space="preserve">JEFE DE CONTROL INTERNO DISCIPLINARIO </t>
  </si>
  <si>
    <t xml:space="preserve">LA CARTA DE COMPROMISO MENCIONA EL CARGO AL QUE ASPIRA PARA TRABAJADORA SOCIAL EL CUAL NO EXISTE PARA COORDINADOR </t>
  </si>
  <si>
    <t>EILEEN MERCY MEZA MOSQUERA</t>
  </si>
  <si>
    <t>PROFESIONAL EN DESARROLLO  FAMILIAR</t>
  </si>
  <si>
    <t>UNIVESIDAD CALDAS</t>
  </si>
  <si>
    <t xml:space="preserve"> FUNDACION LEVAN MARXA</t>
  </si>
  <si>
    <t>3001201430/07/2014</t>
  </si>
  <si>
    <t xml:space="preserve">LA EXPERIENICA PARA COORDINADOR REQUERIDA ES DE UN AÑO COMO DIRECTOR COORDINADOR O JEFE DE PROGRAMAS  SOCIALES PARA LA INFANCIA O CENTROS EDUCATIVOS Y LA PERSONA NO LO ACREDITA </t>
  </si>
  <si>
    <t>4/645</t>
  </si>
  <si>
    <t>MARINO HERNESTO ANGULO BAMGUERA</t>
  </si>
  <si>
    <t xml:space="preserve">ECONOMISTA </t>
  </si>
  <si>
    <t>MUNICIPIO DE SANTA BARBARA, DE ISCAUNDE. - CENTRO DE SALUD SANTA BARBARA.</t>
  </si>
  <si>
    <t>02/01/2008. HASTA 30/04/2008. - 02/05/2008 HASTA EL 30/11/2009</t>
  </si>
  <si>
    <t>JEFE DE CONTROL INTERNO._ CON FUNCIONES DE PLANEAR, DIRIGIR Y ORGANIZAR LA VERIFICACION Y EVALUACION.</t>
  </si>
  <si>
    <t xml:space="preserve">ISABEL CRISTINA CONGOLINO RODRIGUEZ </t>
  </si>
  <si>
    <t xml:space="preserve">LICENCIADA EN PEDAGOGIA REEDUCATIVA </t>
  </si>
  <si>
    <t xml:space="preserve">FUNDACION UNIVERSITARIA LUIS AMIGO </t>
  </si>
  <si>
    <t>LICEO MADRE ELISA-ASOCIACION PARA LA DEFENSA DEL MEDIO AMBIENTE Y DE NUESTRA CULTURA NEGRA, OCUPAR TEMPORALES S.A</t>
  </si>
  <si>
    <t>01/07/2007 HASTA 26/03/2010</t>
  </si>
  <si>
    <t>NO ACREDITA FUNCIONES EN LICEO MADRE ELISA, NO ACREDITA FUNCIONES EN LA CONSTANCIA DE LA ASOCIACION PARA LA DEFENSA DEL MEDIO AMBIENTE, NO ESPECIFICA FUNCIONES NI TIEMPO EN LA CONSTANCIA DE OCUPAR TEMPORALES</t>
  </si>
  <si>
    <t>DIGNY JOHANA SINISTERRA</t>
  </si>
  <si>
    <t>INSTITUCION EDUCATIVA SAGRADO CORAZON PUERTO TEJADA CUACA</t>
  </si>
  <si>
    <t>29/02/2009 HASTA 12/08/2014</t>
  </si>
  <si>
    <t>NO ESPECIFICA FUNCIONES DE LA INSTITUCION EDUCATIVA SAGRADO CORAZON</t>
  </si>
  <si>
    <t>ERIKA JOHAN SINISTERRA VIAFARA</t>
  </si>
  <si>
    <t>ESTUDIANTE EN TRABAJO DE GRADO PLAN DE ESTUDIO DE TRABAJO SOCIAL</t>
  </si>
  <si>
    <t>NO ADJUNTA EXPERIENCIA LABORAL O PRACTICAS UNIVERSITARIAS DE SEIS MESES CON FUNCIONES</t>
  </si>
  <si>
    <t xml:space="preserve">EN TALENTO HUMANO NO CUMPLE CON LAS CINCO VIÑETAS </t>
  </si>
  <si>
    <t xml:space="preserve"> FOLIO 133 AL 284</t>
  </si>
  <si>
    <t>COMPAÑÍA MISIONERA DEL SAGRADO CORAZON DE JESUS</t>
  </si>
  <si>
    <t>NO cumple objeto que contemple la ejecución de programas y/o proyectos dirigidos a la Atención a la Primera Infancia y/o atención a la familia.No contempla PAE, NO ADJUNTAN CONSTANCIA DE ESTA EXPERIENCIA, LA RELACIONAN EN EL CUADRO PERO TAMPOCO DICE VALOR DEL CONTRATO. folios 37,38 y 39. ADJUNTA CONSTANCIA DEL MUNICIPIO DE LOPEZ DE MICAY PERO EL OBJETO CONTEMPLA PROGRAMA DE ALIMENTACION ESCOLAR QUE NADA TIENE QUE VER CON LO QUE RELACIONA EN EL CUADRO DE EXPERIENCIA Y ADEMAS  PAE NO ES VALIDO COMO EXPERIENCIA</t>
  </si>
  <si>
    <t>ALCALDIA MUNICIPAL DE LOPEZ DE MICAY</t>
  </si>
  <si>
    <t>CCF-LDM-001-2013 Y CCF-MLDM-001-2014</t>
  </si>
  <si>
    <t>16//07/2013</t>
  </si>
  <si>
    <t>La entidad deberá demostrar con las certificaciones acreditadas haber atendido simultáneamente mínimo el 80% del número de cupos establecidos para cada uno de los grupo a los cuales se va a presentar, independiente de la fecha de inicio y finalización de los contratos.</t>
  </si>
  <si>
    <t>PRESENTA FORMATO 11 EN FOLIO 534, NO PRESENTA CARTA DE COMPROMISO QUE ES EL REQUISITO PARA CDI FAMILIAR SEGÚN PLIEGOS</t>
  </si>
  <si>
    <t>2/700</t>
  </si>
  <si>
    <t>MARISOL ORTIZ SINISTERRA</t>
  </si>
  <si>
    <t xml:space="preserve">FUNDACION LLEVANT EN MARXA, CENTRO TÉCNICO DE CAPACITACION GUAPI, </t>
  </si>
  <si>
    <t>01/11/2013 HASTA 31/12/2013, 16/01/2014 HASTA 30/07/2014, 31/07/2014 HASTA31/10/2014, 01/11/2014 HASTA 20/11/2014, 01/03/2002 HASTA 16/12/2002</t>
  </si>
  <si>
    <t>COORDIANDORA PARA LA MODALIDAD FAMILIAR, CEN LA CERTIFICACION INDICA LAS FUNCIONES DESARROLLADAS- LABORES ADMINISTRATIVAS Y SECRETARIALES</t>
  </si>
  <si>
    <t>ERICA MARIA VIAFARA BANGUERA</t>
  </si>
  <si>
    <t>LICENCIADA EN EDUCAION INFANTIL</t>
  </si>
  <si>
    <t>UNIVERSIDAD  PEDAGOGICA NACIONAL</t>
  </si>
  <si>
    <t>FUNDACION LLEVANT EN MARXA,  FUNDACION LICEO COMERCIAL DEL Bordo</t>
  </si>
  <si>
    <t xml:space="preserve">COORDIANDORA PARA LA MODALIDAD FAMILIAR, EN LA CERTIFICACION INDICA LAS FUNCIONES DESARROLLADAS- </t>
  </si>
  <si>
    <t xml:space="preserve">LA EXPERIENCIA NO ACREDITA DESEMPEÑARSE
 COMO COORDINADOR O JEFE,ADEMAS LAS FUNCIONA RELACIONADAS SON DE DOCENTE. </t>
  </si>
  <si>
    <t>4/700</t>
  </si>
  <si>
    <t>AMPARO ROCIO GARCES VIDAL</t>
  </si>
  <si>
    <t>ESTUDIANTE</t>
  </si>
  <si>
    <t>UNIVERSIDAD DEL VALLE SEDE PACIFICO</t>
  </si>
  <si>
    <t>PROCESO DE COMUNIDADES
 NEGRAS PALENQUERAS 
DEL CONGAL, FUNDACION LLEVANT EN MARXA</t>
  </si>
  <si>
    <t>04/10/2013 HASTA 10/12/2013, DE 28/08/2014 HASTA 31/10/2014 Y DEL 01/11/2014 HASTA 20/11/2014</t>
  </si>
  <si>
    <t>EN LA CERTIFICACION ANEXA FUNCIONES</t>
  </si>
  <si>
    <t>HOMOLOGA AL PERFIL 2</t>
  </si>
  <si>
    <t>EDNA MAGALY PONCE HERRERA</t>
  </si>
  <si>
    <t>UNIVERSIDAD DELPACIFICO, 
ICBF, SECRETARIADO NACIONAL DE PASTORAL SOCIAL</t>
  </si>
  <si>
    <t>01/02/2008 HASTA 28/05/2013, 01/10/2013 HASTA 31/08/2014</t>
  </si>
  <si>
    <t>ANEXA FUNCIONES EN LA CERTIFICACION LABORAL FOIO 232</t>
  </si>
  <si>
    <t>KELY JOHANA VIAFARA BANGUERA</t>
  </si>
  <si>
    <t xml:space="preserve">ESTUDIANTE DECIMO SEMESTRE </t>
  </si>
  <si>
    <t>NO APORTA SOPORTES DE EXPERIENCIA, NI CERTIFICA PRACTICAS UNIVERSITARIAS</t>
  </si>
  <si>
    <t>MERLY XIOMARA HURTADO ZURITA</t>
  </si>
  <si>
    <t>FUNDACION UNIVERSIDAD DEL NORTE, FUNDACION PARA EL DESARROLLO DE LAS COMUNIDADES DEL PACÍFICO, PASTORAL SOCIAL DEL VICARIATO DE GUAPI</t>
  </si>
  <si>
    <t>28/08/2012 HASTA 15/11/2012, DE 01/07/2012 HASTA 30/12/2013, DE 25/10/2012 HASTA 31/05/2014</t>
  </si>
  <si>
    <t>EN COMPONENTE DE TALENTO HUMANO NO CUMPLE CON LAS CINCO VIÑETAS</t>
  </si>
  <si>
    <t xml:space="preserve">FINANCIERO  POR CADA SETECIENTOS CINCUENTA Y DOS CUPOS OFERTADOS O FRACIÓN INFERIOR </t>
  </si>
  <si>
    <t>PROFESIONAL DE APOYO PEDAGÓGICO  POR CADA SETECIENTOS CINCUENTA Y DOS CUPOS OFERTADOS O FRACIÓN INFERIOR</t>
  </si>
  <si>
    <t>COORDINADORCOORDINADOR GENERAL DEL PROYECTO POR CADA SETECIENTOS CINCUENTA Y DOS CUPOS OFERTADOS O FRACIÓN INFERIOR</t>
  </si>
  <si>
    <t>EL PROPONENTE NO PRESENTA EXPERIENCIA ADICIONAL QUE CUMPLA CON LOS REQUISITOS EXIGIDOS EN LA PRESENTA CONVOCATORIA.</t>
  </si>
  <si>
    <t>MIRAR FORMATO 12</t>
  </si>
  <si>
    <r>
      <rPr>
        <b/>
        <sz val="11"/>
        <color theme="1"/>
        <rFont val="Calibri"/>
        <family val="2"/>
        <scheme val="minor"/>
      </rPr>
      <t>En CDI Institucional</t>
    </r>
    <r>
      <rPr>
        <sz val="11"/>
        <color theme="1"/>
        <rFont val="Calibri"/>
        <family val="2"/>
        <scheme val="minor"/>
      </rPr>
      <t xml:space="preserve"> sobrepasa el tope de palabras en el componente pedagógico en el punto 2.2. (118/60); en el componente salud y nutrición en el punto 3.2. (146/120); en el componente ambientes educativos y protectores en el punto 4.1. (133/115) y no relaciona propuesta para el punto 4.2.; en el componente talento humano en el punto 5.1. (160/115). </t>
    </r>
    <r>
      <rPr>
        <b/>
        <sz val="11"/>
        <color theme="1"/>
        <rFont val="Calibri"/>
        <family val="2"/>
        <scheme val="minor"/>
      </rPr>
      <t>En CDI Familiar</t>
    </r>
    <r>
      <rPr>
        <sz val="11"/>
        <color theme="1"/>
        <rFont val="Calibri"/>
        <family val="2"/>
        <scheme val="minor"/>
      </rPr>
      <t xml:space="preserve"> sobrepasa el tope de palabras en el componente familia comundad y redes en el punto 1.1. (165/115);  en el componente pedagógico en el punto 2.1. (189/160);  en el componente salud y nutrición en el punto 3.2. (178/100);  en el componente ambientes educativos y protectores en el punto 4.1. (111/75);  en el componente talento humano en el punto 5.1. (191/115).</t>
    </r>
  </si>
  <si>
    <t>NO DEFINE EL CARGO EN LA CARTA DE COMPROMISO Y NO PRESENTA SOPORTES DE LA FORMACION NI DE LA EXPERIENCIA RELACIONADA</t>
  </si>
  <si>
    <t>NO PRESENTA SOPORTE</t>
  </si>
  <si>
    <t>ESTUDIANTE DE SICOLOGIA</t>
  </si>
  <si>
    <t>ALEXIS CUADROS RODRIGUEZ</t>
  </si>
  <si>
    <t>NO PRESENTA EL CARGO EN LA CARTA DE COMPROMISO</t>
  </si>
  <si>
    <t>NO DEFINE EL CARGO EN LA CARTA DE COMPROMISO Y NO PRESENTA SOPORTES DE LA FORMACION NI DE LA EXPERIENCIA RELACIONADA-PRESENTO LA HOJA DE VIDA CON UN OPERADOR EN LA REGIONAL SAN ANDRES ANTES QUE EN LA REGIOAL CAUCA.</t>
  </si>
  <si>
    <t>NO RELACIONA LA FECHA NI PRESENTA SOPORTE DE LA FORMACION</t>
  </si>
  <si>
    <t>INSTITUTO TECNICO INDUSTRIAL NOCTURNO</t>
  </si>
  <si>
    <t>BACHHILER</t>
  </si>
  <si>
    <t>AURA INES FORBES EVANS</t>
  </si>
  <si>
    <t xml:space="preserve">NO DEFINE EL CARGO EN LA CARTA DE COMPROMISO </t>
  </si>
  <si>
    <t>01/01/2009 A 01/01/2010</t>
  </si>
  <si>
    <t>CORPORACION VIVIENDO IBAGUE</t>
  </si>
  <si>
    <t>NO APORTA</t>
  </si>
  <si>
    <t>ADMINISTRADOR D EMPRESAS</t>
  </si>
  <si>
    <t>CARLOS GIOVANNY SANCHES CASTRO</t>
  </si>
  <si>
    <t>NO DEFINE EL CARGO EN LA CARTA DE COMPROMISO Y LA FORMACION Y LAS EXPERIENCIAS RELACIONADAS NO SON ACORDES A LOS CARGOS Y PERFILES DE LA MODALIDAD</t>
  </si>
  <si>
    <t>COMUNICADORA SOCIAL</t>
  </si>
  <si>
    <t>LAS EXPERIENCIAS RELACIONADAS NO SON ACORDES A LOS CARGOS Y PERFILES DE LA MODALIDAD</t>
  </si>
  <si>
    <t>UNIVERSIDAD AUTONOMA DE BUCARAMANGA</t>
  </si>
  <si>
    <t>MARIA DEL ROSARIO BALDIRIS NAVARRO</t>
  </si>
  <si>
    <t>LA CORPORACION DE EDUCACION SUPERIOR INTERMEDIA PROFESIONAL</t>
  </si>
  <si>
    <t>ADMINISTRACION DE AEROLINEAS Y AGENCIAS DE VIAJES</t>
  </si>
  <si>
    <t>MARTHA LUCY QUINTERO LOZANO</t>
  </si>
  <si>
    <t>NO DEFINE CARGO EN LA CARTA DE COMPROMISO Y NO PRESENTA SOPORTES DE LA FORMACION NI DE LA EXPERIENCIA QUE RELACIONA EN LA HOJA DE VIDA</t>
  </si>
  <si>
    <t>JEFATURA DE FAMILIA MILITAR</t>
  </si>
  <si>
    <t>CORPORACION UNIVERSITARIA MINUTO DE DIOS</t>
  </si>
  <si>
    <t>TRABAJO SOCIAL</t>
  </si>
  <si>
    <t>LEYDI MILENA APONTE PINZON</t>
  </si>
  <si>
    <t>DIRECCION DE FAMILIA Y ASISTENCIA SOCIAL</t>
  </si>
  <si>
    <t>FUNDACION UNIVERSITARIA KONRAD LORENZ</t>
  </si>
  <si>
    <t>JACKELINE MARTINEZ LANDASURY</t>
  </si>
  <si>
    <t>NO PRESENTA EL FORMATO 11</t>
  </si>
  <si>
    <t>NO SE REFIERE</t>
  </si>
  <si>
    <t>10.2</t>
  </si>
  <si>
    <t>34.36</t>
  </si>
  <si>
    <t>El periodo del contrato coincide con el periodo del contrato 073-2011.</t>
  </si>
  <si>
    <t>193-2011</t>
  </si>
  <si>
    <t>ITA CHUE FUNDACION</t>
  </si>
  <si>
    <t>073-2011</t>
  </si>
  <si>
    <t>139-2010</t>
  </si>
  <si>
    <t>No relaciona en el formato 6: el número de grupos para los cuales oferta, no relaciona la identificación de número y fecha suscripción del contrato, presenta la misma certificación para todos los grupos que oferta,no relaciona número de cupos de los certificados que acredita para el grupo ofertado, el contrato 431 el objeto relacionado no es acorde al solicitado.  Aporta otras certificaciones pero son de periodos inferiores a 3 de diciembre de 2009.</t>
  </si>
  <si>
    <t>11.16</t>
  </si>
  <si>
    <t>113-2009</t>
  </si>
  <si>
    <t>3,4,5,6,7,8,,28,29,30,35 y 36</t>
  </si>
  <si>
    <t>19262012-741</t>
  </si>
  <si>
    <t>62 Y 64</t>
  </si>
  <si>
    <t xml:space="preserve">EN EL FORMATO No 6 ADJUNTA UNA CASILLA DE MAS Y RELACIONA QUE CERTIFICA 515 CUPOS PARA ESTE GRUPO PERO NO ESPECIFICA CUANTO S DE CADA CONTRATO </t>
  </si>
  <si>
    <t>62 Y 67</t>
  </si>
  <si>
    <t>63 Y 68</t>
  </si>
  <si>
    <t>POPAYAN</t>
  </si>
  <si>
    <t>PRESENTA CARTA DE COMPROMISO FOLIO 69</t>
  </si>
  <si>
    <t xml:space="preserve"> SI</t>
  </si>
  <si>
    <t>2/644</t>
  </si>
  <si>
    <t>AYMER ELID VASQUEZ RIVERA</t>
  </si>
  <si>
    <t>ADMINISTRADOR EMPRESAS</t>
  </si>
  <si>
    <t>UNIVERSIDAD DEL VALLE-CALI</t>
  </si>
  <si>
    <t>1. FUNDACION GIMNASIO MODERNO DEL CAUCA</t>
  </si>
  <si>
    <t>1.02/02/2011 al 30/11/2011 2.  02/02/2012 al 30/11/2012                                                                                     3. 01/02/2013 al 30/11/2013</t>
  </si>
  <si>
    <t xml:space="preserve">1. a)Establecer canales y mecanismos de comunicación de los diferentes estamentos de la comunidad educativa. b).  Colaborar con la vicerectora en actividades institucionales. c). Rendir previa y oprotunamente informe al Director del plantel sobre las actividades de su competencia. d). Mantener constante relación con las consejeras de grupo y con los profesores. e). Asistir a todos los Actos de la comunidad Educativa f). Coordinar la participación del colegio en las actividades intercolegiales. g). Atender a los padres de familia cuando lo necesiten h). Procurar el cuidado de los bienes y demas materiales del Colegio i). Revisar regularmente los uniformes y la presentacion personal de los estudiantes  </t>
  </si>
  <si>
    <t>ABRIL ECHAVARRIA</t>
  </si>
  <si>
    <t>ANTROPOLOGA</t>
  </si>
  <si>
    <t>1. CONCEJO COMUNITARIO DE GUAYABAL                                                                                                       2. DIRECCION DEPARTAMENTAL DE SALUD HOSPITAL LOCAL LUIS ADRIANO PEREZ INZA - CAUCA                                               3. FUNDACION GIMNASIO MODERNO DEL CAUCA</t>
  </si>
  <si>
    <t>1, 08/02/2005-26/11/2011                                                                                                                                                                                                                                                     2. 01/09/2004-30/12/2004 ; 01/08/2005-30/12/2005; 01/05/2006-30/11/2006                                      3.) 01/08/2013-30/12/2013; 15/01/2014-15/12/2014; 01/03/2008 -12/12/2008; 24/03/2009-11/12/2009;01/03/2010-10/12/2010; 11/03/2011-16/12/2011</t>
  </si>
  <si>
    <t>1, Actividades de trabajo social con las comunidades desplazadas afro-descendientes en el marco del programa "Resocializacion de los pueblos Afro colombianos; consistente en el diseño de programs sociales para el beneficio de la población afro colombiana desplazada por la violencia existente en sus lugares de origen.                                                                       2.) ANTROPOLOGA Realizando investigación sobre comunidades campesinas                                       3.) Docente Coordinadora para población Regular  con metodologia flexibles a). Acompañar reponsablemente el proceso de formación  integral de los niños y niñas del programa. b). Generar en el desarrollo de una sana convivencia, en donde se reconozca los valores y los procesos individuales y colectivos de los niños y niñas del programa, generando espacios de conforntación de saberes que coadyuvan al avance significativo de los procesos y experiencias educativas enfocadas a la primera infancia. b). Ser agente multiplicador de valores humanos, sociales, tracendentes c.) Llegar a la realizacion de sus experiencias pedagogicas a tiempo para recibir a los niños y niñas del programa. d). Entregar las planillas de seguimiento del proceso de casda uno de los niños y niñas del programa, planeaciones y programaciones , asistencia a reuniones y cualquier otro informe solicitado por las directivas de la institución. e). Participar activamnet en la preparación realizacion y evaluacion del proyectoe ducativo de la institución . f). Dialogar oportunamente con los niños y niñas del programa y sus padres; propendiendo hacia la eduación integarl de la primera infancia g). Realizar seguimiento permanente a los procesos, lineamientos de la Atención Integral de la Priemra Infancia . h). Recibir al Grupo a  su cargo al iniico de la jornada pedagogica, orientarlo y prepararlo , participando en la reflexion. i).</t>
  </si>
  <si>
    <t>PROFESIONAL APOYO SICOSOCIAL</t>
  </si>
  <si>
    <t>4/644</t>
  </si>
  <si>
    <t>AURA NEYLA MEDINA PAZ</t>
  </si>
  <si>
    <t>SICOLOGO SOCIAL COMUNITARIO</t>
  </si>
  <si>
    <t xml:space="preserve">1. REABILITAR E.U                                                              2. CONSORCIO SOCIAL                                                  3. FUNOF                                                                                     4. FUNDACION GIMNASIO MODERNO DEL CAUCA                                                                    </t>
  </si>
  <si>
    <t>01/04/2013 HASTA 24/06/2013</t>
  </si>
  <si>
    <t>1. Psicologa                                                                                                                                                                                                  2."REALIZAR EL CONTROL Y LA SUPERVISION TECNICA DE VISITS A LAS ENTIDADES CONTRATISTAS Y A UNIDADES DE APLICATIVAS DEL PROYECTO 7" MEDIANTE LA  MODALIDAD DE CONTRATO DE PRESTACION DE SERVICIO .                                                                                                                                                          3. Coordinadora  metodologica del programam gebneraciones con bienestar en los municipios de Caloto, Corinto; toribio y Guachene.                                                                                                                                                                                                                                    8. Verificadora de Estandares de Calidad del Proyecto 7                                                                                                                                                                                                                                                                                                                                  11. coordinadora de sicologia  para atender poblacion  programam de primera infanciadel entorno familiar . atencion a la  primera Infancia en el marco de la estrategia de Cero a Siempre, la atención se  prestara en la modalidad familiar, mujeres gestantes, madres en periodo de lactancia, niños y niñas menores de 5 años hasta el ingreso al sistema educativo.</t>
  </si>
  <si>
    <t xml:space="preserve">Anexa  certificaciones pero no especifica las funciones.EXCEPTO LA CERTIFICACION  la  Fundacion Gimnasio Moderno del Cauca es la unica que  contiene  las funciones y que cumple con las indicaciones contempladas en el pliego esta es por tres meses. </t>
  </si>
  <si>
    <t>PROFESIONAL APOYO SICOSICIAL</t>
  </si>
  <si>
    <t>STEPHANIE ANGELINE PATIÑO ORTEGA</t>
  </si>
  <si>
    <t>1. PSICOLOGA</t>
  </si>
  <si>
    <t xml:space="preserve">1. UNIVERSIDAD COOPERATIVA DE COLOMBIA </t>
  </si>
  <si>
    <t>1. 27/09/2013</t>
  </si>
  <si>
    <t>NO ANEXA</t>
  </si>
  <si>
    <t xml:space="preserve">ANEXA CERTIFICACION DE LA AURA NEYLA MEDINA PAZ  Y NINGUNA QUE CORRESPONDA A LA PROFESIONAL EN MENSIÓN. </t>
  </si>
  <si>
    <t>MARIA DEL SOCORRO JOAQUI ROBLES</t>
  </si>
  <si>
    <t xml:space="preserve">EN LAS CERTIFICACION ANEXA ES DE OTRA PERSONA </t>
  </si>
  <si>
    <t>MONICA DEL SOCORRO GARCES CAICEDO</t>
  </si>
  <si>
    <t>1. FUNDACION GIMNASIO MODERNO DEL CAUCA                                                                                2. UNISALUT</t>
  </si>
  <si>
    <t>1. 17/08/2012 HASTA 15/12/2012, 15/01/2013 HASTA 30/12/2013, 15/01/2014 HASTA 01/12/2014                                                           2.01/06/2012 HASTA 21/02/2013</t>
  </si>
  <si>
    <t>1. Profesional con las soguientes funciones:  1 atención psicosocial a victimas del conflicto 2. Velar por el desarrollo integral de niños, niñas y madres gestantes lactantes, desde una esfera psicosocial; a traves de intervenciones grupales e individuales de tipo domiiciliario. 3). Actividades de promoción y prevención de la salud mental en el municipio de Bolivar - Cauca y trabajo clinico en Comunidad. 4). Orientar a los Estudiantes en cuanto a valores dentro y fuera de la institucion . 5. Crear un progarma preventivo en el consumo de drogas en el barrio matamoros por medio de la creacion de aprendizajes, estrategias que promeva la convivencia del barrio y desarrollo de un programa de escuelas de padres    6. Promover una salud psicosocial sana para las personas en condicion de discapacidad incluidos en el campo educativo de las instituciones; escuela Manuela Beltran- El Dean; Jhon F Kennedy Sede Nueva esperanza 7, Aportar a la identificación de las expectativas de vida de cada uno de los jovenes infractores de la ley, fase III de centro cerrado OASIS; promover la participación familiar en la construccion del proyecto de vida de los mismos y fortalecer la elaboración de los conflictos emocionales de los jovenes por medio de una intervención  psicoterapeutica individual. 8. Desarrollar un programa de estrategias de afrontamiento respecto al estres laboral, realizar analisis de cargos de la empresa y selección de personal.                                                                      2. No relaciona las funciones de la certificación presentada.</t>
  </si>
  <si>
    <t>FECHA DE INICIO Y TERMINACION</t>
  </si>
  <si>
    <t>19262013- 438</t>
  </si>
  <si>
    <t>62Y 64</t>
  </si>
  <si>
    <t>SEGIUN FORMATO 6 ANEXA CASILLA EN LA CUAL INFORMA QUE ACREDIDA 320 DE ESTOS CUPOS QUE HA EJECUATADO, PERO NO ACLARA DE CUAL DE LOS DOS CONTRATOS. TAMBIEN ANEXA CERTIFICACION DE CONTRATO EJECUTADO QUE NO CUMPLE CON EL OBJETO COMUNICADO EN LOS PLIEGOS.</t>
  </si>
  <si>
    <t>YURI NATALIA GARZON TALAGA</t>
  </si>
  <si>
    <t>22 FEBRERO DE 2013</t>
  </si>
  <si>
    <t>NO PRESNTA</t>
  </si>
  <si>
    <t>NINGUNA DE LAS QUE PRESENTA TIENE FUNCIONES COMO COORDINADOR O DIRECTOR COMO LO SOLICITA EL PLIEGO</t>
  </si>
  <si>
    <t xml:space="preserve">NO HA  TRABAJO EN PRIMERA INFANCIA Y NO HA DESEMPEÑADO LA LABOR DE COORDINADORA, AUNQUE PRESENTA CERTIFICACIONES DE ALCALDIA DEL MUNICIPIO DEL TAMBO YDEL HOGAR INFANTIL EL ARADO </t>
  </si>
  <si>
    <t xml:space="preserve">SANDRA LORENA ORDOÑEZ </t>
  </si>
  <si>
    <t>27 DE ABRIL DE 2013</t>
  </si>
  <si>
    <t>NINGUNA DE LAS CERTIFICACIONES QUE PRESENTA TIENE FUNCIONES COMO COORDINADOR O DIRECTOR COMO LO SOLICITA EL PLIEGO</t>
  </si>
  <si>
    <t xml:space="preserve">NO HA REALIZADO FUNCIONES DE COORDINADORA, AUNQUE ANEXA CERTIFICACIONES DEL HOGAR INFANTIL CLAVELITOS, FUNDACION COMPARTIR, </t>
  </si>
  <si>
    <t>3/400</t>
  </si>
  <si>
    <t>MAIRA ISABEL RODRIGUEZ SALAZAR</t>
  </si>
  <si>
    <t>13 DE JUNIO DE 2014</t>
  </si>
  <si>
    <t xml:space="preserve"> 1INSTITUCION EDUCATIVA AGROPECUARIA GUILLERMO LEON VALENCIA, 1 AÑO  EOCENTE EN FORMACION DE LA SECIÓN PRESCOLAR . 2. GIMNASIO MODERNO DEL CAUCA DEL 23 DE SEPTIEMBRE AL 30 DE DICIEMBRE DEL 2013 Y 22 DE ENERO AL 02 DE DICIEMBRE DEL 2015</t>
  </si>
  <si>
    <t xml:space="preserve"> PRESENTA CERTIFICACIONES DE CAMPAÑA COLOMBIANA CONTRA MINAS,COMITÉ DE CAFETEROS</t>
  </si>
  <si>
    <t xml:space="preserve">ENITH ROSANA GUAUÑA CALDON </t>
  </si>
  <si>
    <t>20 DE JUNIO DE 2003</t>
  </si>
  <si>
    <t>INSTITUTO DE FORMACION TORIBIO MAYA 08/08/2000 AL 08/08/2001 COMO PSICOLAGOA EN LO PROGRAMAS DE OBSERVACION Y ENCAUZAMIENTO. COMITÉ DEPARTAMENTAL DE CAFETEROS DESDE EL 23/02/2009 HASTA 22/12/2009.COGESTOR SOCIAL DEL PROGRAMA JUNTOS Y GIMNASIO MODERNO DEL CAUCA 21/01/2013 AL 30/12/2013 Y 15/01/2014 AL 30/11/2014</t>
  </si>
  <si>
    <t>YULI PAULIN SARMIENTO USSA</t>
  </si>
  <si>
    <t>13 DE DICIEMBRE DE 2013</t>
  </si>
  <si>
    <t>COLEGIO GIMNASIO LATINOAMERICANO DESDE SEPTIEMBRE 2010 HASTA 06/2012 DOCENTE DE PREESCOLAR. 2 FISCALIA 16/05/2011 A 26 DE SEPTIEMBRE DEL 2012</t>
  </si>
  <si>
    <t>LAS CERIFICACIONES QUE ADJUNTO DE LA FISCALIA NO INFORMA LAS FECHAS PRESISAS. DE LA PASANTIA</t>
  </si>
  <si>
    <t>NO SEPARO EN EL COMPONENTE PEDAGOGICO COMO REALIZARIA EL SEGUIMIENTO AL DESARROLLO DE LOS NIÑOS Y LAS NIÑAS.</t>
  </si>
  <si>
    <t>Z</t>
  </si>
  <si>
    <t>19262013-427</t>
  </si>
  <si>
    <t>MEN ICETEX</t>
  </si>
  <si>
    <t>NO ESPECIFICA EL NUMERO DE CUPOS EJECUTADOS EN ESTE CONTRATO.</t>
  </si>
  <si>
    <t>28</t>
  </si>
  <si>
    <t>EL OFERENTE PRESENTA CARTA DE COMPROMISO</t>
  </si>
  <si>
    <t>COORDINADOR PEDAGOGICO 1</t>
  </si>
  <si>
    <t>1/945</t>
  </si>
  <si>
    <t>DIGNORY ESMERALDA GUTIERREZ</t>
  </si>
  <si>
    <t>1. HOSPITAL EL TAMBO.
2. UNIDAD NIVEL I ROSAS CAUCA</t>
  </si>
  <si>
    <t>1. DEL 20/09/2006 A 31/12/2007.
2. DEL 6/12/2005 AL 31/08/2066</t>
  </si>
  <si>
    <t>1. COORDINADORA ESTRATEGIA ESCUELAS SALUDABLES.
2. COORIDNADORA ESCUELAS SALUDABLES Y SUSTANCIAS PSICOACTIVAS.</t>
  </si>
  <si>
    <t>LAS CERTIFICACIONES LABORALES NO TIENEN DESCRITAS LAS FUNCIONES DESEMPEÑADAS EN EL CARGO.</t>
  </si>
  <si>
    <t>NO SE ANEXAN SOPORTES QUE AVALEN LA EXPERIENCIA COMO COORDINADORA.</t>
  </si>
  <si>
    <t>COORDINADOR PEDAGOGICO 2</t>
  </si>
  <si>
    <t>LUZ MARY VELASCO</t>
  </si>
  <si>
    <t>1. FUCOLDE.
2. CPM
3.FUCOLDE
4. SENA
5. FUNDACION VEN ACA.
ICBF</t>
  </si>
  <si>
    <t>1. DEL 10/02 AL 30/03/2014
2. DEL 01/08/ AL 20/12/2014
3. DEL 16/07/2012 AL 22/03/2013
4. DEL 01/09/2011 AL 15/12/2011</t>
  </si>
  <si>
    <t>FUNCIONES DE ATENCION EN EL AREA PSICOSOCIAL</t>
  </si>
  <si>
    <t>COORDINADOR PEDAGOGICO 3</t>
  </si>
  <si>
    <t>DILSA MILENY ORTEGA</t>
  </si>
  <si>
    <t>TRABAJADORA SOCIAL- ESPECIALISTA EN EDUCACION CON ENFASIS EN PEDAGOGIA</t>
  </si>
  <si>
    <t>099563610-A</t>
  </si>
  <si>
    <t>1. ICBF
2. ICBF
3. COMITÉ CAFETEROS DEL CAUCA</t>
  </si>
  <si>
    <t xml:space="preserve">1. ENERO A DICIEMBRE DE 2012.
2. FEBRERO A DICIEMBRE DE 2012
3. 
</t>
  </si>
  <si>
    <t>1. TRABAJO SOCIAL
2. TRABAJADORA SOCIAL.
3. TRABAJO SOCIAL</t>
  </si>
  <si>
    <t>NO PRESENTA EXPERIENCIA COMO COORDINADORA.</t>
  </si>
  <si>
    <t>PROFESIONAL DE APOYO PSICOSOCIAL 1</t>
  </si>
  <si>
    <t>LUZ ARACELY ZUÑIGA MUÑOZ</t>
  </si>
  <si>
    <t>1. CARCEL DE MUJERES DE CALI.
2. ICBF</t>
  </si>
  <si>
    <t>1, 12 MESES
2. DE OCTUBRE DE 2012 A SEPTIEMBRE DE 2014.</t>
  </si>
  <si>
    <t>1. PROCESOS TERAPECUTICOS, ACOMPAÑAMIENTO A FAMILIAS, TALLERES A FAMILIAS E INDIVIDUALES.</t>
  </si>
  <si>
    <t>PROFESIONAL DE APOYO PSICOSOCIAL 2</t>
  </si>
  <si>
    <t>MAGALY PAREDES</t>
  </si>
  <si>
    <t>AGOSTO DE 2005</t>
  </si>
  <si>
    <t>1. UNICEF
2. LICEO COMERCIAL DEL BORDO</t>
  </si>
  <si>
    <t xml:space="preserve">1.OCTUBRE DE 2010-MAYO DE 2011.
2. DEL MAYO A DICIEMBRE DE 2010.
</t>
  </si>
  <si>
    <t>COORDINADOR COMUNITARIO
2. COORDINADOR PROGRAMA ATENCION A LA PRIMERA INFANCIA.</t>
  </si>
  <si>
    <t>PROFESIONAL DE APOYO PSICOSOCIAL 3</t>
  </si>
  <si>
    <t>MONICA FERNANDA CAMPO</t>
  </si>
  <si>
    <t>DICIEMBRE DE 2009</t>
  </si>
  <si>
    <t xml:space="preserve">1. COMETA DE COLORES
2. VIVIENDAS CON BIENESTAR LICEO DEL BORDO
3. HOSPITAL SAN JOSE DE POPAYAN
</t>
  </si>
  <si>
    <t>1.1. JUNIO A OCTUBRE DE 2014.
2. JUNIO A OCTUBRE 2010</t>
  </si>
  <si>
    <t>PROFESIONAL DE APOYO PSICOSOCIAL 4</t>
  </si>
  <si>
    <t>YEINY MARIANA GUACHETA</t>
  </si>
  <si>
    <t>NO SE ANEXAN SOPORTES DE LA EXPERIENCIA LABORAL</t>
  </si>
  <si>
    <t>PROFESIONAL DE APOYO PSICOSOCIAL 5</t>
  </si>
  <si>
    <t>MARIA DEL MAR PUYO</t>
  </si>
  <si>
    <t>PROFESIONAL DE APOYO PSICOSOCIAL 6</t>
  </si>
  <si>
    <t>MILDONIA PEREZ</t>
  </si>
  <si>
    <t>1. PREVIMED
2. HOGAR JUVENIL CAMPESINO</t>
  </si>
  <si>
    <t>1. DE FEBRERO A MAYO DE 2009. 
2. 10/02/2009 A 10/12/2009</t>
  </si>
  <si>
    <t xml:space="preserve">1. PSICOLOGA DEL PIC.
2. ATENCION PSICOSOCIAL
</t>
  </si>
  <si>
    <t>EN LA EXPERIENCIA ADICIONAL NO SE ENCUENTRA DILIGENCIADO EL FORMATO 9.</t>
  </si>
  <si>
    <t>GIMNASIO MODERNO DEL CAUCA</t>
  </si>
  <si>
    <t>FUNDAFECTO</t>
  </si>
  <si>
    <t xml:space="preserve">X </t>
  </si>
  <si>
    <t>FUNDACIÓN AFECTO - FUNDAFECTO</t>
  </si>
  <si>
    <t>FUNDACION  AFECTO</t>
  </si>
  <si>
    <t>431  DE 2013</t>
  </si>
  <si>
    <t>$ 531,964,504</t>
  </si>
  <si>
    <t xml:space="preserve">ADEMAS DE ESTE CONTRATO ANEXA CERTIFICACION DE ENASIT, PERO NO SE RELACIONADEBIDO QUE  NO HAY COPIA DEL CONTRATO </t>
  </si>
  <si>
    <t>VILLA RICA 2</t>
  </si>
  <si>
    <t xml:space="preserve">JOHANA EUGENIA REYES  MINA </t>
  </si>
  <si>
    <t>UNIVERSIDAD NACIONAL ABIERATA Y A DISTANCIA</t>
  </si>
  <si>
    <t>26 DE JUNIO DE 2009</t>
  </si>
  <si>
    <t xml:space="preserve">1.AMUNORCA                       2. FUNDASER .  </t>
  </si>
  <si>
    <t xml:space="preserve">  1 FEBRERO DE 2007 A AL 25 DE ABRIL DE 2008 2. MARZO DEL 2010 - 10 DE OCTUBRE DE 2013</t>
  </si>
  <si>
    <t xml:space="preserve">1SEGUN LA SERTIFICACION DE LA ENYIDAD AMUNURCA INFORMA QUE ES COORDINADORA PERO NO CONTIENEN LAS FUNCIONES. </t>
  </si>
  <si>
    <t>ANEXA UNA CERTIFICACION DE FUCOLDE CON FUNCIONES NO RELACIONADAS EN EL PLIEGO .ADEMAS LAS CERTIFICAIONES QUE ANEXA NO TODAS  TIENEN LAS FUNCIONES REQUERIDAS EN EL PLIEGO.</t>
  </si>
  <si>
    <t>ANDREA CAROLINA FLOREZ MADROÑERO</t>
  </si>
  <si>
    <t>18 DE DICIEMBRE DE 2010</t>
  </si>
  <si>
    <t xml:space="preserve">1. FUNDAFECTO </t>
  </si>
  <si>
    <t>1. 02/09/2013  -31/10/2014</t>
  </si>
  <si>
    <t>1.  COORDINADORA DEL PROGRAMA DE ATENCION INTEGRAL A LA PRIMERA INFANCIA  CDI MODALIDAD FAMILIAR -TUMACO CON LASUIENTES FUNCIONES : 1 DISELAR EL PLAN EL PLAN PAR LA IMPLEMANTACION DE LA MODALIDAD ACORDE CON LA POLITICA PUBLICA, EL PROYECTO PEDAGOGICO DEL ICBF, LAS CARACTERISTICAS DE LA MODALID DE ATENCION Y LAS CONDICIONES PARTICULARES DE LA COMUNIDAD, FAMILIA EL NIÑO Y NIÑA. ENTRE OTRAS.</t>
  </si>
  <si>
    <t xml:space="preserve">ANEXA UNA CERTIFICACION DE  FUNDAFECTO QUE CUMPLE CON LOS REQUISITOS SOLICITADOS. </t>
  </si>
  <si>
    <t xml:space="preserve">JORGE EDUARDO GUEVARA VILLOTA </t>
  </si>
  <si>
    <t xml:space="preserve">ADMINISTRADOR DE EMPRESAS </t>
  </si>
  <si>
    <t xml:space="preserve">CORPORACION UNIVERSITARIA AUTONOMA DE NARIÑO </t>
  </si>
  <si>
    <t>12 DE JUNIO DE 2009</t>
  </si>
  <si>
    <t xml:space="preserve"> 1 DE JUNIO DE 2013 A 31 DE OCTUBRE DE 2014 </t>
  </si>
  <si>
    <t xml:space="preserve">COORDINADOR PROGRAMA PARA LA PRIMERA INFANCIA </t>
  </si>
  <si>
    <t>MARIA SALOME RAMIREZ NARVAEZ</t>
  </si>
  <si>
    <t xml:space="preserve">POLITOLOGA </t>
  </si>
  <si>
    <t>19 DE DICIEMBRE DE 2012</t>
  </si>
  <si>
    <t>SERVICIOS CORPORATIVOS SIGLO XX1  CORPOCAUCA.  CRISTIN ANDRES ARIAS</t>
  </si>
  <si>
    <t>DE FEBRERO DE 2011 A 10 DE MAYO DE 2013. DE 22 DE JULIO DE 2013 A A 31 DE JULIO DE 2014    DE 30 DE JUNIO A 31 DE DICIEMBRE DE 2013</t>
  </si>
  <si>
    <t xml:space="preserve">ASISTENTE INVESTIGACION COGESTOR SOCIAL TECNICO EN ESTRATEGIA UNIDOS MPLEMENTACION DE PROYECTOS DE PRIMERA INFANCIA . </t>
  </si>
  <si>
    <t xml:space="preserve"> NO CUMPLE CON EL PERFIL PARA ESTE CARGO SE  REQUIERE SER PSICOLOGO, TRABAJODOR SOCIAL Y PSICOPEDAGOGO PERO ELLA ES POLITOLOGA.  ADEMAS RELACIONA EN EL FORMATO 6 CUATRO PERSONAS EN APOYO PSICOSOCIAL Y ADJUNTA LAS CUATRO HOJAS DE VIDA, PERO NO CUMPLE LA RELACION. DEBIAN SER CINCO.</t>
  </si>
  <si>
    <t xml:space="preserve">MARLY  DANEIRA HOYOS CAJAS </t>
  </si>
  <si>
    <t xml:space="preserve">UNAD </t>
  </si>
  <si>
    <t xml:space="preserve">14 DE DICIEMBRE DE 2014 </t>
  </si>
  <si>
    <t>28 DE ENERO A 15 DE DICIEMBRE DE 2103</t>
  </si>
  <si>
    <t>APOYO PSICOSOCIAL PRIMERA INFANCIA . DISEÑAR JUNTO CON LOS AGENTES EDUCATIVOS  ESTRATEGIAS PEDAGOGICAS - DISEÑNAR ESTRATGIAS PARA INVOLUCRAR A LA COMUNIDAD EN EL PROCESO DE ENSELANZA APRENDIZAJA, - APLICAR LOS INSTRUMENTOSDE EVALUACION ACORDE CON LOS CONTEXTOS . - PARTICIAPAR EN LOS EVENTOS DE FORMACION. ENTRE OTRAS.</t>
  </si>
  <si>
    <t>RELACIONA EN EL FORMATO 6 CUATRO PERSONAS EN APOYO PSICOSOCIAL Y ADJUNTA LAS CUATRO HOJAS DE VIDA, PERO NO CUMPLE LA PROPORCION. DEBIAN SER CINCO.</t>
  </si>
  <si>
    <t xml:space="preserve">DERLYLL SULAY PECHENE YULE </t>
  </si>
  <si>
    <t>NO ANEXA ACTA NI FOTOCOPIA DEL DIPLOMA</t>
  </si>
  <si>
    <t>NO ANEXA ACTA DE GRADO NI FOTOCOPIA DEL DIPLOMA .</t>
  </si>
  <si>
    <t>MUNICIPIO DE SANTANDER DE QUILICHAO CABILDO INDIGENA RESGUARDO CANOAS.</t>
  </si>
  <si>
    <t>13/08/2012 HASTA 14/06/2013</t>
  </si>
  <si>
    <t xml:space="preserve"> CARACTERISTICAS DEL ALBERGUE INDIGENA Y DEL RESGUARDO EN GENERAL DIAGNOSTICO CON LA COMUNIDAD DE LA VEREDA EL AGUILA PARA SABER EL CONOCIMIENTO DE LAS PERSONAS ACERCA DEL ALBERGUE  EN GENERAL - DIAGNOSTICO DE LA COMUNIDAD DE LA VEREDAD EL AGUILA , PARA SABER EL CONOCIMIENTO DE LAS PROPUESTRAS DE INTERVENCION " por un viculo de participacion identdad y liderazco entre el albergue uindigena y la vereda el aguila del resguardo de canoas. entreo tras.</t>
  </si>
  <si>
    <t>RELACIONA EN EL FORMATO 6 CUATRO PERSONAS EN APOYO PSICOSOCIAL Y ADJUNTA LAS CUATRO HOJAS DE VIDA, PERO NO CUMPLE LA PROPORCION. DEBIAN SER CINCO. Ademas en la hoja de vida no anexa fotocopia de diploma ni acta de grado.</t>
  </si>
  <si>
    <t xml:space="preserve">OLGA MARCELA MERA VIAFARA </t>
  </si>
  <si>
    <t xml:space="preserve">ALCALDIA MUNICIPAL DE GAUCHENE </t>
  </si>
  <si>
    <t xml:space="preserve">01/11/2013 A 21/07/2014 </t>
  </si>
  <si>
    <t>PASANTE CON LAS SIGUIENTES ACTIVIDADES REALIZADAS,  ORIENTACION FAMILIAR ATENCION  PSICOSOCIAL EN LAS VEREDAS DEL MUNICIPIO , APOYANMDO LA CONSTRUCION DEL DIAGNOSTICO SOBRE LOS NIÑOS Y LAS NIÑOS Y ADOLESCENTES EN SITUACION DE TRABAJO INFANTIL, APOYO EN LAS CONSTRUCIOPN DE RUTAS DE ATENCION DE VIOLENCIA FAMILIAR DEL MUNICICPIO.    CORPORACION UNIVERSITARIA AUTONOMA DEL CAUCA,   FUNOF</t>
  </si>
  <si>
    <t>DE 012 DE NOV DE 2013 A 21 DE JULIO DE 2014  DEL 23 DE ENERO A 15 DE AGOSTO DE 2014 EL 03 DE JULIO A 19 DE DICIEMBRE DE 2013</t>
  </si>
  <si>
    <t>PRACTICA PROFESIONAL  PROMOTOR DE DERECHOS GENERACIONES CON BIENESTAR  PROMOTOR DE DERECHOS GENERACIONES CON BIENESTAR</t>
  </si>
  <si>
    <t>RELACIONA EN EL FORMATO 6 CUATRO PERSONAS EN APOYO PSICOSOCIAL Y ADJUNTA LAS CAUTRO HOJAS DE VIDA, PERO NO CUMPLE LA RELACION. DEBIAN DE SER CINCO.   LA HOJA DE VIDA CLASIFICARIA PARA EL SEGUNDO PERFIL.</t>
  </si>
  <si>
    <t>NO RELACIONA LAS 5 VIÑETAS QUE  SOLICITA EL PLIEGO  EN LA PROPUESTA DEL TALENTO HUMANO. .</t>
  </si>
  <si>
    <t>1. FUNDAFECTO</t>
  </si>
  <si>
    <t>TOTAL PUNTAJE CRITERIO 2</t>
  </si>
  <si>
    <t>22 CDI SIN ARRIENDO</t>
  </si>
  <si>
    <t>22 CDI FAMILIAR</t>
  </si>
  <si>
    <t>ENASIT S.A.S</t>
  </si>
  <si>
    <t>HACE FALTA EL NUMERO DEL CONTRATO Y SU VALOR.</t>
  </si>
  <si>
    <t>CARTA DE COMPROMISO DE GESTIONAR EL USO CUANDO ES PÚBLICA CDI</t>
  </si>
  <si>
    <t>CDI INSTITUCIONAL SIN ARRIENDO</t>
  </si>
  <si>
    <t>CDI INSTITUCIONAL</t>
  </si>
  <si>
    <t>LA BALSA</t>
  </si>
  <si>
    <t>SAN NICOLAS</t>
  </si>
  <si>
    <t>SE ANEXA CARTA DE MANIFESTACION DONDE SE MANIFIESTA EL COMPROMISO DE DISPONER DE UN LUGAR PARA EL DESARROLLO DE LA MODALIDAD.</t>
  </si>
  <si>
    <t>LA BALSA BUENOS AIRES</t>
  </si>
  <si>
    <t>SONIA CRISTINA ZAMORA</t>
  </si>
  <si>
    <t>1. DESDE 2 DE SEPTIEMBRE 2013 A 31 DE OCTUBRE DE 2014</t>
  </si>
  <si>
    <t>1. COORDINADORA CDI FAMILIAR TUMACO</t>
  </si>
  <si>
    <t>EN LAS CERTIFICACIONES LABORALES NO SE ESPECIFICAN LAS FUNCIONES DESEMPEÑADAS EN EL CARGO.</t>
  </si>
  <si>
    <t>COORDINADOR 2</t>
  </si>
  <si>
    <t>GELBER ALEXANDER BELTRAN GÓMEZ</t>
  </si>
  <si>
    <t>PROFESIONAL EN COMERCIO INTERNACIONAL Y MERCADEO</t>
  </si>
  <si>
    <t>1. FUNDAFECTO 
2. UNIVERSIDAD DE NARIÑO</t>
  </si>
  <si>
    <t>1. 01/04/2013 A 31/10/2014.
2. 1/10/2012 A 21/12/2012</t>
  </si>
  <si>
    <t>1. COORDINADORS CDI FAMILIAR TUMACO
2. ASISTENCIAL EN RECURSOS HUMANOS</t>
  </si>
  <si>
    <t>COORDINADOR 3</t>
  </si>
  <si>
    <t>DAYRA JANNETH FIGUEROA PATIÑO</t>
  </si>
  <si>
    <t>1. FUNDAFECTO
2. UNIVERSIDAD DE NARIÑO</t>
  </si>
  <si>
    <t xml:space="preserve">1. 01/04/2013 A 31/10/2014.
2. 20/02 A 22 /06 DE 2014.
</t>
  </si>
  <si>
    <t>1. COORDINADORA CDI FAMILIAR TUMACO.
2. DOCENTE EN PSICOLOGIA</t>
  </si>
  <si>
    <t>COORDINADOR 4</t>
  </si>
  <si>
    <t>ADRIANA MARITZA RUIZ BASTIDAS</t>
  </si>
  <si>
    <t>CONTADOR</t>
  </si>
  <si>
    <t>NO SE ENCUENTA EL SOPORTE DE LA PROFESION DE CONTADORA.</t>
  </si>
  <si>
    <t>COORDIANDOR 5</t>
  </si>
  <si>
    <t>ANDREA CAROLINA FLOREZ</t>
  </si>
  <si>
    <t>1. FUNDAFECTO.
2. UNIVERSIDAD DE SAN BUENAVENTURA</t>
  </si>
  <si>
    <t>1. 2/09/2013 A 31/10/2014.
2. 15/10/2013 A 15/12/2013</t>
  </si>
  <si>
    <t xml:space="preserve">1. COORDINADORA PROGRAMA CDI FAMILIAR TUMACO:
2. APOYO PSICOSOCIAL A FAMILIAS EN MODALIDADES DE ATENCION A PRIMERA INFANCIA. </t>
  </si>
  <si>
    <t>1. FUNDACION EL SHADAI.
2. CABILDO INDIGENA RESGUARDO DE JAMBALO.
3. ASEDER</t>
  </si>
  <si>
    <t>1. DESDE 01/09/2013 a 01/09/2014.
2. 01/07/2013-ACTUALIDAD.
3. 02/02/2013-ACTUALIDAD</t>
  </si>
  <si>
    <t>1. APOYO PSICOSOCIAL.
2. APOYO PSICOSOCIAL.
3. DOCENTE</t>
  </si>
  <si>
    <t>FANNY VANESA GÓMEZ GARZÓN</t>
  </si>
  <si>
    <t>PSICÓLOGA</t>
  </si>
  <si>
    <t>UNIVRSIDAD SANTIAGO DE CALI</t>
  </si>
  <si>
    <t>1. FUERZAS MILITARES DE COLOMBIA.
2. LICEO COMERCIAL DEL BORDO</t>
  </si>
  <si>
    <t>1. AGOSTO DEL 2007 A AGOSTO DE 2008.
2.19/05/2010 A 21/10/2010.</t>
  </si>
  <si>
    <t>1. PSICOLOGA
2. PSICOLOGA</t>
  </si>
  <si>
    <t>ELIANA CAICEDO BANGUERO</t>
  </si>
  <si>
    <t>NO SOPORTA EXPERIENCIA LABORAL</t>
  </si>
  <si>
    <t>YUDI TATIANA MINA MANCILLA</t>
  </si>
  <si>
    <t>1. 15/05/2013 A 15/12/2013</t>
  </si>
  <si>
    <t>1. PSICOLOGA ESTRATEGIA DE CERO A SIEMPRE</t>
  </si>
  <si>
    <t>TULIO HERNAN GUZMAN GARCES</t>
  </si>
  <si>
    <t>UNVERSIDAD COOPERATIVA DE COLOMBA</t>
  </si>
  <si>
    <t xml:space="preserve">1. CENTRO PEDAGOGICO LEONARDO DA VINCI.
2. FUNDACION VEN ACA.
</t>
  </si>
  <si>
    <t>1. DE FREBRERO A JULIO DE 2013.
2. JULIO DE 2008-ENERO DE 2009.</t>
  </si>
  <si>
    <t>1. DOCENTE DE TRANCISION.
2. FORTALECIMIENTO FAMILIAR.</t>
  </si>
  <si>
    <t>LINA MARCELA VIVAS</t>
  </si>
  <si>
    <t>1. COMISARIA DE FAMILIA</t>
  </si>
  <si>
    <t>1. DEL 23 DE AGOSTO DE 2012 A 17 DE DICIEMBRE 2012.</t>
  </si>
  <si>
    <t>1. FORTALECIMIENTO FAMILIAR PROGRAMA HOGAR GESTOR.</t>
  </si>
  <si>
    <t>PROFESIONAL DE APOYO PSICOSOCIAL 7</t>
  </si>
  <si>
    <t>MARIBEL SALAZAR GOMEZ</t>
  </si>
  <si>
    <t>1. FUNDASER</t>
  </si>
  <si>
    <t>DEL 4 DE SEPTIEMBRE DE 2012 A 29 DE MAYO DE 2013</t>
  </si>
  <si>
    <t>PROCESO DE ACOMPAÑAMIENTO A NIÑOS, NIÑAS Y ADOLESCENTES.</t>
  </si>
  <si>
    <t>NO PRESENTA SOPORTES DE LA HOJA DE VIDA.</t>
  </si>
  <si>
    <t>PROFESIONAL DE APOYO PSICOSOCIAL 8</t>
  </si>
  <si>
    <t>MARIA EDDY MESU</t>
  </si>
  <si>
    <t>1. PREESCOLAR, BASICA PRIMARIA Y MEDIA.</t>
  </si>
  <si>
    <t>1.DESDE 1/09/1995 HASTA 30/11/2013</t>
  </si>
  <si>
    <t>PROFESIONAL DE APOYO FINACIERO</t>
  </si>
  <si>
    <t>CORPORACION EDUCATIVA CENTRO DE ADMINISTRACION "CENDA"</t>
  </si>
  <si>
    <t>NUTRICIONISTA DIETISTA</t>
  </si>
  <si>
    <t>FUNDACION GIMNASIO MEDERNO DEL CAUCA</t>
  </si>
  <si>
    <t>19105 DE 2010</t>
  </si>
  <si>
    <t>62 Y 65</t>
  </si>
  <si>
    <t>ANEXA CERTIFICACION DE SED CAUCA PERO NO TIENEN EL OBJETO SOLICITADO EN ELPLIEGO</t>
  </si>
  <si>
    <t>62 Y 71</t>
  </si>
  <si>
    <t>TAMBO</t>
  </si>
  <si>
    <t xml:space="preserve">JHINNER GERMAN PABON PINO </t>
  </si>
  <si>
    <t xml:space="preserve">ADMINISTRADOR PUBLICO </t>
  </si>
  <si>
    <t>LA ESCUELA SUPERIOR DE ADMINISTRACION PUBLICA  ESAP</t>
  </si>
  <si>
    <t xml:space="preserve">1. FUNDACION GIIMNASIO MODERNO DEL CAUCA  </t>
  </si>
  <si>
    <t>15/01/2014/ AL 15/12/2014                  2 01/02/2008 A 15/12/2008, 3.15/03/2009 A 15/12/2009</t>
  </si>
  <si>
    <t>COORDINADOR PEDAGOGICO CON LAS SIGUIENTES FUNCIONES: a) RESPONSABLE DE MANEJAR UNA EXCELENTE RALCION E IMAGEN VOCABULARIO, Y PRESENTACION PERSONAL, YA QUE ES LA PERSONA QUE TIENEN MAS CONTACTO CON LA POBLACION BENEFICIADA Y LO HACE EN LA REPRESENTACION DE LA FUNDACION.b) RESPONSABLE DE DIRIGIR Y REGULAR LOS DOCENTES EN ZONA.c) ENCARGADO DE EJERCER UN ESTRICTORCONTYROL  DE LA ASIISTENCIA LABORAL DE LO S DOCENTES EN LA ZONA.d) ADMINISTRAR LA PLANTA DE DOCENTES DE LA ZONA. e) HACER LA PLANAEACION. f) PASAR LOS REPORTES AL AREA FINACIERA.g) PLANEAR ESTRATGIAS EN REFERENCIAS A LA POLITICAS EDUCATIVAS DEL CONTEXTO. h) DISEÑARA DE POLITICAS PUBLICAS EN Y PAA EL SECTOR  DE LOS SERVICIOS EDUCATIVOS QUE MANEJA LA FUNDACION. i) DIRECTOR DE GESTOR  Y ESTRATEGIA DE SERVICIOS EDUCATIVOS ABIERTOS Y DINAMICOS CONATENCION ESPECIFICA A LA INFANCIA Y A LA ADOLESCENCIA.j) POTENCIAR EL VALOR DEL SER HUMANO   Y DE SU TRABAJO EN LA ORGANIZACION INSTITUCIONAL.</t>
  </si>
  <si>
    <t>4/1001</t>
  </si>
  <si>
    <t xml:space="preserve">MILTON ANDRES ROJAS </t>
  </si>
  <si>
    <t>LA FUNDACION UNIVERSITARIA DE POPAYAN</t>
  </si>
  <si>
    <t xml:space="preserve">1. FUNDACION GIIMNASIO MODERNO DEL CAUCA                            2. FUNDACION GIMNASIO MODERNO DEL CAUCA.                         3. Q- ADVISER </t>
  </si>
  <si>
    <t>1.01/04/2013 A 30/12/2013                    2.13/02/2010 A 15/12/2010.                   .20/06/2003 NO ACLARA LA TERNINACION DEL CONTRATO.                      3. 09/2005 A 03/2006</t>
  </si>
  <si>
    <t>COORDINADOR PEDAGOGICO CON LAS SIGUIENTES FUNCIONES a)COORDINAR Y MONITOREAR  LASD FUNCIONES DEL EQUIPO HUMANO A SU CARGO, PROMOVIENDO PERMANENTE MENTE LA PARTICIPACION, INNOVACION Y MOTIVACION DEL GRUPO. 2. COORDINAR LA SISTEMATIZACION DEL INFORMACION SOBRE LA IMPLEMENTACION DE LA ATENCION A LA PRIMERA INFANCIA , PARA DAR CUENTA DE LOS RESULTADOS E IMPACYTO DEL PROGRAMA EN EL MUNICIPIO Y LA MODALIDAD EN CADA AGENTE PARTICIPANTE, PARTICIPAR DE LAS MESAS DE PRIMERA INFANCIADEL MUNICIPIO. 3. ESTABLECER ESTRATEGIAS PARA VIABILIZAR EL INGRESO DE LOS NIÑOS Y NIÑAS BENEFICIADAS  DE LA MODALIDAD, QUE CUMPLE LOS CINCO AÑOS AL SISTEMA   EDUCATIVO. 4. GESTIONAR ANTE LAS INSTANCIAS PERTINENETES LOS RECURSOS QUE GARANTICEN LA ADECUADA IMPLEMENTACION DE LA MODALIDAD Y LOS DERECHOS DE LOS NIÑOS Y LAS NIÑAS.CONOCER Y PARTICIPAR EN LA COSNTRUCION DE LA RUTA iNTEGRAL DE aTENCION A LA PRIMERA INFANCIA Y DESDE AHI ARTICULAR LAS ACCIONES DE ATENCION INEGRAL  AL APRIMERA INFANCIA CON OTROS PROGRAMAS  A FAVOR DE LA PRIMERA NFANCIA DESDE LA PARTICIPACION EN REDES SOCIALES Y COMUNITARIAS. ASI MISMI CONOCER LA RUTA PARA NOTIFICAR CUANDO ALGUN DERECHO SEA VULNERADO.  2 NO RELACIONA EN LA CERTIFICACION DE LA UNIVERSIDAD  LAS FUNCIONES.  3. NO RELACIONA LAS FUNCIONES DEL CARGO.</t>
  </si>
  <si>
    <t>4/1002</t>
  </si>
  <si>
    <t xml:space="preserve">YESIT FERNANDO CLAROS </t>
  </si>
  <si>
    <t>UNIVERDIDAD DEL CAUCA</t>
  </si>
  <si>
    <t>15/01/2013 A 30/12/2013 Y 15 01/2014</t>
  </si>
  <si>
    <t>4/1003</t>
  </si>
  <si>
    <t xml:space="preserve">NANCY GABRIELA RODRIGUEZ </t>
  </si>
  <si>
    <t>LICENCIADA EN ADMINISTRACION EDUCATIVA</t>
  </si>
  <si>
    <t>UNIVERDIDAD SAN BUENAVENTURA</t>
  </si>
  <si>
    <t>07/09/11994</t>
  </si>
  <si>
    <t xml:space="preserve">FUNDACION GIIMNASIO MODERNO DEL CAUCA  </t>
  </si>
  <si>
    <t>01/02/1984 A 29/11/2014</t>
  </si>
  <si>
    <t>VICERRECTORA Y COORDINADORA DE PROYECTOS CON LAS SIGUIENTES FUNCIONES :            -ASUMIR LAS FUNCIONES DEL REPRESENTANTE LEGAL O/Y RECTOR EN AUSENCIA DE ESTE O POR MANDATO DEL MISMO. 2 EJERCER LA AUTORIDAD QUE EL REPRESENTANTE LEGAL LE CONFIERE PARA TOMAR DETERMINACIONES DISCIPLINARIAS, ACADEMICAS O ADMINISTRATIVAS CUANDO  SE LE CONSIDERE NECESARIO.      3.REPRESENTAR  AL A FUNDACION EN ACTOS DE TIPO SOCIAL, CULTURAL ADMINISTRATIVO QUE EL REPRESENTANTE LEGAL LE ENCOMINEDE CON SUS RESPECTIVAS ATRIBUCIONES. 4VELAR POR LA EJECUACION DEL PLANEAMIENTO INSTITUCIONAL DE ACUERDO CON LAS PROPUESTAS Y NORMAS DE LA FUNDACION.   5. PRESENTARA AL RECTOR EL PROGRAMAM ANUAL DE CAPACITACION DEL DOCENTE. 6 PARTICIPARA ACTIVAMENTE EN EL PROGRAMAMDE FORMACION DE ESTUDIANTES. 7. TOMAR DESICIONES EN ASUNTOS QUE LE COMPETEN DE ACUERDO A SU CARGO.</t>
  </si>
  <si>
    <t>EQUIPO  PSICOSOCIAL</t>
  </si>
  <si>
    <t>MARIA EUGENIA CORREO</t>
  </si>
  <si>
    <t>UNIVERDIDAD ANTONIO NARIÑO</t>
  </si>
  <si>
    <t xml:space="preserve">1 FUNDACION GIIMNASIO MODERNO DEL CAUCA                     2. BARAKA </t>
  </si>
  <si>
    <t>15/01/2013 A 30/12/2013 Y 15 01/2014, 15/01/2014 A 31/07/2014 17/10/2014 A 29/11/2014 2. 01/09/2012 A 23/01/2013</t>
  </si>
  <si>
    <t xml:space="preserve">PSICOLOGA DESEMPEÑANDO LAS SIGUIENTES FUNCIONES: PRESTAR EL SERVICIO DE ATENCION A LA PRIMERA INFANCIA EN EL MARCO DE LA ESTRATEGIA "DE                                                                                     CERO A SIEMPRE" DE ACUERO CON LAS DIRECTRICES Y LINEAMIENTOS Y PARAMETROS POR EL ICBF LA ATENCION SE PRESTARA EN LA MODALIDAD FAMILIAR, MUJERES GESTANTES YMADRES EN PERIODA  DE LACTANCIA NIÑOS Y NIÑAS MENORES DE CINCO AÑOS Y/A HASTA EL INGRESO AL SISTEMA EDUCATIVO . 2 APOYAR EL DISEÑO Y APLICACION DE LA EVALUACION DEL DESARRROLLO DE LOS NIÑOS Y NIÑAS. 3 DETECCION TEMPRANA DE CASOS DE PROBLEMAS EN EL DESARROLLO Y DISEÑO DE ESTRATEGIAS DE APOYO PARA TRABAJAR SOBRE FACTORES DE RIESGO. 4 APOYAR EL DISEÑO E IMPLEMANTACION DE PROYECTOS PEDAGOGICOS QUE RESPONDAN A UNA EDUCACION INCLUYENTE. 4. PARTICIPAR EN LAS ESTRATEGIAS DE PLANEACION , SEGUIMIENTO Y EVALUACION DEL PROCESO ENTRE OTRAS. </t>
  </si>
  <si>
    <t>EN LA CERTIFICACION QUE ADJUNTO  DEL PRESCOLAR DE  BARAKA NO REALCIONA LAS FUNCIONES, PERO TIENE LA EXPERIENCA SOLICITADA CON PRIMERA INFANCIA</t>
  </si>
  <si>
    <t xml:space="preserve">JULIO ORLANDO GOMEZ </t>
  </si>
  <si>
    <t>UNIVERSIDA D NACIONAL ABIERTA Y A DISTANCIA</t>
  </si>
  <si>
    <t>1.FUNDACION GIIMNASIO MODERNO DEL CAUCA  2  PEC POLITECNICO EMPRESARIAL COLOMBIANO 3. SERVICIOS INTEGRALES EN SALUD FISIOCENTER LTDA.</t>
  </si>
  <si>
    <t>24/09/2013 A 30/12/2013 15/01/2014 A 15/01/2014 A 29/11/2014</t>
  </si>
  <si>
    <t>PSICOLOGA DESEMPEÑANDO LAS SIGUIENTES FUNCIONES: PRESTAR EL SERVICIO DE ATENCION A LA PRIMERA INFANCIA EN EL MARCO DE LA ESTRATEGIA "DE                                                                                     CERO A SIEMPRE" DE ACUERO CON LAS DIRECTRICES Y LINEAMIENTOS Y PARAMETROS POR EL ICBF LA ATENCION SE PRESTARA EN LA MODALIDAD FAMILIARA, MUJERES GESTANTES YMADRES EN PERIODA  DE LACTANCIA NIÑOS Y NIÑAS MENORES DE CINCO AÑOS Y/A HASTA EL INGRESO AL SISTEMA EDUCATIVO . 2 APOYAR EL DISEÑO Y APLICACION DE LA EVALUACION DEL DESARRROLLO DE LOS NIÑOS Y NIÑAS. 3 DETECCION TEMPRANA DE CASOS DE PROBLEMAS EN EL DESARROLLO Y DISEÑO DE ESTRATEGIAS DE APOYO PARA TRABAJAR SOBRE FACTORES DE RIESGO. 4 APOYAR EL DISEÑO E IMPLEMANTACION DE PROYECTOS PEDAGOGICOS QUE RESPONDAN A UNA EDUCACION INCLUYENTE. 4. PARTICIPAR EN LAS ESTRATEGIAS DE PLANEACION , SEGUIMIENTO Y EVALUACION DEL PROCESO ENTRE OTRAS. PARA LA SEGUNDA CERTIFICAION NO PRESENTA FUNCIONES.</t>
  </si>
  <si>
    <t xml:space="preserve">LUIS FERNANDO MELO </t>
  </si>
  <si>
    <t xml:space="preserve">1.FUNDACION GIIMNASIO MODERNO DEL CAUCA  </t>
  </si>
  <si>
    <t>15/01/2013 A 30/12/2013 15/01/2014 A 29/11/2014</t>
  </si>
  <si>
    <t>PSICOLOGA DESEMPEÑANDO LAS SIGUIENTES FUNCIONES: PRESTAR EL SERVICIO DE ATENCION A LA PRIMERA INFANCIA EN EL MARCO DE LA ESTRATEGIA "DE                                                                                     CERO A SIEMPRE" DE ACUERO CON LAS DIRECTRICES Y LINEAMIENTOS Y PARAMETROS POR EL ICBF LA ATENCION SE PRESTARA EN LA MODALIDAD FAMILIAR, MUJERES GESTANTES YMADRES EN PERIODA  DE LACTANCIA NIÑOS Y NIÑAS MENORES DE CINCO AÑOS Y/A HASTA EL INGRESO AL SISTEMA EDUCATIVO . 2 APOYAR EL DISEÑO Y APLICACION DE LA EVALUACION DEL DESARRROLLO DE LOS NIÑOS Y NIÑAS. 3 DETECCION TEMPRANA DE CASOS DE PROBLEMAS EN EL DESARROLLO Y DISEÑO DE ESTRATEGIAS DE APOYO PARA TRABAJAR SOBRE FACTORES DE RIESGO. 4 APOYAR EL DISEÑO E IMPLEMANTACION DE PROYECTOS PEDAGOGICOS QUE RESPONDAN A UNA EDUCACION INCLUYENTE. 4. PARTICIPAR EN LAS ESTRATEGIAS DE PLANEACION , SEGUIMIENTO Y EVALUACION DEL PROCESO ENTRE OTRAS. . PRESENTA 12 CERTIFICACIONES MAS PERO NO CONTIENEN LAS FUNCIONES.</t>
  </si>
  <si>
    <t>RENE GRISALES</t>
  </si>
  <si>
    <t>PSICOLOGO SOCIAL COMUNITARIO</t>
  </si>
  <si>
    <t xml:space="preserve">PSICOLOGA DESEMPEÑANDO LAS SIGUIENTES FUNCIONES: PRESTAR EL SERVICIO DE ATENCION A LA PRIMERA INFANCIA EN EL MARCO DE LA ESTRATEGIA "DE                                                                                     CERO A SIEMPRE" DE ACUERO CON LAS DIRECTRICES Y LINEAMIENTOS Y PARAMETROS POR EL ICBF LA ATENCION SE PRESTARA EN LA MODALIDAD FAMILIAR, MUJERES GESTANTES YMADRES EN PERIODA  DE LACTANCIA NIÑOS Y NIÑAS MENORES DE CINCO AÑOS Y/A HASTA EL INGRESO AL SISTEMA EDUCATIVO . 2 APOYAR EL DISEÑO Y APLICACION DE LA EVALUACION DEL DESARRROLLO DE LOS NIÑOS Y NIÑAS. 3 DETECCION TEMPRANA DE CASOS DE PROBLEMAS EN EL DESARROLLO Y DISEÑO DE ESTRATEGIAS DE APOYO PARA TRABAJAR SOBRE FACTORES DE RIESGO. 4 APOYAR EL DISEÑO E IMPLEMANTACION DE PROYECTOS PEDAGOGICOS QUE RESPONDAN A UNA EDUCACION INCLUYENTE. 4. PARTICIPAR EN LAS ESTRATEGIAS DE PLANEACION , SEGUIMIENTO Y EVALUACION DEL PROCESO ENTRE OTRAS. . </t>
  </si>
  <si>
    <t xml:space="preserve">JENIFER  LICED BENEVIDES </t>
  </si>
  <si>
    <t xml:space="preserve">1. PASANTIA                          2. FUNDACION GIIMNASIO MODERNO DEL CAUCA  </t>
  </si>
  <si>
    <t>1. ESTA CERTIFICACION NO CONTIENEN NIT, NO DA A CONOCER LAS FECHA ESPECIFICA DE LA PASANTIA               2. 05/06/2014 A 29/11/2015</t>
  </si>
  <si>
    <t>LA PASANTIA NO RELACIONA EL TIMPO QUE LA REALIZO; Y LA CERTIFICACION DE LA FUNDACION GIMNASIO MODERNO DEL CAUCA ES DE 5 MESES.</t>
  </si>
  <si>
    <t xml:space="preserve">JHON FREDY PALACIOS </t>
  </si>
  <si>
    <t>PICOLOGO</t>
  </si>
  <si>
    <t>UNIVERDIDAD NACIONAL ABIERTA Y A DISTANCIA</t>
  </si>
  <si>
    <t>NO LA REALCIONA</t>
  </si>
  <si>
    <t>01/04/2013 A 30/12/2013 A 29/11/2014</t>
  </si>
  <si>
    <t xml:space="preserve">MARIA ALEJANDRA PINO </t>
  </si>
  <si>
    <t>NO ES CLARA LA FOTOCOPIA</t>
  </si>
  <si>
    <t>INSTITUCION EDUCATIVA GABRIELA MISTRAL POPAYAN SEDE PRINCIPAL.</t>
  </si>
  <si>
    <t>1 SEMESTRE</t>
  </si>
  <si>
    <t>NO RELACIONA LAS FUNCIONES</t>
  </si>
  <si>
    <t>EN LA CERTIFICACION DE LA PASANTIA NO RELACIONA LAS FUNCIONES REALIZADAS.</t>
  </si>
  <si>
    <t>LICENCIADA EN ETNOEDUCACION</t>
  </si>
  <si>
    <t>FUNDACION INSTITUTO TECNICO DE EXCELENCIA EMPRESARIAL</t>
  </si>
  <si>
    <t>MUNICIPIO SANTIAGO DE CALI</t>
  </si>
  <si>
    <t>SEM-INTERP-SUBS-018-2003</t>
  </si>
  <si>
    <t>SIN DATO</t>
  </si>
  <si>
    <t>36 AL 42</t>
  </si>
  <si>
    <t>NO SE VALIDA LA CERTIFICACION ( CONTRATO) TENIENDO EN CUENTA LO DEFINIDO EN EL PLIEGO DE CONDICIONES PAGINA 52. LA CERTIFICACION  EXPONE QUE DEBE SER DE LOS ÚLTIMOS 5 AÑOS, LA CERTIFICACION PRESENTADA ES DEL AÑO 2003 Y NO DEFINE FECHA PUNTUAL DE SUSCRIPCION, DEL MISMO MODO NO SE ADJUNTA EL ACTA DE LIQUIDACIÓN DEL CONTRATO.</t>
  </si>
  <si>
    <t>CORPORACION PARA EL DESARROLLO DE LA EDUCACION POPULAR DE CALI</t>
  </si>
  <si>
    <t>SEM-INTERP-SUBS-031-2004</t>
  </si>
  <si>
    <t xml:space="preserve">NO SE VALIDA INFORMACIÓN RELACIONADA EN EL FORMATO PORQUE NO SE PRESENTA CERTIFICACIÓN AL CONTRATO </t>
  </si>
  <si>
    <t>VEREDAS DE VILLA RICA</t>
  </si>
  <si>
    <t>NO PRESENTA LA CARTA DE COMPROMISO DE DISPONER DEL ESPACIO PARA LA MODALIDAD FAMILIAR</t>
  </si>
  <si>
    <t>OBSERVACION: PROPONENTE PRESENTA EL FORMATO 7 EQUIPO MÍNIMO HABILITANTE, RELACIONANDO UN COORDINADOR, UN APOYO PEDAGÓGICO Y UN FINANCIERO, PERO NO SE PRESENTAN LAS HOJAS DE VIDA DEL TALENTO HUMANO, RAZÓN POR LA CUAL NO SE PUEDE EVALUAR Y VALIDAR LA PROPUESTA FRENTE AL COMPONENTE.</t>
  </si>
  <si>
    <t>NO PRESENTA INFORMACIÓN</t>
  </si>
  <si>
    <t>1/800</t>
  </si>
  <si>
    <t>ASOCAÑA</t>
  </si>
  <si>
    <t xml:space="preserve">INSTITUTO COLOMBIANO DE BIENESTAR FAMILIAR </t>
  </si>
  <si>
    <t>O69</t>
  </si>
  <si>
    <t>158 y 200</t>
  </si>
  <si>
    <t xml:space="preserve">NO SE VALIDAN 3 MESES TENIENDO EN CUENTA LO DEFINIDO EN EL PLIEGO DE CONDICIONES </t>
  </si>
  <si>
    <t>OO7</t>
  </si>
  <si>
    <t>158 Y 210</t>
  </si>
  <si>
    <t>ORGANIZACIÓN INTERNACIONAL PARA LAS MIGRACIONES -OIM</t>
  </si>
  <si>
    <t>NAJ-576-NAJ-467</t>
  </si>
  <si>
    <t>211 Y219</t>
  </si>
  <si>
    <t>O78</t>
  </si>
  <si>
    <t>159 Y 232</t>
  </si>
  <si>
    <t>CORPORACION PARA EL MANEJO INTEGRAL Y RECUPERACION DE LA CUENCA DEL RIO PALO "CORPOPALO"</t>
  </si>
  <si>
    <t>O46</t>
  </si>
  <si>
    <t>238 AL 243</t>
  </si>
  <si>
    <t>NO SE VALIDAN 2,8 MESES AL PRESENTAR TRASLAPO CON EL CONTRATO 078</t>
  </si>
  <si>
    <t>NO SE VALIDAN 7,2 MESES AL PRESENTAR TRASLAPO CON EL CONTRATO 046</t>
  </si>
  <si>
    <t>265 AL 267</t>
  </si>
  <si>
    <t>2905-2013</t>
  </si>
  <si>
    <t>275 Y 278</t>
  </si>
  <si>
    <t>NO SE VALIDAN 5,5 MESES AL PRESENTAR TRASLAPO CON EL CONTRATO 381</t>
  </si>
  <si>
    <t>VEREDAS DE CALOTO</t>
  </si>
  <si>
    <t>CLAUDIA PATRICIA VELASCO ADARBE</t>
  </si>
  <si>
    <t xml:space="preserve"> NO PRESENTA CERTIFICACIONES DE EXPERIENCIA LABORAL</t>
  </si>
  <si>
    <t>2/400</t>
  </si>
  <si>
    <t>DANY MAYELEY BRAVO LASSO</t>
  </si>
  <si>
    <t>CORPORACION ESCUELA DE DINAMIZADORES DEL DESARROLLO SOCIAL Y COMUNITARIO</t>
  </si>
  <si>
    <t>APOYO ORGANIZATIVO A LA CONSTRUCCION DEL COMITÉ PRO-RECUPERACION DEL PATRIMONIO CULTURAL Y NATURAL DE LA RUTA LIBERTADORA DE LA COMUNA 6 DE POPAYAN</t>
  </si>
  <si>
    <t>CERTIFICACION NO DEFINE FECHO DE INICIO Y FINALIZACIÓN DE LA LABOR -SEGÚN PROPORCIÓN DEBEN SER  TRES PROFESIONALES PISCOSOCIALES</t>
  </si>
  <si>
    <t>OCUPAR</t>
  </si>
  <si>
    <t>15/06/2011 A 30-01-2002</t>
  </si>
  <si>
    <t>CERTIFICACIÓN NO DESCRIBE FUNCIONES- SEGÚN PROPORCIÓN DEBEN SER  TRES PROFESIONALES PISCOSOCIALES</t>
  </si>
  <si>
    <t>APPLUS NORCONTROL COLOMBIA LTDA</t>
  </si>
  <si>
    <t>10-04-2012 A 09-10-2012</t>
  </si>
  <si>
    <t>CERTIFICACIÓN NO DESCRIBE FUNCIONES - SEGÚN PROPORCIÓN DEBEN SER  TRES PROFESIONALES PISCOSOCIALES</t>
  </si>
  <si>
    <t xml:space="preserve">EXTRAS </t>
  </si>
  <si>
    <t>21-06-2012 A 07-02-2013</t>
  </si>
  <si>
    <t>CERTIFICACIÓN NO DESCRIBE PROPUESTAS-SEGÚN PROPORCIÓN DEBEN SER  TRES PROFESIONALES PISCOSOCIALES</t>
  </si>
  <si>
    <t>ACTIVO</t>
  </si>
  <si>
    <t>23-10-2012 A 03-04-2013</t>
  </si>
  <si>
    <t>02-05-2013 A 21-11-2014</t>
  </si>
  <si>
    <t>DORIAN CORDOBA DIAZ</t>
  </si>
  <si>
    <t>UNIVERSIDA NACIONAL ABIERTA Y A DISTANCIA UNAD</t>
  </si>
  <si>
    <t>ESE NORTE 2</t>
  </si>
  <si>
    <t>01-06-2013 A 31-12-2013</t>
  </si>
  <si>
    <t>EJECUCION DE LAS ACTIVIDADES DE PSICOLOGA EN LOS PROYECTOS DE SALUD INFANTIL, SALUD SEXUAL Y REPRODUCTIVA Y SALUD MENTAL</t>
  </si>
  <si>
    <t>SE AVALA CERTIFICACIÓN EN FUNCIONES Y EXPERIENCIA PROFESIONAL</t>
  </si>
  <si>
    <t>CORPORACION PARA EL DESARROLLO COMUNITARIO</t>
  </si>
  <si>
    <t>02-01-2014 A 04-07-2014</t>
  </si>
  <si>
    <t>ACOMPAÑAMIENTO A NIÑOS, NIÑAS Y ADOLESCENTES EN PRO DE LA CONSTRUCCION DE LA FORMULACION DE PROYECTOS DE VIDA.</t>
  </si>
  <si>
    <t>EDUCADORA FAMILIAR</t>
  </si>
  <si>
    <t>GABRIELA RAMOS BANGUERO</t>
  </si>
  <si>
    <t>ESTUDIANTE  10 SEMESTRE  DE LICENCIATURA EN EDUCACIÓN BASICA EMFASOS EN EDUCACIÓN FISICA RECREACION</t>
  </si>
  <si>
    <t>GINA MARCELA MEZU BONILLA</t>
  </si>
  <si>
    <t>LICENCIADA EN EDUCACIÓN PRE-ESCOLAR</t>
  </si>
  <si>
    <t xml:space="preserve">SALAMANDRA COPORACIÓN DE ESTUDIOS SUPERIORES </t>
  </si>
  <si>
    <t>AUXILIAR PEDAGÓGICO</t>
  </si>
  <si>
    <t>SANDRA CECILIA PUENTES VERGARA</t>
  </si>
  <si>
    <t>TECNICO EN RECREACIÓN</t>
  </si>
  <si>
    <t>PROFESIONAL EN NUTRICIÓN</t>
  </si>
  <si>
    <t>PROFESIONAL EN INGENIERIA DE SISTEMAS</t>
  </si>
  <si>
    <t>TECNOLOGO EN SISTEMAS</t>
  </si>
  <si>
    <t>TECNICO EN SISTEMAS</t>
  </si>
  <si>
    <r>
      <t>TENIENDO EN CUENTA PLIEGO DE CONDICIONES PAGINA 54</t>
    </r>
    <r>
      <rPr>
        <i/>
        <sz val="11"/>
        <color theme="1"/>
        <rFont val="Calibri"/>
        <family val="2"/>
        <scheme val="minor"/>
      </rPr>
      <t xml:space="preserve"> "CUANDO UN PROPONENTE PRESENTE LAS MISMAS CERTIFICACIONES PARA ACREDITAR LOS 24 MESES DE EXPERIENCIA ESPECIFICA HABILITANTE, EN DOS O MAS GRUPOS DE LA MISMA REGIONAL O EN MAS DE DOS REGIONALES , SE TENDRÁ EN CUENTA UNICAMENTE PARA LA PROPUESTA QUE SE PRESENTÓ PRIMERO, EN LOS DEMAS GRUPOS O REGIONALES, EL PROPONETE DEBERÁ SUBSANAR ESTE REQUISITO HABILITANTE EN EL TÉRMINO ESTABLECIDO POR EL ICBF"</t>
    </r>
  </si>
  <si>
    <t>NO SE VALIDA PARA ESTE GRUPO PORQUE SE VALIDO PARA EL GRUPO 20</t>
  </si>
  <si>
    <t xml:space="preserve">EL 100% DE LOS CUPOS FUERON ACREDITADOS  POR EL PROPONENTE PARA EL GRUPO 20 Y VALIDADOS EN EL; AUNQUE SE PRESENTA  EXCEDENTE  EN EL TOTAL DE CUPOS CERTIFICADOS. </t>
  </si>
  <si>
    <t>VEREDAS DE CORINTO</t>
  </si>
  <si>
    <t>JENNY VANESSA GONZALEZ NARVAEZ</t>
  </si>
  <si>
    <t>NO PRESENTA CERTIFICACIONES DE EXPERIENCIA LABORAL</t>
  </si>
  <si>
    <t>ANCIZAR RODRIGUEZ GONZLAEZ</t>
  </si>
  <si>
    <t>FUNDACION ARTE BALCON</t>
  </si>
  <si>
    <t>PLANEACIÓN, EJECUCIÓN Y EVALUACIÓN DEL PROYECTO CASA DE JUVENTUD EN LA CIUDAD DE PALMIRA</t>
  </si>
  <si>
    <t>CERTIFICACION NO DEFINE FECHA DE INICIO Y TERMINACIÓN DE LA LABOR -FUNCIONES NO PROPUESTAS  EN EL PERFIL</t>
  </si>
  <si>
    <t>SUBCOMISIÓN DE JUVENTUD PALMIRA</t>
  </si>
  <si>
    <t>PLANEACIÓN, EJECUCIÓN Y EVALUACIÓN DE LAS POLÍTICAS PÚBLICAS DE JUVENTUD EN PALMIRA</t>
  </si>
  <si>
    <t>CERTIFICACION NO DEFINE FECHA DE INICIO Y TERMINACIÓN DE LA LABOR -FUNCIONES NO PROPUESTAS EN EL PERFIL</t>
  </si>
  <si>
    <t>ICBF -CENTRO ZONAL ROLDANILLO</t>
  </si>
  <si>
    <t>FUNDACION PREOGRESAMOS</t>
  </si>
  <si>
    <t>29-04-2009 A 7-12-2005</t>
  </si>
  <si>
    <t>REALIZAR EL CRUCE DE INFORMACIÓN EN LAS BASES DE DATOS DEL SISTE MA GENERAL DE SEGURIDAD SOCIAL EN SALID SGSSS DE LOS REGIMENES CONTRIBUTIVO Y SUBSIDIADO</t>
  </si>
  <si>
    <t>FUNCIONES NO PROPUESTAS A LAS REQUERIDAS EN EL PERFIL</t>
  </si>
  <si>
    <t>ICBF -CENTRO ZONAL CENTRO VERSALLES</t>
  </si>
  <si>
    <t>12-07-2007 A 31-12-2007</t>
  </si>
  <si>
    <t>APOYO 140 DEL SISTEMA DE RESPONSABILIDAD PENAL PARA ADOLESCENTES</t>
  </si>
  <si>
    <t>FUNCIONES NO PROPUESTAS EN EL PERFIL</t>
  </si>
  <si>
    <t>ACADEMIA COLOMBIANA DE ENSEÑANZA</t>
  </si>
  <si>
    <t>05-02-2007 A 15-12-2009</t>
  </si>
  <si>
    <t>CAPACITADOR EN TEMAS DE CONVIVENCIA FAMILIAR, DESARROLLO DEL TALENTO HUMANO, ETICA Y VALORES EN LA COMUNIDAD ESCOLAR, PARTICIPACION Y DESARROLLO ESCOLAR</t>
  </si>
  <si>
    <t>AMANDA MARIA ADARVE RENDON</t>
  </si>
  <si>
    <t>01-07-2013 A 31-12-2013</t>
  </si>
  <si>
    <t>CERTIFICACION NO DESCRIBE FUNCIONES</t>
  </si>
  <si>
    <t>JUAN CARLOS BALANTA VIAFARA</t>
  </si>
  <si>
    <t>ASOCIACIÓN DE CABILDOS INDÍGENAS DEL NORTE DEL CAUCA</t>
  </si>
  <si>
    <t>09-04-2012 A 30-11-2012</t>
  </si>
  <si>
    <t>COOTRABIN CTA</t>
  </si>
  <si>
    <t>05-11-2010 A 15-01-2012</t>
  </si>
  <si>
    <t>ANYI TATIANA CARDONA CRUZ</t>
  </si>
  <si>
    <t>OMAR DAVID MORENO CARDENAS</t>
  </si>
  <si>
    <t>1/600</t>
  </si>
  <si>
    <t>IDENNYA MARTINEZ RAMIREZ</t>
  </si>
  <si>
    <t>LICENCIATURA EN PEDAGOGIA INFANTIL 8 SEMESTRE</t>
  </si>
  <si>
    <t>INSTITUCION UNIVERSITARIA ANTONIO JOSÉ CAMACHO</t>
  </si>
  <si>
    <t>FUNDACION CARVAJAL</t>
  </si>
  <si>
    <t>14-05-2012 A 31-10-2012 Y 01-03-2013 A 31-10-2013</t>
  </si>
  <si>
    <t>LICEO TECNICO SUPERIOR ADSCRITO A LA CORPORACIÓN UNIVERSITARIA AUTONOMA DEL CAUCA</t>
  </si>
  <si>
    <t>28-05-2012 A 30-09-2012 Y 01-11-2012 A 15-12-2012</t>
  </si>
  <si>
    <t>EI AGROPECUERIA LAS GUACAS</t>
  </si>
  <si>
    <t>2007 A 2010</t>
  </si>
  <si>
    <t xml:space="preserve">DOCENTE OFERENTE ORIENTANDO EL GRADO PRE-ESCOLAR </t>
  </si>
  <si>
    <t>JHON FREDY GRISALES VALENCIA</t>
  </si>
  <si>
    <t>APRENDIZ TECNICO EN RECREACION COMUNITARIA</t>
  </si>
  <si>
    <t>03-05-2013 A 30-06-2013 Y 22-07-2013 A 31-10-2013</t>
  </si>
  <si>
    <t>ARQUIDIOCESIS DE POPAYAN</t>
  </si>
  <si>
    <t>SIN</t>
  </si>
  <si>
    <t>LABORES CATEQUÉTICAS CON NIÑOS Y JOVENES DE LA COMUNIDAD</t>
  </si>
  <si>
    <t>PROFESIONAL DE APOYO EN SALUD Y NUTRICIÓN</t>
  </si>
  <si>
    <t>ELIANA MARCELA LONDOÑO ANGULO</t>
  </si>
  <si>
    <t>TECNICO LABORAL EN AUXILIAR EN ENFERMERIA</t>
  </si>
  <si>
    <t>INSTITUTO TECNICO DE CIENCIAS DE LA SALUD SANTA CECILIA</t>
  </si>
  <si>
    <t>HOSPITAL BENJAMIN BARNEY GASCA</t>
  </si>
  <si>
    <t>02-10-2012 A 08-01-2013</t>
  </si>
  <si>
    <t>PASANTIA EN LAS AREAS DE CENTRAL DE MATERIALES, AIEPI Y PROGRAMAS DE PROMOCION Y PREVENCION (CRECIMIENTO Y DESARROLLO, CONTROL PRENATAL, PLABNIFICIACION FAMILIAR, CITOLOGIA, ENFERMEDADES DE INTERES EN SALUD PUBLICA, JOVEN SERVICIOS AMIGABLES, ADULTO Y VACUANCION, INCLUYENDO JORNADAS NACIONALES DE VACUNACIÓN)</t>
  </si>
  <si>
    <t>FOMENTO IPS</t>
  </si>
  <si>
    <t>01-10-2013 A 30-12-2013</t>
  </si>
  <si>
    <t>DESARROLLO DE ACTIVIDADES EN EL PLAN DE INTERVENCIONES COLECTIVAS PIC, PROYRCTO DE NUTRICION</t>
  </si>
  <si>
    <t>YANETH FERNANDA MEDINA MINA</t>
  </si>
  <si>
    <t>TECNICO PROFESIONAL EN ASISTENCIA ADMINISTRATIVA</t>
  </si>
  <si>
    <t>VEREDAS DE GUACHENE</t>
  </si>
  <si>
    <t>NUR STELLA BONILLA VERGARA</t>
  </si>
  <si>
    <t>FUNOF</t>
  </si>
  <si>
    <t>01-10-2007 A 30-04-2008</t>
  </si>
  <si>
    <t>PSICOLOGA DEL PROGRAMA VIVIENDA CON BIENESTAR: REALIZAR VISITAS DOMICILIARIAS Y RPOCESO DE FORMACIÓN CON 62 FAMILIAS</t>
  </si>
  <si>
    <t>FUNCIONES NO DEFINIDAS EN EL PERFIL-NO CUMPLE CON EL TIEMPO DE EXPERIENCIA</t>
  </si>
  <si>
    <t>MAYAGUEZ</t>
  </si>
  <si>
    <t>01-09-2014 A 02-08-2012 POR UN DIA  A LA SEMANA</t>
  </si>
  <si>
    <t>CERTIFICACION NO DESCRIBE LAS FUNCIONES</t>
  </si>
  <si>
    <t>PAULA ESPERANZA OSORIO</t>
  </si>
  <si>
    <t>FUNDACION ESPECIAL NUEVA VIDA</t>
  </si>
  <si>
    <t>08-01-2013 A 27-03-2013</t>
  </si>
  <si>
    <t xml:space="preserve">SIN DATO </t>
  </si>
  <si>
    <t>CERTIFICACION NO DESCRIBE LAS FUNCIONES NI TIEMPO DE INICIO Y TERMINACION DE LA LABOR</t>
  </si>
  <si>
    <t>ASOCAÑA-ICBF</t>
  </si>
  <si>
    <t>SERVIREMOS S.A.S</t>
  </si>
  <si>
    <t>01-09-2013 A 31-012-2013</t>
  </si>
  <si>
    <t>ACTIVAR CAPACIDADES INDIVIDUALES Y COLECTIVAS QUE HAGAN DE LAS FAMILIAS VULNERABLES UN ENTORNO PROTECTOR FACILITAR DE PRACTICAS POSITIVAS DE CIUDADANIA Y PARTICIPACIÓN.</t>
  </si>
  <si>
    <t>SE AVALA CERTIFICACION EN FUNCIONES Y TIEMPO POR 4 MESES</t>
  </si>
  <si>
    <t>UNION TEMPROAL SERVICIO INTEGRAL 2013</t>
  </si>
  <si>
    <t>21-12-2013 A 07-09-2014</t>
  </si>
  <si>
    <t>DESARROLLAR DENTRO DEL PROCESO DE ATENCION INTEGRAL ACTIVIDADES GRUPALES CON LA POBLACION DESMOVILIZADA Y SU GRUPO FAMILIAR DE ACUERDO A LOS LINEAMIENTOS DEL MODELO DE ATENCION INTEGRAL DDR</t>
  </si>
  <si>
    <t>SE VALIDA LA CERTIFICACION EN FUNCIONES Y TIEMPO DE EXPERIENCIA</t>
  </si>
  <si>
    <t>JAHIVER JOVANNY MARIN ARANGO</t>
  </si>
  <si>
    <t>TRABAJADOR SOCIAL</t>
  </si>
  <si>
    <t>219669730-I</t>
  </si>
  <si>
    <t>ALCALDIA DE ARMENIA</t>
  </si>
  <si>
    <t>01-07-2011 A 31-12-2011</t>
  </si>
  <si>
    <t>RECEPCION Y ORIENTACION DE CASOS RELACIONADOS CON LA FAMILIA. RESTABLECIMIENTO DE DERECHOS DE NNA, VISITAS DOMICILIARIIAS Y ACOMPAÑAMIENTO FAMILIA</t>
  </si>
  <si>
    <t>SE AVALA CERTIFICACION EN FUNCIONES Y TIEMPO DE EXPERIENCIA</t>
  </si>
  <si>
    <t>IE FRANCISCO MIRANDA</t>
  </si>
  <si>
    <t>01-07-2010 A 30-06-2011</t>
  </si>
  <si>
    <t>PRACTIVA EDUCATIVA EN PROTECCION Y CONSERVACION DE FUENTES HIFRICAS CON ESTUDIANTES DE GRADO CUARTO DE BASICA PRIMARIA DE LA SEDE LA JULIA</t>
  </si>
  <si>
    <t>ESTABLECIMIENTO PENITENCIARIO DE MEDIANA SEGURIDAD Y CARCELARIO DE ARMENIA QUINDIO</t>
  </si>
  <si>
    <t>01-07-2009 A 30-06-2010</t>
  </si>
  <si>
    <t>PRACTICA COMUNITARIA EN TRABAJO SOCIAL</t>
  </si>
  <si>
    <t>YALANDA CARVAJAL VIVEROS</t>
  </si>
  <si>
    <t>LICENCIADA EN BASICA PRIMARIA</t>
  </si>
  <si>
    <t>FUNDACION UNIVERSITARIA MONSERRATE</t>
  </si>
  <si>
    <t>PONTIFICIA UNIVERSIDAD JAVERIANA</t>
  </si>
  <si>
    <t>VEREDAS DE MIRANDA</t>
  </si>
  <si>
    <t>NO SE PRESENTA LA INFORMACIÓN CORRESPONDIENTE A LA MODALIDAD EN EL FORMATO 11</t>
  </si>
  <si>
    <t>2/495</t>
  </si>
  <si>
    <t>JULIE ANDREA VALENCIA ARTUNDUAGA</t>
  </si>
  <si>
    <t>ASOCAÑA- ICBF</t>
  </si>
  <si>
    <t>15-03-2011 A 15-12-2011</t>
  </si>
  <si>
    <t>COORDIANCIÓN DEL PROCESO FORMATIVO, EL ACOMPAÑAMIENTO PSICOSOCIAL DE LAS FAMILIAS, APOYO EN LA ARTICULACION CON LAS ENTIDADES DEL SISTEMA NACIONAL DE BIENESTAR</t>
  </si>
  <si>
    <t>CERTIFICACION DEFINE EXPERIENCIA LABORAL POR 9 MESES</t>
  </si>
  <si>
    <t>CERTIFICACIÓN NO DESCRIBE FUNCIONES</t>
  </si>
  <si>
    <t>DIANA MARIA AGUIRRE CARVAJAL</t>
  </si>
  <si>
    <t>IE TECNICO AMBIENTAL FERNANCEZ GUERRA</t>
  </si>
  <si>
    <t>15-07-2013 A 15-12-2013</t>
  </si>
  <si>
    <t>ASOCIACION ABRAZAR</t>
  </si>
  <si>
    <t>19-01-2009 A 12-12-2010</t>
  </si>
  <si>
    <t>LIGA DE PATINAJE DEL QUINDIO</t>
  </si>
  <si>
    <t>01-09-2007 A 13-06-2008</t>
  </si>
  <si>
    <t>DIAGNOSTICO E INTERVENCION DE LAS HABILIDADES PSICOLOGICAS QUE INTERVIENEN EN EL RENDIMIENTO DEPORTIVO</t>
  </si>
  <si>
    <t>FUNCIONES NO CORRESPONDEN A LAS SOLICITADAS EN EL PERFIL</t>
  </si>
  <si>
    <t>4/495</t>
  </si>
  <si>
    <t>CAROLINA TOBAR VARONA</t>
  </si>
  <si>
    <t>UNIVWERSIDAD SANTIAGO DE CALI</t>
  </si>
  <si>
    <t>VALLENPAZ</t>
  </si>
  <si>
    <t>12-03-2007 A 15-12-2007 , 16-12-2007 A 30-12-2008, 15-07-2009 A 30-12-2009</t>
  </si>
  <si>
    <t>04-01-2010 A 31-03-2010 ; 09-04-2010 A 17-12-2010</t>
  </si>
  <si>
    <t>CORPORACION ESFERA AZUL</t>
  </si>
  <si>
    <t>01-02-2011 A 20-01-2014</t>
  </si>
  <si>
    <t>LAURA VIVIANA BASTIDAS ORTIZ</t>
  </si>
  <si>
    <t>PONTIFICIA  UNIVERSIDAD JAVERIANA</t>
  </si>
  <si>
    <t>ASOCAÑA - ICBF</t>
  </si>
  <si>
    <t>01-06-2012 A 31-012-2012</t>
  </si>
  <si>
    <t>EDUCADOR DE FAMILIAS DEL PROGRAMA FAMILIAS CON BIENESTAR</t>
  </si>
  <si>
    <t>ALCALDIA MUNICIPIO DE MIRANDA</t>
  </si>
  <si>
    <t>REALIZAR TALLERES O ENCUENTROS PSICOTERAPEUTICOS PARA LA PREVENCION Y PROMOCION DE LA SALUD MENTAL PARA EL DESARROLLO INTEGRAL DE LA COMUNIDAD MIRANDEÑA (NIÑEZ. EL ADULTO MAYOR, ADOLESCENCIA, MADRES CABEZA DE FAMILIA Y DEMAS POBLACION VULNERABLE)</t>
  </si>
  <si>
    <t>CERTIFICACIÓN NO DESCRIBE TIEMPOS DE INICIO Y DEFINALIZACIÓN DE LA LABOR PARA CADA UNO DE LOS CONTRATOS</t>
  </si>
  <si>
    <t>FUNDACIÓN LICEO COMERCIAL CIUDAD DEL BORDO</t>
  </si>
  <si>
    <t>18-05-2010 A 21-10-2010, 01-11-2011 A 15-12-2011, 06-02-2012 A 21-03-2012</t>
  </si>
  <si>
    <t>UNIDAD DE REHABILITACION FISICA REFORZAMIENTO MUSCULAR Y EDUCACIÓN</t>
  </si>
  <si>
    <t>05-09-2006 A 25-05-2007</t>
  </si>
  <si>
    <t>CONSULTA CLÍNICA, ASESORIA EDUCATIVA Y ASESORIA PARA LA SELECCIÓN DE PERSONAL</t>
  </si>
  <si>
    <t>SE AVALA CERTIFICACIÓN EN FUNCIONES Y TIEMPO DE EXPERIENCIA</t>
  </si>
  <si>
    <t>BARRERA MEDICINAS ALTERNATIVAS Y COMPLEMENTARIAS</t>
  </si>
  <si>
    <t>01-08-2002 A 30-04-2006</t>
  </si>
  <si>
    <t>LILIANA LIZADA SANCHEZ</t>
  </si>
  <si>
    <t>UNIVERSIDAD NACIONAL ABIERTA A DISTANCIA UNAD</t>
  </si>
  <si>
    <t>NO PRESENTA CERTIFICACIÓN ACADEMICA PROFESIONAL NI CERTIFICACIONES DE EXPERIENCIA PROFESIONAL</t>
  </si>
  <si>
    <t>LINA MARCELA RAMIREZ</t>
  </si>
  <si>
    <t>ACJYMCA ASOCIACION CRISTIANA DE JOVENES</t>
  </si>
  <si>
    <t>05-04-2010 A 15-07-2010</t>
  </si>
  <si>
    <t>BRINDAR ATENCIÓN EN LA MODALIDAD EXTERNADO POR CONDICION DE AMENAZA O VULNERACIÓN (ICBF)-REALIZACIÓN DE VISITAS FAMILIAR, REALIZACION DE ORIENTACIONES A NIVEL FAMILIAR CUANDO SE REQUERIDO POR MEDIO DE INTERVENCION EN CRISIS, TERAPIA BREVE GRUPOS TRERAPEUTICOS</t>
  </si>
  <si>
    <t>NO PRESENTA CERTIFICACION ACADEMICA PROFESION- SE AVALAN 3,3 MESES DE EXPERIENCIA PROFESIONAL</t>
  </si>
  <si>
    <t>24-11-2009 A 30-06-2010 ; 01-08-2012 A 19-12-2012 ; 01-09-2012 A 31-12-2012</t>
  </si>
  <si>
    <t>TRABAJADORA SOCIAL DEL PROGRAMA VIVIENDAS CON BIENESTAR: REALIZAR ENTREVISTAS ESTRUCTURADAS Y SEMI ESTRUCTURADAS, HACER VISITAS DOMICILIARIAS, CHARLAS , TALLERES YY ORIETNACIÓN A FAMILIAS EN SITUACION DE VULNERABILIDAD</t>
  </si>
  <si>
    <t>ICBF - REGIONAL VALLE DEL CAUCA</t>
  </si>
  <si>
    <t>07-03-2014 A 31-12-2014</t>
  </si>
  <si>
    <t>OBSERVACIÓN: EL PROPONENTE NO PRESENTA EL FORMATO 7 EQUIPO DE TALENTO HUMANO HABILITANTE PARA LA MODALIDAD CDI SIN ARRIENDO CON 100 CUPOS CONTEMPLADO EN EL GRUPO 24</t>
  </si>
  <si>
    <t>6/495</t>
  </si>
  <si>
    <t>BRIAN EDUCARDO MUÑOZ TROCHEZ</t>
  </si>
  <si>
    <t>LICENCIADO EN EDUCACIÓN BASICA CON ÉNFASIS EN EDUCACIÓN ARTISTICA</t>
  </si>
  <si>
    <t>LILIANA TAPASCO</t>
  </si>
  <si>
    <t>NORMALISTA SUPERIOR/ LICENCIADO EN EDUCACIÓN BASICA EN CIENCIAS NATURALES Y EDUCACIÓN AMBIENTAL</t>
  </si>
  <si>
    <t>INSTITUCION EDUCATIVA ESCUELA NORMAL SUPERIOR "JORGE ISAACS"/ UNIVERSIDAD DEL TOLIMA</t>
  </si>
  <si>
    <t>COLEGIO SIMON BOLIVAR</t>
  </si>
  <si>
    <t>15-01-2003 A 15-12-2007</t>
  </si>
  <si>
    <t>DOCENTE EN NIVEL PRE-ESCOLAR, JARDÍN, PREJARDÍN Y BASICA PRIMARIA</t>
  </si>
  <si>
    <t>LICEO CIUDAD COMERCIAL DE EL BORDO</t>
  </si>
  <si>
    <t>04-06-2008 A 12-12-2008 ; 13-08-2009 A 13-08-2009 ; 15-02-2010 A 21-10-2010 09/12/2014 07-07-2011 A 15-12-20011</t>
  </si>
  <si>
    <t>DOECENTE DE PRIMERA INFANCIA</t>
  </si>
  <si>
    <t>LUCELY ELVIRA INAGAN CAMAPÑA</t>
  </si>
  <si>
    <t>LICENCIADA EN CIENCIAS RELIGIOSAS Y ETICA</t>
  </si>
  <si>
    <t>FUNDACION UNIVERSITARIA JUAN D CASTELLANOS</t>
  </si>
  <si>
    <t>2008-2009-2010</t>
  </si>
  <si>
    <t>DOCENTE EN EL NIVEL DE BASICA PRIMARIA</t>
  </si>
  <si>
    <t>06-02-2012 A 21-03-2012</t>
  </si>
  <si>
    <t>VICTORIA EUGENIA MORENO PEREZ</t>
  </si>
  <si>
    <t>TECNICO EN EDUCACION PRE-ESCOLAR</t>
  </si>
  <si>
    <t>CINTHIA JULIANA VERGARA</t>
  </si>
  <si>
    <t>LICENCIADO EN EDUCACION BASICA CON ENFASIS EN INFORMATICA</t>
  </si>
  <si>
    <t>UNIVERDIAD DEL MAGDALENA</t>
  </si>
  <si>
    <t>SERGIO ENRIQUE MONTOYA PATIÑO</t>
  </si>
  <si>
    <t xml:space="preserve">LICENCIADO EN CIENCIAS </t>
  </si>
  <si>
    <t>IE NUCLEO ESCOLAR RURAL DE CORINTO</t>
  </si>
  <si>
    <t>25-05-2006 A 19-10-2006</t>
  </si>
  <si>
    <t>DOCENTE ORIENTADOR DENTRO DE LAS AREAS DE RELIGION Y FILOSOFIA</t>
  </si>
  <si>
    <t>IE TECNICO EL ORTIGAL</t>
  </si>
  <si>
    <t>28-03-2011 A 06-04-2011</t>
  </si>
  <si>
    <t>IE SAGRADA FAMILIA</t>
  </si>
  <si>
    <t>19-08-2008 A 19-11-2008</t>
  </si>
  <si>
    <t>DOCENTE DE RELIGION Y ETICA</t>
  </si>
  <si>
    <t>SILVIA PATRICIA GOMEZ RENTERIA</t>
  </si>
  <si>
    <t>TECNICO LABORAL EN AUXILIAR DE ENFERMERIA</t>
  </si>
  <si>
    <t>LILIANA DEL SOCORRO GONZALEZ GOMEZ</t>
  </si>
  <si>
    <t>TERAPEUTA OCUPACIONAL</t>
  </si>
  <si>
    <t>ESCUELA COLOMBIANA DE REHABILITACION</t>
  </si>
  <si>
    <t xml:space="preserve">PROFESIONAL SALUD Y NUTRICION </t>
  </si>
  <si>
    <t>GLORIA YAMILETH VIDAL FERNANDEZ</t>
  </si>
  <si>
    <t>TECNOLOGO EN SALUD OCUPACIONAL</t>
  </si>
  <si>
    <t>CRISITIAN ANDRES RINCON VALENCIA</t>
  </si>
  <si>
    <t>ESCUELA AUXILIARES DE ENFERMERIA DEL VALLE</t>
  </si>
  <si>
    <t>AUXILIAR  ADMINISTRATIVO</t>
  </si>
  <si>
    <t>DOLLY YAMILETHLOPEZ MANRIQUE</t>
  </si>
  <si>
    <t xml:space="preserve">TECNOLOGIA ADMINISTRACION EMPRESARIAL </t>
  </si>
  <si>
    <t>INTERDROGAS</t>
  </si>
  <si>
    <t>21-08-2012 A 20-10-2012 Y 18-02-2012 A 17-08-2012</t>
  </si>
  <si>
    <t>ESE CENTRO 1</t>
  </si>
  <si>
    <t>20-06-2007 A 20-11-2007</t>
  </si>
  <si>
    <t>PASANTIA DE AUXILIAR DE FARMACIA Y DROGUERIA</t>
  </si>
  <si>
    <t>MARCO TULIO CALLE</t>
  </si>
  <si>
    <t>AUXILIAR DE SISTEMAS</t>
  </si>
  <si>
    <t>ICCE</t>
  </si>
  <si>
    <t>SEMINARIO DIOCESANO DE CRISTO SACERDOTE</t>
  </si>
  <si>
    <t>16-10-2012 A 15-02-2013 ; 16-02-2013 A 15-06-2013 ; 16-06-2013 A 15-10-2013 Y 16-10-2013 A15-02-2014</t>
  </si>
  <si>
    <t>AUXILAIR DE SERVICIOS GENERALES Y MENSAJERO</t>
  </si>
  <si>
    <t>12-07-2010 A 11-07-2012</t>
  </si>
  <si>
    <t>ASISTENTE ADMINISTRATIVO Y JEFE DE SERVICIOS GENERALES Y PORTEROS</t>
  </si>
  <si>
    <t>DANARANJO</t>
  </si>
  <si>
    <t>16-04-2008 A 04-11-2008</t>
  </si>
  <si>
    <t>EJECUTIVO DE CUENTA Y/O ASESOR COMERCIAL</t>
  </si>
  <si>
    <t>AUTOMOTORA LAS PALMAS</t>
  </si>
  <si>
    <t>01-05-1996 A 30-05-1998</t>
  </si>
  <si>
    <t>JEFE DE CARTERA</t>
  </si>
  <si>
    <t>PUBLICAR DE COLOMBIA</t>
  </si>
  <si>
    <t>06-06-2001 A 22-09-2005</t>
  </si>
  <si>
    <t>AUXILIAR DE COBRANZA</t>
  </si>
  <si>
    <t>SUZUKI -SUMOTO SA</t>
  </si>
  <si>
    <t>10-07-2006 A 20-08-2007</t>
  </si>
  <si>
    <t>ASESOR COMERCIAL</t>
  </si>
  <si>
    <t xml:space="preserve">NO PRESENTA LA PROPUESTA TÉCNICA PARA LOS CUPOS DE LA MODALIDAD CDI SIN  ARRIENDO </t>
  </si>
  <si>
    <t>1/595</t>
  </si>
  <si>
    <t>VEREDAS DE PADILLA</t>
  </si>
  <si>
    <t>DALILIA AÑASCO GUEVARA</t>
  </si>
  <si>
    <t>GERONTOLOGO</t>
  </si>
  <si>
    <t>CORPORACIÓN CAMINOS</t>
  </si>
  <si>
    <t>CERTIFICACION ILEGIBLE (FOLIO 613)</t>
  </si>
  <si>
    <t>ICBF-ASOCAÑA</t>
  </si>
  <si>
    <t>01-06-2012 A 31-12-2012</t>
  </si>
  <si>
    <t>NO PRESENTA CERTIFICACIÓN ACADEMICA PROFESIONAL- CERTIFICACION NO DEFINE FUNCIONES</t>
  </si>
  <si>
    <t>FUNDACIÓN FES</t>
  </si>
  <si>
    <t>03-06-2014 A 14-12-2014</t>
  </si>
  <si>
    <t>SECRETARIA DE SALUD -PALMIRA</t>
  </si>
  <si>
    <t xml:space="preserve">CONTRATOS: 042, 087, 46-04, S-PSP-275-05, </t>
  </si>
  <si>
    <t>BRINDAR ORIENTACION  Y APOYO GERONTOLOGICO INTEGRAL, APLICAR LA GERONTOLOGÍA REALIZANDO CAPACITACIONES, PROMOVER LA SLAUD EN LA MUJER ADULTA, ORIENTAR A PERSONAS MAYORES DE 45 AÑOS , BRINDAR AL ADULTO MAYOR HERRAMIENTAS PSICOAFECTIVAS….</t>
  </si>
  <si>
    <t>NO PRESENTA CERTIFICACIÓN ACADEMICA PROFESIONAL- LAS FUNCIONES NO CORRESPONDEN AL PERFIL REQUERIDO</t>
  </si>
  <si>
    <t>FUNDEPROM: CONTRATO 0583</t>
  </si>
  <si>
    <t>12-09-2003 A 15-02-2004</t>
  </si>
  <si>
    <t>PLANIFICACIÓN DE PROGRAMAS Y PROYECTOS DE PROMOCION, PREVENCION Y ASISTENCIA DE DESARROLLO SOCIAL EN EL AREA DE BIENESTAR SOCIAL DE INDIVIDUOS, GRUPOS Y COMUNIDADES.</t>
  </si>
  <si>
    <t xml:space="preserve">DE LA CERTIFICACION SE AVALA POR DESCRIPCIÓN DE FUNCIONES Y GRUPO POBLACIONAL OBJETIVO SOLAMENTE AL CONTRATO 0583 AL CUMPLIR CON LO DEFINODO EN EL PERFIL, AVALANDO 5 MESES DE EXPERIENCIAE EL TIEMPO CERTIFICADO EN EXPERIENCIA, LOS DEMÁS CONTRATROS NO APLICAN A LO REFERIDO EN LOS PLIEGOS; </t>
  </si>
  <si>
    <t>FUNDAPLANES</t>
  </si>
  <si>
    <t>03-06-2002 A 03-08-2002</t>
  </si>
  <si>
    <t>COORDINACION, DESARROLLO DE MECANISMOS EFICACES O REDES DE COORDINACION INTERINSTITUCIONAL Y/O ENTRE PROFESIONALES, EJECUCIÓN DE PROMYECTOS DEPROMOCION, PREVENCIN Y ASISTENCIA DE DESARROLLO SOCIAL EN EL AREA DE BIENESTAR SOCIAL DE INDIVIDUOS, GRUPOS Y COMUNIDADES</t>
  </si>
  <si>
    <t xml:space="preserve">DE LA CERTIFICACION SE AVALA POR DESCRIPCIÓN DE FUNCIONES Y GRUPO POBLACIONAL OBJETIVO SOLAMENTE AL OBJETO CONTRACTUAL: PROGRAMA SALUD MENTAL PREVENCION DE MALTRATO INFANTIL EN LAS COMUNIDADES RURALES DEL MUNICIPIO DE PALMIRA,  AL CUMPLIR CON LO DEFINODO EN EL PERFIL, AVALANDO 2 MESES DE EXPERIENCIAE EL TIEMPO CERTIFICADO EN EXPERIENCIA, LOS DEMÁS CONTRATROS NO APLICAN A LO REFERIDO EN LOS PLIEGOS; </t>
  </si>
  <si>
    <t>CERTIFICACIONES DE LOS FOLIOS 625, 629, 630, 635, 636 SON ILEGIBLES</t>
  </si>
  <si>
    <t>ADRIANA CASTRO BALANTA</t>
  </si>
  <si>
    <t>UNIVERSIDA DEL VALLE</t>
  </si>
  <si>
    <t>PROCESO FORMATIVO DE LAS FAMILIS Y ORIENTACION OFRECIDA PARA EL ACCEOS A LOS SERVICIOS QUE LES OFRECE EL ESTADO</t>
  </si>
  <si>
    <t>FUNCIONES NO CORRESPONDEN AL PERFIL</t>
  </si>
  <si>
    <t>01-09-2009 A 31-08-2010</t>
  </si>
  <si>
    <t>COORDINAR EL PROGRAMA VIVIENDA CON BIENESTAR: PROCESO FORMATIVO QUE BRINDO ELEMENTOS PARA LA CONVIVENCIA FAMILIAR Y PARA FAVORECER UN ENTORNO SALUDABLE ORIENTADO A LA PROTECCION INTEGRAL DE NIÑO, NIÑAS Y ADOLESCENTES</t>
  </si>
  <si>
    <t>CERTIFICACIÓN AVALA SOLAMENTE 11 MESES DE EXPERIENCIA</t>
  </si>
  <si>
    <t>LEIDY JHOANNA OREJUELA MONTILLA</t>
  </si>
  <si>
    <t>ALICIA DEL ROSARIO CASTAÑEDA JIMENEZ</t>
  </si>
  <si>
    <t>PONTIFICIA UNIVERSIDA JAVERIANA</t>
  </si>
  <si>
    <t>CERTIFICACION SIN DESCRIPCIÓN DE FUNCIONES</t>
  </si>
  <si>
    <t>CARLOS ALBERTO SEGURA</t>
  </si>
  <si>
    <t>DIANA LORENA LARRAHONDO ARARAT</t>
  </si>
  <si>
    <t>HOGAR INFANTIL SANTA INES</t>
  </si>
  <si>
    <t>01-03-2004 A 31-03-2004</t>
  </si>
  <si>
    <t>15-06-2011 A 30-01-2012</t>
  </si>
  <si>
    <t>COLEGIO CRISTIANO EL OHIM</t>
  </si>
  <si>
    <t>01-05-2005 A 31-11-2005</t>
  </si>
  <si>
    <t>FUNDACION HOGARES CLARET</t>
  </si>
  <si>
    <t>05-12-2008 A 30-04-2009</t>
  </si>
  <si>
    <t>IE NUCLEO ESCOLAR RURAL CALOTO</t>
  </si>
  <si>
    <t>07-09-2010 A 30-11-2010</t>
  </si>
  <si>
    <t>ORIENTACION VOCACIONAL DIRIGIDA AL DESARROLLO PSICOSOCIAL DEL PROYECTO DE VIDA DEL ESTUDIANTE</t>
  </si>
  <si>
    <t>TIEMPO DE EXPERIENCIA DE 2,8 MESES, NO SE AJUSTA A LO REQUERIDO EN EL PERFIL</t>
  </si>
  <si>
    <t>16-09-2011 A 24-11-2011</t>
  </si>
  <si>
    <t>TIEMPO DE EXPERIENCIA DE 2,3 MESES, NO SE AJUSTA A LO REQUERIDO EN EL PERFIL</t>
  </si>
  <si>
    <t>IE ESCIPION JARAMILLO</t>
  </si>
  <si>
    <t>NO SE AVALA EXPERIENCIA AL PRESENTAR TRASLAPO DE TIEMPO CON LA CERTIFICACION DE LA IE NUCLEO ESCOLAR RURAL CALOTO</t>
  </si>
  <si>
    <t>11-07-2012 A 07-02-2013</t>
  </si>
  <si>
    <t>1/500</t>
  </si>
  <si>
    <t>MANUEL FERNANDO OCAMPO ARCE</t>
  </si>
  <si>
    <t>LICENCIADO EN LENGUAS EXTRANJERAS INGLES Y FRANCES</t>
  </si>
  <si>
    <t>25-02-2014 A 04-07-2014</t>
  </si>
  <si>
    <t>PROFESIONAL EN SALUD Y NUTRICION</t>
  </si>
  <si>
    <t>DORIS EMIR LOBOA MINA</t>
  </si>
  <si>
    <t>INIVERSIDAD LIBRE</t>
  </si>
  <si>
    <t>DANIELA OREJUELA NAVAS</t>
  </si>
  <si>
    <t>HOSPITAL UNIVERSITARIO DEL VALLE</t>
  </si>
  <si>
    <t>01-10-2011 A 15-01-2014</t>
  </si>
  <si>
    <t>PRACTICA INTEGRAL</t>
  </si>
  <si>
    <t>FUNDACION ICOMSALUD IPS</t>
  </si>
  <si>
    <t>01-02-2014 A 05-06-2014</t>
  </si>
  <si>
    <t>AUXILIAR DE ENFERMERIA DE CUIDADOS BASICOS</t>
  </si>
  <si>
    <t>VEREDAS DE PUERTO TEJADA</t>
  </si>
  <si>
    <t>ARGELI ARANGO VASQUEZ</t>
  </si>
  <si>
    <t>24-06-2013 A 16-07-2013</t>
  </si>
  <si>
    <t>11-04-2012 A 31-12-2012, 01-01-2013 A 30-06-2013</t>
  </si>
  <si>
    <t>COGESTORA SOCIAL DE LA ESTRATEGIA PARA LA SUPERACIÓN DE LA POBREZA EXTREMA UNIDOS</t>
  </si>
  <si>
    <t>NIO</t>
  </si>
  <si>
    <t>SERVIREMOS S.A.S.</t>
  </si>
  <si>
    <t>01-09-2013 A 31-12-2013</t>
  </si>
  <si>
    <t>TIEMPO DE EXPERIENCIA INSUFICIENTE AL REQUERIDO EN EL PERFIL</t>
  </si>
  <si>
    <t>SOLIDEZ S.A.S.</t>
  </si>
  <si>
    <t>01-06-2013 A 26-07-2013</t>
  </si>
  <si>
    <t>PSICOLOGA PROFESIONAL EN CIENCIAS SOCIALES DEL PROGRAMA FAMILIAS CON BIENESTAR</t>
  </si>
  <si>
    <t>ARQUIDIOCESIS DE CALI</t>
  </si>
  <si>
    <t>15-04-2011 A 30-11-2011 Y 01-02-2012 A 30-04-2012</t>
  </si>
  <si>
    <t>CINDY CAROLINA VALENCIA</t>
  </si>
  <si>
    <t>HOSPITAL PSIQUIATRICO UNIVERSITARIO DEL VALLE</t>
  </si>
  <si>
    <t>01-07-2011 A 19-11-2011</t>
  </si>
  <si>
    <t>01-09-2012 A 31-10-2012</t>
  </si>
  <si>
    <t>CORFUTURO C.T.A.</t>
  </si>
  <si>
    <t>06-06-2014 A 30-09-2014</t>
  </si>
  <si>
    <t xml:space="preserve">TALLERISTA </t>
  </si>
  <si>
    <t>SANDRA LILIANA RIVERA GARCIA</t>
  </si>
  <si>
    <t>046203803-A</t>
  </si>
  <si>
    <t>CORPOLATIN CORPORACIÓN PARA LA ATENCIÓN INTEGRAL DE LA NIÑEZ</t>
  </si>
  <si>
    <t>01-09-2011 A 15-12-201, 16-01-2012 A 31-12-2012</t>
  </si>
  <si>
    <t>ACOMPAÑAMIENTO PSICOSOCIAL EN COMUNIDAD A TRAVÉS DE TALLERES A MADRES, PADRES Y CUIDADORES PARA EL FORMENTO DEL BUEN TRATO Y RECONOCIMIENTO DE DERECHOS, DEBERES, FACTORES DE RIESGO…</t>
  </si>
  <si>
    <t>NO ADJUNTA CERTIFICACIÓN ACADEMICA PROFESIONAL, FUNCIONES NO CORRESPONDEN AL PERFIL</t>
  </si>
  <si>
    <t>01-03-2009 A 31-12-2010</t>
  </si>
  <si>
    <t>COORDINAR PROCESOS Y EJECUCIÓN DEL PROGRAMA  PROCESO DESARROLLO PSICOPEDAGOGICO DE NIÑOS Y ADOLESCENTES  TRABAJADORES Y SUS FAMILIAS EN GARANTÍA DE SUS DERECHOS VULNERADOS, EN LA COMUNA 7</t>
  </si>
  <si>
    <t>SE AVALA LA CERTIFICACIÓN EN FUNCIONES Y TIEMPO DE EXPERIENCIA</t>
  </si>
  <si>
    <t>SIMA ASOCIACION PARA LA SALUD MENTAL INFANTIL Y DEL ADOLESCENTE</t>
  </si>
  <si>
    <t>01-03-1995 A 30-09-2000</t>
  </si>
  <si>
    <t>COORDINADORA INSTITUCIONAL PARA EL PROGRAMA ASISTENCIA INTEGRAL AL JOVEN A TRAVÉS DE CLUBES JUVENILES DEL ICBF</t>
  </si>
  <si>
    <t>DESCRIPCIÓN DE FUNCIONES NO AFINES A LA REQUERIDA ADICIONAL</t>
  </si>
  <si>
    <t>CERTIFICACION NO DESCRIBE FUNCIONES NI TIEMPO DE INICIO Y FIN DE LA LABOR</t>
  </si>
  <si>
    <t>COMFANDI</t>
  </si>
  <si>
    <t>17-02-2003 A 15-03-2004</t>
  </si>
  <si>
    <t>SANDRA MARCELA GONZALEZ GONZALEZ</t>
  </si>
  <si>
    <t>SARITH JULIETH JAIME FRANCO</t>
  </si>
  <si>
    <t>CERTIFICACION LABORAL NO REGISTRA FECHAS DE INICIO Y FINALIZACIÓN- NO SE DESCRIBEN FUNCIONES</t>
  </si>
  <si>
    <t>EDILMA GONZALEZ CAICEDO</t>
  </si>
  <si>
    <t>CENTRO DE FORMACIÓN INTEGRAL FIC</t>
  </si>
  <si>
    <t>01-10-2011 A 30-04-2014</t>
  </si>
  <si>
    <t xml:space="preserve"> TIEMPO DE EXPERIENCIA CERTIFICADO INSUFICIENTE AL REQUERIDO EN EL PERFIL</t>
  </si>
  <si>
    <t>COLEGIO PARA PRESIDENTES</t>
  </si>
  <si>
    <t>01-01-2014 A 30-11-2014</t>
  </si>
  <si>
    <t>ANGELA PATRICIA ARAGON</t>
  </si>
  <si>
    <t>INDUSTRIA COLOMBIANA DE LOGISTICA Y TRNASPORTE SAS</t>
  </si>
  <si>
    <t>05-01-2010 A 04-02-2011</t>
  </si>
  <si>
    <t>ASOCIACION CULTURAL CASA DEL NIÑO</t>
  </si>
  <si>
    <t>01-02-2012 A 30-11-2012</t>
  </si>
  <si>
    <t>ALCALDIA MUNICIPIO DE PUERTO TEJADA</t>
  </si>
  <si>
    <t xml:space="preserve">PRESTAR SUS SERVICIOS DE APOYO A LA FESTION COMO PSICOLOGA EN LA COMISARIA DE FAMILIA </t>
  </si>
  <si>
    <t>CERTIFICACIÓN NO DEFINE TIEMPO DE VINCULACIÓN LABORAL</t>
  </si>
  <si>
    <t>01-07-2013 A 31-012-2013</t>
  </si>
  <si>
    <t>JENNIFER ANDREA ARCOS SANCHEZ</t>
  </si>
  <si>
    <t>207571126-I</t>
  </si>
  <si>
    <t>CONFANDI</t>
  </si>
  <si>
    <t>19-02-2013 A 28-02-2014</t>
  </si>
  <si>
    <t>CAPACITADORA EN EL PROYECTO MUJERES AHORRADORAS EN ACCION</t>
  </si>
  <si>
    <t>SE VALIDA LA CERTIFCACION EN FUNCIONES Y TIEMPO DE SERVICIO</t>
  </si>
  <si>
    <t>EXTRAS S.AS.</t>
  </si>
  <si>
    <t>27-06-2012 A 15-02-2013</t>
  </si>
  <si>
    <t>ADELANTAR PROCESOS FORMATIVOS CON LAS FAMILIAS BENEFICADAS DEL PROGRAMA-FUNDACION PLAN-</t>
  </si>
  <si>
    <t>ALCALDIA MUNICIPIO DE TRUJILLO VALLE</t>
  </si>
  <si>
    <t>01-03-2011 A 31-12-2011</t>
  </si>
  <si>
    <t>INGRID JOULIPSSE SANTACRUZ VARGAS</t>
  </si>
  <si>
    <t>NO PRESENTA CERTIFICACIONES DE EXPERIENCIA LABORAL SEGÚN PERFIL REQUERIDO</t>
  </si>
  <si>
    <t>2/800</t>
  </si>
  <si>
    <t>MIRALBA MINOTA SOLIS</t>
  </si>
  <si>
    <t>EDUCACION PRE-ESCOLAR BILINGÜE</t>
  </si>
  <si>
    <t>TECNOLOGICA DEL SUR</t>
  </si>
  <si>
    <t>SULEY ADRIANA PAZ MARIN</t>
  </si>
  <si>
    <t>LICENCIADO EN EDUCACIÓN PRE-ESCOLAR</t>
  </si>
  <si>
    <t>19-07-20102</t>
  </si>
  <si>
    <t>DIANA JASNE MONTOYA PEREZ</t>
  </si>
  <si>
    <t>LICENCIADA EN PEDAGOGIA</t>
  </si>
  <si>
    <t>VEREDAS SANTANDER DE QUILICHAO</t>
  </si>
  <si>
    <t>MARIA ISABEL HURTADO DELGADO</t>
  </si>
  <si>
    <t>PROCAUCA</t>
  </si>
  <si>
    <t>08-11-2013 A 16-04-2014</t>
  </si>
  <si>
    <t xml:space="preserve"> IMPLEMENTACIÓN DE LA POLÍTICA PÚBLICA DE INFANCIA Y ADOLESCENCIA DEL CAUCA</t>
  </si>
  <si>
    <t>01-07-2013  31-012-2013</t>
  </si>
  <si>
    <t>DESARROLLAR CARACTERIZACIÓN Y SESIONES PEDAGOGICAS DE LAS FAMILIAS BENEFICIAS DEL PROGRAMA FAMILIAS CON BIENESTAR EN POPAYÁN</t>
  </si>
  <si>
    <t>TORIBIO MAYA</t>
  </si>
  <si>
    <t>29-01-2013 A 19-07-2013</t>
  </si>
  <si>
    <t>ALCALDIA DE POPAYAN</t>
  </si>
  <si>
    <t>CERTIFICACIÓN NO DESCRIBE FUNCIONES NI FECHA DE INICIO Y TERMINACIÓN DE LA LABOR</t>
  </si>
  <si>
    <t>ACCION Y DESARROLLO</t>
  </si>
  <si>
    <t>01/08/2012 AL 31-10-2012</t>
  </si>
  <si>
    <t>DE SOPORTE TECNICO RELACIONADOS CON EL DISEÑO DE METODOLOGIAS Y ESTRATEGIAS DE INTERVENCIÓN PSICOSOCIAO E INSTRUMENTOS DE DIAGNOSTICO Y SEGUIMIENTO A PROYECTOS DE INVERSIÓN SOCIAL A GRUPOS VULNERABLES.</t>
  </si>
  <si>
    <t>ASOCIACIÓN DE VIVIENDA SHAMA</t>
  </si>
  <si>
    <t>LUIS CARLOS ESPINOSA SALINAS</t>
  </si>
  <si>
    <t>RESGUARDO INDIGENA DE JAMBALO CDI FAMILIAR</t>
  </si>
  <si>
    <t>01-10-2013 A 16-12-2014</t>
  </si>
  <si>
    <t>NO CUMPLE EL PERFIL REQUERIDO FRENTE A FORMACIÓN ACADEMICA</t>
  </si>
  <si>
    <t>3/100</t>
  </si>
  <si>
    <t>VIVIAN MARCELA RADA MORENO</t>
  </si>
  <si>
    <t>01-09-2012 AL 31-10-2012</t>
  </si>
  <si>
    <t>15-03-2011 AL 15-11-2011</t>
  </si>
  <si>
    <t>COORDINACIÓN DEL PROCESO FORMATIVO, ACOMPAÑAMIENTO PSICOSOCIAL DE LAS FAMILIAS Y APOYO EN LA ARTILACIÓN CON LAS ENTIDADES DEL SISTEMA NACIONAL DE BIENESTAR EN EL PROGRAMA Vivienda con Bienestar</t>
  </si>
  <si>
    <t>FUNDACION COLOMBIANO SOLIDARIOS</t>
  </si>
  <si>
    <t>12-011-2013 AL 15-12-2012</t>
  </si>
  <si>
    <t>8. DISEÑAR Y EJECUTAR PROPUESTA PARA REALIZAR UN DIAGNOSTICO DE LA IDENTIFICACIÓN TRABAJO INFANTIL EN SU MUNICIPIO INCLUYENDO LAS PEORES FORMAS DE TRABAJO  INFANTIL</t>
  </si>
  <si>
    <t>6/100</t>
  </si>
  <si>
    <t>AICEHL GUZMÁN RODRIGUEZ</t>
  </si>
  <si>
    <t>INSTITUCION EDUCATIVA TECNICO INDUSTRIAL SEDE MERCEDES PARDO DE SIMMONDS</t>
  </si>
  <si>
    <t>AGOSTO DE 2011 A OCTUBRE DE 2012</t>
  </si>
  <si>
    <t>REALIZÓ EL PROYECTO "DESARROLLO DE HABILIDADES SOCIALES" EN LOS GRADOS SEGUNDO, TERCERO, CUARTO Y QUINTO DE LA JORNADA DE LA TARDE Y PSICO-ORIENTACION A LA COMUNIDAD EDUCATIVA COMO PROYECTO DE GRADO</t>
  </si>
  <si>
    <t>NO PRESENTA CERTIFICACIÓN ACADÉMICA PROFESIONAL- FUNCIONES NO CORRESPONDEN AL PERFIL</t>
  </si>
  <si>
    <t>01-07-2013 AL 31-12-2013</t>
  </si>
  <si>
    <t>FUNCIONES NO CORRESPONDEN AL PERFIL REQUERIDO</t>
  </si>
  <si>
    <t>ELECTROENERGIZAR INGENIERIA LTDA</t>
  </si>
  <si>
    <t>06-11-2010 AL 14-12-2012</t>
  </si>
  <si>
    <t>SENSIBILIZACIÓN Y SEGUIMIENTO EN EL AREA PSICOSOCIAL, PARA LA EJECUCIÓN DE LOS PROYECTOS DE REDES ELECTRICAS DE ALTA, MEDIANA Y BAJA TENSIÓN EN LOS MUNICIPIOS DE EL TAMBO EN EL DEPARTAMENTO DEL CAUCA Y EN LOS MUNICIPIOS DE SAN AGUSTIN, PITALITO Y SAN JOSE DE IZNOS EN EL DEPTO DE HUILA.</t>
  </si>
  <si>
    <t>ALCALDIA DE SAN SEBASTIAN</t>
  </si>
  <si>
    <t>16-03-2008 A 30-09-2010</t>
  </si>
  <si>
    <t>PRESTAR LOS SERVICIOS PARA FORMAR PARTE DEL EQUIPO INTERDISCIPLINARIO PARA EL FORTALECIMIENTO DE LA COMISARIA DE FAMILIA.</t>
  </si>
  <si>
    <t>LADY FERNANDA MESTIZO SALAS</t>
  </si>
  <si>
    <t>190081003-1</t>
  </si>
  <si>
    <t>UNION TEMPORAL LUZ DE VIDA</t>
  </si>
  <si>
    <t>02-05-2009 A 04-11-2011</t>
  </si>
  <si>
    <t>PROMOTORA SOCIAL</t>
  </si>
  <si>
    <t>08-02-2012 A 28-05-2013</t>
  </si>
  <si>
    <t>ALCALDIA MUNICIPAL JAMBALO</t>
  </si>
  <si>
    <t>TRABAJADORA SOCIAL REALIZÓ VISITAS DOMICILIARIAS Y DIAGNÓSTICO DE FAMILIAS ATENDIDAS USUARIAS DEL PROGRAMA</t>
  </si>
  <si>
    <t>ALMA LUCIA VIVEROS LEDEZMA</t>
  </si>
  <si>
    <t>FUNDACION UNIVERSITARIA DE POPAYÁN</t>
  </si>
  <si>
    <t>EXTRAS S.A.</t>
  </si>
  <si>
    <t>EDUCADOR FAMILIAR  PARA FUNDACIÓN PLAN</t>
  </si>
  <si>
    <t>21-06-2013 A 19-012-2013</t>
  </si>
  <si>
    <t>COORDINADORA METODOLOGICA PROGRAMA GENERACIONES CON BIENESTAR</t>
  </si>
  <si>
    <t xml:space="preserve">OCUPAR </t>
  </si>
  <si>
    <t>20-06-2011 AL 12-01-2012</t>
  </si>
  <si>
    <t>02-02-2010 A 20-04-2010</t>
  </si>
  <si>
    <t>DESARROLLAR TALLERES LÚDICOS PEDAGÓGICOS CON LOSN IÑOS, LAS NIÑAS Y LOS JOVENES DE ACUERDO A LA ESPECIALIDAD. CONOCIMIENTOS Y ACTIVIDADES PROPUESTAS EN LOS PROYECTOS DE CADA COMPONENTE, BRINDANDO UN SERVICIO DE CALIDAD A LOS USUARIOS.</t>
  </si>
  <si>
    <t>CYM CONSULTORES -SERTIC</t>
  </si>
  <si>
    <t>25-07-2012 AL 05-12-2012</t>
  </si>
  <si>
    <t>PROEFESIONAL DE VERIFICACIÓN DE ESTÁNDARES</t>
  </si>
  <si>
    <t>CONTRATOS: 20124 DEL 2012/ 20431 DEL 2012/ 378DEL 2023/1090 DEL 2013</t>
  </si>
  <si>
    <t>INSTRUCTOR</t>
  </si>
  <si>
    <t>INSTITUCIÓN UNIVERSITARIA TECNOLOGICA DE COMFACAUCA</t>
  </si>
  <si>
    <t>01-02-2011 A 10-06-2011, 16-08-2011 A 16-12-2011, 23-01-2012 A 15-06-2012</t>
  </si>
  <si>
    <t>ORIENTACION DE LA ACTIVIDAD CURRICULAR DE DESARROLLO HUMANO Y CATEDRA ITC I</t>
  </si>
  <si>
    <t>JULIA ANDREA MESU GARCIA</t>
  </si>
  <si>
    <t>UNIVERSIDAD NACIONAL ABIERTA Y A DISTANCIA -UNAD</t>
  </si>
  <si>
    <t>SOLIDEZ S.A.S</t>
  </si>
  <si>
    <t>05-072011 A 21-01-2012</t>
  </si>
  <si>
    <t>PROFESIONAL SOCIAL FUNCACIÓN PLAN</t>
  </si>
  <si>
    <t>DANY LILIANA SOTELO PAJOY</t>
  </si>
  <si>
    <t>UNION DE TRABAJADORES DE LA INDUSTRIA ENERGETICA NACIONAL -UTEN-SUBDIRECTIVA POPAYAN</t>
  </si>
  <si>
    <t>19-03-2013 AL 04-08-2014</t>
  </si>
  <si>
    <t>SOCIALIZADOR OPERATIVO EN EDUCACIÓN DEL MERCADO EN LA ZONA SUR</t>
  </si>
  <si>
    <t>29-06-2011 A 31-01-2012</t>
  </si>
  <si>
    <t>ALCALDIA MUNICIPIO SANTANDER DE QUILICHAO</t>
  </si>
  <si>
    <t>13-01-2010 A 28-12-2010</t>
  </si>
  <si>
    <t>APOYO PSICOSOCIAL, TERAPIA INDIVIDUAL, ORIENTACIÓN FAMILIAR, VISITAS DOMICILIARIAS</t>
  </si>
  <si>
    <t>SE VALIDA LA INFORMACION PRESENTADA EN LA CERTIFICACIÓN EN FORMACION Y TIEMPO DE EXPERIENCIA</t>
  </si>
  <si>
    <t>ASESORIAS CONTABLES Y TRIBUTARIAS</t>
  </si>
  <si>
    <t>15-07-2008 AL 10-03-2011</t>
  </si>
  <si>
    <t>ACOMPAÑAMIENTO EN LA RESOLUCION DE CONFLICTOS COMUNITARIOS CON LAS JUNTAS DE ACCION COMUNAL, PROCESOS DE EMPODERAMIENTOEN LAS COMUNIDADES, ORIENTACION FAMILIAR Y CONCILIACIONES.</t>
  </si>
  <si>
    <t>SE VALIDA LA INFORMACION PRESENTADA EN LA CERTIFICACIÓN EN EXPERIENCIA Y TIEMPO</t>
  </si>
  <si>
    <t>ROSA ISMENIA HURTADO VIDAL</t>
  </si>
  <si>
    <t>ALCALDIA MUNICIPIO DE SILVIA</t>
  </si>
  <si>
    <t>01-06-2007 A 27-10-2014</t>
  </si>
  <si>
    <t>COORDINACIÓN Y EJECUCIÓN DE PROGRAMAS SOCIALES DEL MUNICIPIO DE SILVIA COMO ENLACE MUNIICIPAL DE MAS FAMILIAS EN ACCION, ADULTO MAYOR  Y PROGRAMA DIA, MUJER GESTANTE</t>
  </si>
  <si>
    <t>OLGA LUCIA GARCIA MINA</t>
  </si>
  <si>
    <t>CORPORACION EDUCATIVA CENTRO DE ADMINISTRACION CENDA</t>
  </si>
  <si>
    <t>14-02-2010 A 21-10-2010 ; 16-05-2011 A 18-06-2011 ; 18-08-2011 A 15-12-2011</t>
  </si>
  <si>
    <t>DOCENTE PROGRAMA DE ATENCIÓN INTEGRAL A LA PRIMERA INFANCIA</t>
  </si>
  <si>
    <t>MARTHA LUCIA DOMINGUEZ LOPEZ</t>
  </si>
  <si>
    <t>LICENCIADA EN PEDAGOGIA REEDUCATIVA EN EL AREA DE ETICA Y VALORES</t>
  </si>
  <si>
    <t>FUNDACION UNIVERSITARIA LUIS AMIGÓ</t>
  </si>
  <si>
    <t>LEIDY VANESSA MARTINEZ DELGADO</t>
  </si>
  <si>
    <t>LICENCIADA EN EDUCACION CON ENFASIS EN EDUCACION ESPECIAL</t>
  </si>
  <si>
    <t>COLEGIO MICRO EMPRESARIAL JOSE PARDO LOPEZ</t>
  </si>
  <si>
    <t>01-02-2011 A 30-11-2011 Y PERIODOS LECTIVOS 2011 Y 2012</t>
  </si>
  <si>
    <t>DOCENTE GRADO SEGUNDO DE EDUCACION</t>
  </si>
  <si>
    <t>DORIS CEBALLOS VALENCIA</t>
  </si>
  <si>
    <t>LICENCIADA EN EDUCACION BASICA PRIMARIA</t>
  </si>
  <si>
    <t>2/1000</t>
  </si>
  <si>
    <t>YULI ISABEL HERNANDEZ CARDONA</t>
  </si>
  <si>
    <t>PROFESIONAL EN RECREACION</t>
  </si>
  <si>
    <t>YERLY TATIANA VASQUEZ VIAFARA</t>
  </si>
  <si>
    <t>ESTUDIANTE 2 SEMESTRE DE TRABAJO SOCIAL</t>
  </si>
  <si>
    <t>UNIVERSIDAD ANTONIO JOSE CAMACHO</t>
  </si>
  <si>
    <t>PROFESIONAL SALUD Y NUTRICION</t>
  </si>
  <si>
    <t>MARIA ELENA TORRES OREJUELA</t>
  </si>
  <si>
    <t>MARLEN JOHANNA GIL PALACIOS</t>
  </si>
  <si>
    <t>PROFESIONAL EN DESARROLLO FAMILIAR</t>
  </si>
  <si>
    <t>SANDRA LILIANA OROZCO OSORIO</t>
  </si>
  <si>
    <t>ADMINISTRACION DE EMPRESAS</t>
  </si>
  <si>
    <t>2/100</t>
  </si>
  <si>
    <t>SANDRA MARIA CORRALES SARRIA</t>
  </si>
  <si>
    <t>CENTRO DE SERVIICOS Y CAPACITACION COMFACAUCA</t>
  </si>
  <si>
    <t>CANCHAS SINTETICAS SUPER GOL</t>
  </si>
  <si>
    <t>30-01-2013 A 08-06-2014</t>
  </si>
  <si>
    <t>CONVERTIDORA DE PAPEL DEL CAUCA</t>
  </si>
  <si>
    <t>16-11-2002 A 23-11-2011</t>
  </si>
  <si>
    <t>TOSACANY SA</t>
  </si>
  <si>
    <t>13-08-2001 A 14-11-2001 Y 30-01-2002 A 29-10-2002</t>
  </si>
  <si>
    <t>SECRETARIA GENERAL DE AREAS DE PRODUCCION Y ADMINISTRACION</t>
  </si>
  <si>
    <t>Nutricionista</t>
  </si>
  <si>
    <t>BACHILLERATO FORMAL DE ADULTOS DEL CAUCA</t>
  </si>
  <si>
    <t>ASOCIACION  CASITA DEL NIÑOS PARA LA INVESTIGACION Y PROMOCION DE LA EDUCACION  INFANTIL</t>
  </si>
  <si>
    <t>26, 22</t>
  </si>
  <si>
    <t xml:space="preserve">OBSERVACIÓN:  EL PROPONENTE  MODIFICA LA PROPUESTA  INCLUYENDO EN EL GRUPO  22:  984  CUPOS Y $2,054,868,504  Y EN EL GRUPO 26:   800 CUPOS CON $1,670,624,800:  EN TOTAL 1784 CUPOS,  $3,725,493,304  </t>
  </si>
  <si>
    <t>En el formato  6 incluye  certificaciones no relacionadas con primera infancia y anexa certificaciones no incluidas en el formato 6 las cuales no se contabilizan.</t>
  </si>
  <si>
    <t>no cumple: porque en el  formato  10 incluye cargos no establecidos en los pliegos  y las hojas de vida no reunen los requisitos.</t>
  </si>
  <si>
    <t>192620009-100</t>
  </si>
  <si>
    <t>BRINDAR ATENCION A LA  PRIMERA INFANCIA NIÑOS Y NIÑAS MENORES  DE 5 AÑOS DE FAMILIAS  CON VULNERABILIDAD ECONOMICA, SOCIAL CULTURA, NUTRICIONAL Y PSICOAFECTIVA A TRAVES DE LOS HOGARES COMUNITARIOS DE BIENESTAR MODALIDAD 0-5 AÑOS EN  LAS  SIGUIENTS FORMAS DE ATENCION, FAMILIARES, MULTIPLES, GRUPALES PRIORITARIAMENTE EN SITUACION DE DESPLAZAMIENTO</t>
  </si>
  <si>
    <t>31 DE DICIEMBRE 2009</t>
  </si>
  <si>
    <t>LA PROPUESTA NO ESTABLECE CUAL ES LA INFORMACIÓN A VALIDAR POR CADA GRUPO POR LO TANTO NO ES POSIBLE ESTABLECER SI CUMPLE CON LA EXPERIENCIA REQUERIDA. SE REQUIERE SUBSANACIÓN, ACLARANDO EL FORMATO 6 PARA CADA GRUPO PROPUESTO.
ADEMAS LA PROPUESTA SE ESTABLECE PARA UNA PARTE DEL GRUPO 22 NO OFERTA PARA SU TOTALIDAD, Y NO ES POSIBLE VALIDARLA DE ACUERDO A LO ESTABLECIDO EN LOS PLIEGOS DE CONDICIONES.</t>
  </si>
  <si>
    <t>SOLO SE TIENE EN CUENTA LAS OCHO PRIMERAS CERTIFICACIONES</t>
  </si>
  <si>
    <t>192620010-068</t>
  </si>
  <si>
    <t>30 DE DICIEMBRE 2010</t>
  </si>
  <si>
    <t>LA PROPUESTA NO ESTABLECE CUAL ES LA INFORMACIÓN A VALIDAR POR CADA GRUPO POR LO TANTO NO ES POSIBLE ESTABLECER SI CUMPLE CON LA EXPERIENCIA REQUERIDA. SE REQUIERE SUBSANACIÓN, ACLARANDO EL FORMATO 6 PARA CADA GRUPO PROPUESTO.
ADEMAS LA PROPUESTA SE ESTABLECE PARA UNA PARTE DEL GRUPO 22 NO OFERTA PARA SU TOTALIDAD, Y NO ES POSIBLE VALIDARLA DE ACUERDO A LO ESTABLECIDO EN LOS PLIEGOS DE CONDICIONES.
SE TOMA LA INFORMACIÓN DEL ANEXO  6 Y FOLIO  96</t>
  </si>
  <si>
    <t>19262011-069</t>
  </si>
  <si>
    <t>31 DE DICIEMBRE 2011</t>
  </si>
  <si>
    <t>LA PROPUESTA NO ESTABLECE CUAL ES LA INFORMACIÓN A VALIDAR POR CADA GRUPO POR LO TANTO NO ES POSIBLE ESTABLECER SI CUMPLE CON LA EXPERIENCIA REQUERIDA. SE REQUIERE SUBSANACIÓN, ACLARANDO EL FORMATO 6 PARA CADA GRUPO PROPUESTO.
ADEMAS LA PROPUESTA SE ESTABLECE PARA UNA PARTE DEL GRUPO 22 NO OFERTA PARA SU TOTALIDAD, Y NO ES POSIBLE VALIDARLA DE ACUERDO A LO ESTABLECIDO EN LOS PLIEGOS DE CONDICIONES.
SE TOMA LA INFORMACIÓN DEL ANEXO  6 Y FOLIO  94</t>
  </si>
  <si>
    <t>19262012-790</t>
  </si>
  <si>
    <t>ATENDER A LA PRIMERA INFANCIA EN EL MARCO DE LA ESTRATEGIA DE  CERO A SIEMPRE CONFORMIDAD CON LAS  DIRECTRICES, LINEAMIENTOS Y PARAMETROS ESTABLECIDOS POR ICBF, ASI COMO REGULAR LAS RELACIONES ENTRE PARTES  DERIBADAS DE LA ENTREGA DE LOS APORTES, A EL CONTRATISTA PARA QUE ESTE ASUMA CON SU RESPONSABILIDAD BAJO LA ABSOLUTA RESPONSABILIDAD DICHA ATENCION</t>
  </si>
  <si>
    <t>31 DE DICIEMBRE 2014</t>
  </si>
  <si>
    <t>19262013-253</t>
  </si>
  <si>
    <t>31 DE DICIEMBRE 2013</t>
  </si>
  <si>
    <t>CONTRATOS REPETIDOS TRANSLAPE DE INFORMACION  EN TIEMPO DE EXPERIENCIA Y CUPOS</t>
  </si>
  <si>
    <t>TRANSLAPA EXPERIENCIA - REPETIDO</t>
  </si>
  <si>
    <t>MUNICIPIO DE BUENOS AIRES CAUCA - DIRECCION DE SALUD LOCAL</t>
  </si>
  <si>
    <t>MUNICIPIPIO DE BUENOS AIRES CAUCA</t>
  </si>
  <si>
    <t>001 DE MAYO DE 2013</t>
  </si>
  <si>
    <t>AUNAR  RECURSOS Y ESFUERSOS  ECONOMICOS, TECNICOS Y ADMINISTRATIVOS PARA  EL DESARROLLO DEL PROGRAMA DE INTERES PUBLICO DE ALIMENTACION ESCOLAR, A PARTIR DE UN COMPLEMENTO NUTRICIONAL BALANCEADO Y SEGUIMIENTO NUTRICIONAL Y  PSICOLOGICO A LOS NIÑOS Y ADOLESCENTES DEL PROGRAMA DE ASISTENCIA A LAS INSTITUCIONES Y CENTROS EDUCATIVOS DEL MUNICIPIO DE BUENOS AIRES CAUCA DURANTE EL PERIODO ESCOLAR 2013</t>
  </si>
  <si>
    <t>SE TOMA LA INFORMACIÓN DEL ANEXO  6 Y FOLIO  76 Y 80</t>
  </si>
  <si>
    <t>MUNICIPIO DE BUENOS AIRES CAUCA</t>
  </si>
  <si>
    <t>006 DE 28 DE MAYO DE 2014</t>
  </si>
  <si>
    <t>SUMINISTRO DE COALIDOS EN LA  MATRICULA DEL SIMAX DE LOS ESTABLECIMIENTOS COMPLEMENTO ALIMENTARIO (DESAYUNO Y/O  ALMUERZO) A LOS NIÑOS, NIÑAS Y ADOLESCENTES VALIDA EN EL SIMAX  DE LOS ESTABLECIMIENTOS OFICIALES DEL MUNICIPIO DE BUENOS AIRES CAUCA</t>
  </si>
  <si>
    <t>19262011-351</t>
  </si>
  <si>
    <t>19262014-137</t>
  </si>
  <si>
    <t>INCLUYE CERTIFICACION  DE LA ALCALDIA MUNICIPAL, EJECUTO PROGRAMA DE ATENCION INTEGRAL PRIMERA INFANCIA PAIPI -  CONVENO  FPI 19853 CON  MIN-EDUCACION 484 CUPOS</t>
  </si>
  <si>
    <t>INCLUYE CERTIFICACION   PRIMERA INFANCIA MINISTERIO DE EDUCACION, EJECUTO PROGRAMA DE ATENCION INTEGRAL PRIMERA INFANCIA PAIPI -  CONVENO  929 DE 2008 MEN, 0026 DE 2008 ICTEX  CON  MIN-EDUCACION POR VALOR DE $478,766,255 INICIO 29/8/2011 AL 15/12/2012.</t>
  </si>
  <si>
    <t>LA CERTIFICACION DEL CONTRATO EN EJECUACION 2014  NO SE VALIDA TENIENDO EN CUENTA QUE NO FUESENTADA POR EL SUPERVISOR DEL CONTRATO , NO DANDO CUENTA DEL CUMPLIMIENTO SATISFACTORIO Y D ELA EJECUCION MINIMA DEL 70% VIGENCIA 2014</t>
  </si>
  <si>
    <t>Deben realizar aclaraciones en las certificaciones  de experiencia - cupos en el formato 6 .</t>
  </si>
  <si>
    <t xml:space="preserve">EN LOS CONVENIOS SUSCRITOS PARA LA UTILIZACION DE PLANTAS FISICAS NO INCLUYEN CANTIDAD DE BENEFICIARIOS. FOLIOS DEL  37 AL 68, EN TOTAL  32.    </t>
  </si>
  <si>
    <t>FORMATO 11 PARA MOD INSTITU</t>
  </si>
  <si>
    <t>OBSERFACIONES GENERALES</t>
  </si>
  <si>
    <t>PSICOSOCIAL</t>
  </si>
  <si>
    <t xml:space="preserve">ADALGISA MOSQUERA </t>
  </si>
  <si>
    <t>ASOCAS  Y SENA</t>
  </si>
  <si>
    <t>11/2/2004 -LA FECHA</t>
  </si>
  <si>
    <t>INSTRUCTORA PSICOLOGIA.  ORIENTACION Y CAPACITACION DOCENTES</t>
  </si>
  <si>
    <t xml:space="preserve"> NO ANEXA  FOTOCOPIA DE  DIPLOMA PROFESIONAL.</t>
  </si>
  <si>
    <t>ALEXANDRA PEÑA VELASCO</t>
  </si>
  <si>
    <t>ASOCIACION  CASITA DE NIÑOS PARA LA INVESTIGACION Y PROMOCION DE LA EDUCACION INFANTIL,     Y OTRAS EMPRESASAS</t>
  </si>
  <si>
    <t>13/7/2006 -  LA FECHA</t>
  </si>
  <si>
    <t>CAPACITAR Y ORIENTAR A DOCENTES, PADRES DE FAMILIA.   EN UNA INSTITUCION EDUCATIVA DICTO CLASES DE  ESPAÑOL Y  LITERATURA.</t>
  </si>
  <si>
    <t>ANGELICA MARIA RESTREPO</t>
  </si>
  <si>
    <t>ESTABLECIMIENTO PENITENCIARIO  Y CARCELARIO DE SANTANDER DE QUILICHAO</t>
  </si>
  <si>
    <t>12 MESES</t>
  </si>
  <si>
    <t>DESARROLLO PROCESO PSICOSOCIAL  MEJORAMIENTO CALIDAD DE VIDA DEL PERSONAL DE INTERNOS.</t>
  </si>
  <si>
    <t>LA EXPERIENCIA LABORAL ES PASANTIA DE LA UNIVERSIDAD</t>
  </si>
  <si>
    <t>LUZ OBEIDA MULATO RODRIGUEZ</t>
  </si>
  <si>
    <t>LICEO TECNICO SUPERIOR ADSCRITO A LA CORPORACION UNIVERSITARIA CAUCA</t>
  </si>
  <si>
    <t xml:space="preserve">PSICOLOGA  DEL PROGRAMA ATENCION PRIMERA INFANCIA </t>
  </si>
  <si>
    <t>MARIBEL MINA CHICUE</t>
  </si>
  <si>
    <t>ESTUDIANTE 8 SEMESTRE DE TRABAJO SOCIAL</t>
  </si>
  <si>
    <t>SENA  Y LA INSTITUCION EDUCATIVA ESCIPION JARAMILLO SEDE SAN NICOLAS</t>
  </si>
  <si>
    <t>PRACTICAS DE LOS ESCUDIOS CURSADOS</t>
  </si>
  <si>
    <t>ESTUDIANTE DE 8 SEMESTRE  Y LA EXPERENCIAS NO ES RELACIONADA CON EL TRABAJO DE PRIMERA INFANCIA.</t>
  </si>
  <si>
    <t>OLGA MARCELA MERA VIAFARA</t>
  </si>
  <si>
    <t xml:space="preserve"> UNIVERSIDAD DEL VALLE</t>
  </si>
  <si>
    <t>3/7/2013 - 19/12/2013</t>
  </si>
  <si>
    <t>PROMOTORA DE DERECHOS EN EL PROGRAMA GENERACIONES CON BIENESTAR</t>
  </si>
  <si>
    <t>NO ADJUNTA COPIA DIPLOMA DE PROFESIONAL.  EN LA HOJA DE VIDA MENCIONA OCHO EXPERIENCIAS LABORALES,  ANEXA UNA CERTIFICACION LABORAL.</t>
  </si>
  <si>
    <t>VIANEY  PALACIOS CARABALI</t>
  </si>
  <si>
    <t>CORPORACION  ESCUELA GALAN , CORPORACION UNIVERSIDAD  AUTONOMA DE OCCIDENTE</t>
  </si>
  <si>
    <t>2009 - 2004</t>
  </si>
  <si>
    <t xml:space="preserve">GESTORA PSICOSOCIAL,COORDINADORA LOCAL   COORDINADORA  PROGRAMA SALUD MENTAL.  ENTRE OTRAS.  TRABAJO EN EL PROGRAMA GENERACIONES CON BIENESTAR. EDUCADOR FAMILIAR DE PLAN </t>
  </si>
  <si>
    <t>YURI ADRIANA MULATO</t>
  </si>
  <si>
    <t>19/4/2013 - A LA FECHA</t>
  </si>
  <si>
    <t>FUNCIONES DE TRABAJADORA SOCIAL, PROCESOS DE ATENCION PSICOSOCIAL A LOS BENEFICIARIOS DEL PROGRAMA ESTRATEGIA DE CERO A SIEMPRE</t>
  </si>
  <si>
    <t>CAROLNA BEDOYA DELGADO</t>
  </si>
  <si>
    <t>ESE NORTE PUERTO TEJADA  Y OTRAS</t>
  </si>
  <si>
    <t>7/6/2010 A LA FECHA</t>
  </si>
  <si>
    <t>ATENCION PSICOLOGICA INDIVIDUAL Y COLECTIVA PACIENTES DEL REGIMEN SUBSIDIADO, INTERVENCION FAMILIAR A  LAS FAMILIAS.  DOCENTE Y ASESOR DE  PRACTICAS EN EL PROGRAMA DE PSICOLOGIA EN LA FUNDACION UNIVERSITARIA….</t>
  </si>
  <si>
    <t>EN LA HOJA DE VIDA RELACIONES 8  PUNTOS DE EXPERIENCIAS LABORAL, ANEXA 3 CERTIFICACIONES LABORALES</t>
  </si>
  <si>
    <t>FUNDACION  ILUMINARES DE CRISTO, ASOCAÑA</t>
  </si>
  <si>
    <t>2007-2013</t>
  </si>
  <si>
    <t>COORDINADRA DEL AREA PROYECCION SOCIAL.  PSICOLO DEL PROGRAMA FAMILIAS CON BIENESTAR.  PROMOTORA DE PROYECTOS PARA PERSONAS EN SITUACIÓN DE DISCAPACIDAD. PROMOTORA DE DESARROLLO COMUNITARIO…</t>
  </si>
  <si>
    <t>EN LA HOJA DE VIDA RELACIONA HABER TRABAJADO EN CINCO EMPRESAS, ANEXA UNA CERTIFICACION UNICAMENTE.</t>
  </si>
  <si>
    <t>MARIA DEL PILAR VAZQUEZ</t>
  </si>
  <si>
    <t>PSICOLOGA EN REHABILITACION EDUCATIVA</t>
  </si>
  <si>
    <t>UNIVERSIDAD DE  GUAYAQUIL</t>
  </si>
  <si>
    <t>SECRETARIA  DE SALUD DEL MUNICIPÍO DE PUERTO TEJADA</t>
  </si>
  <si>
    <t>29/8/2013 - 29/12/2013</t>
  </si>
  <si>
    <t>LOCALIZACION  Y CARACTERISTICAS A LA POBLACION EN SITUACIÓN  DE  DISCAPACIDAD.  SENSIBILIZACION  Y APOYO EDUCATIVO A LA  POBLACIÓN EN DISCAPACIDAD</t>
  </si>
  <si>
    <t>MARLENY BERMUDEZ</t>
  </si>
  <si>
    <t>PSICOLOGA SOCIAL COMUNITARIA Y ESPECIALISTA EN DESARROLLO HUMANO</t>
  </si>
  <si>
    <t>UNIVERSIDAD ABIERTA Y A DISTANCIA UNAD Y  UNIVERSIDAD SANTIAGO DE CALI</t>
  </si>
  <si>
    <t>FUNDACION LICEO COMERCIAL CIUDAD DEL BORDO Y OTROS</t>
  </si>
  <si>
    <t xml:space="preserve">PSICOLOGA  DEL PROGRAMA ATENCION A LA PRIMERA INFANCIA </t>
  </si>
  <si>
    <t>EN LA HOJA DE VIDA RELACIONA HABER TRABAJADO EN CINCO EMPRESAS, NO ANEXA  CERTIFICACIONES LABORALES.</t>
  </si>
  <si>
    <t>NO CUMPLE CON LOS  PARAMETROS ESTABLECIDOS EN EL PLIEGO</t>
  </si>
  <si>
    <t>ACLARANDO LA EXPERIENCIA SOPORTODAS EN EL FORMATO  6 Y  CERTIFICACIONES NO RELACIONADAS   SE REVISARIA ESTE TEMA</t>
  </si>
  <si>
    <t>BACHILLER PEDAGOGICO</t>
  </si>
  <si>
    <t>LILIANA MOSQUERA ANGULO</t>
  </si>
  <si>
    <t>NO CUMPLE</t>
  </si>
  <si>
    <t xml:space="preserve">CITMA </t>
  </si>
  <si>
    <t>CITMA</t>
  </si>
  <si>
    <t>FONDO DE INVERSION PARA LA PAZ ACCION SOCIAL  - FIP</t>
  </si>
  <si>
    <t>037 DE 02/05/2010</t>
  </si>
  <si>
    <t>Apoyar la gestión presidencial en el diseño y puesta en marcha en los procesos de capacitación en asistencia técnica ambiental y asesoria familias guardabosques</t>
  </si>
  <si>
    <r>
      <t>el objeto contractual no se relaciona con el objeto de la convocatoria.</t>
    </r>
    <r>
      <rPr>
        <sz val="11"/>
        <color rgb="FFFF0000"/>
        <rFont val="Calibri"/>
        <family val="2"/>
      </rPr>
      <t xml:space="preserve"> </t>
    </r>
  </si>
  <si>
    <t>SECRETARIA EJECUTIVA DEL CONVENIO ANDRES BELLO</t>
  </si>
  <si>
    <t>038 DEL 28/12/2009</t>
  </si>
  <si>
    <t>Prestación de servicios para realizar el acompañamiento social a las familias guardabosques de La Sierra, San Sebastian</t>
  </si>
  <si>
    <t>el objeto contractual no se relaciona con el objeto de la convocatoria.</t>
  </si>
  <si>
    <t>DAPR-FIP Y SECRETARIA DEL CONVENIO ANDRES BELLO</t>
  </si>
  <si>
    <t>019 DEL 2005</t>
  </si>
  <si>
    <t>Diseño, ejecución, seguimiento y evaluación del plan de acompañamiento social a las 1200 familias del municipio de La Vega</t>
  </si>
  <si>
    <t>ACCION SOCIAL - FIP - SECRETARIA DE CONVENIO ANDRES BELLO</t>
  </si>
  <si>
    <t>023 DEL 20 DE 12 DE 2006</t>
  </si>
  <si>
    <t xml:space="preserve">ACCION SOCIAL  </t>
  </si>
  <si>
    <t>0234 DEL 14 DE DICIEMBRE DE 2009</t>
  </si>
  <si>
    <t>Implementación de la estrategia, planificación, sistematización y elaboración del sistema de indicadores para la evaluación de impacto del programa especial Desarraigados II UE-AS</t>
  </si>
  <si>
    <t>155000 E</t>
  </si>
  <si>
    <t>MUNICIPIO DE POPAYAN</t>
  </si>
  <si>
    <t>049 DEL 15 DE JULIO DE 2011</t>
  </si>
  <si>
    <t>Capacitación a ediles de Popayán para el aporte a planes, programas y proyectos que beneficien a toda la comunidad dentro del proyecto Participación Ciudadana</t>
  </si>
  <si>
    <t>NO PRESENTA DATOS DE INFRAESTRUCTURA DEL PUNTO DE ATENCION DE LA MODALIDAD A LA QUE SE PRESENTA</t>
  </si>
  <si>
    <t>4/668</t>
  </si>
  <si>
    <t>LAURA VIVIANA BASTIDAS</t>
  </si>
  <si>
    <t>PONTIFICA UNIVERSIDAD JAVERIANA</t>
  </si>
  <si>
    <t>RESOLUCION 76-0122</t>
  </si>
  <si>
    <t xml:space="preserve">1. ESE NORTE   2              2 ASOCAÑA                         3 ALCALDIA MUNICIPAL MIRANDA   4 FUNDACION LICEO COMERCIAL CIUDAD DE EL BORDO                                                                                                                                                       </t>
  </si>
  <si>
    <t>1. 16/08/2013 AL 16/12/2013   2.   01/06/2012 al 30/12/2012 y 01/07/2013 AL 31/12/2013         3. 30/12/2013     4 29/06/2011 AL 23/12/2011</t>
  </si>
  <si>
    <t>1. Psicologa en proyectos de salud, mental salud sexual y reproductiva.                  2  Agente educativo       3Psicologa Desarrollo social                                 4 PSICOLOGA</t>
  </si>
  <si>
    <t>2/668</t>
  </si>
  <si>
    <t>FRANCY ZUÑIGA</t>
  </si>
  <si>
    <t xml:space="preserve">  1 COORPORACION GESTION Y ACCION SOCIAL         2. CORPOCAUCA                3. DEFENSORIA DEL PUEBLO REGIONAL CAUCA                 </t>
  </si>
  <si>
    <t>1. 14/05/2014 AL 14/07/2014         2. 28/01/2013 AL 15/12/2013        3. 01/08/2011 AL 01/08/2012</t>
  </si>
  <si>
    <t>1. Estrategia fiesta de la lectura      2 Psicologa Estrategia Cero a Siempre.    3 Asesoria y atencion a victimas del conflicto armado</t>
  </si>
  <si>
    <t>MERLY BOLAÑOS  BURGOS</t>
  </si>
  <si>
    <t xml:space="preserve">1. ESE ORIENTE PAEZ    2 HOGAR INFANTIL TIERRADENTRO              </t>
  </si>
  <si>
    <t>1. No reporta fecha</t>
  </si>
  <si>
    <t>1. estudiante practicante psicologia   2. PSICOLOGA</t>
  </si>
  <si>
    <t>No sopota en Fisico su experiencia Laboral</t>
  </si>
  <si>
    <t>MONICA CAMPOS</t>
  </si>
  <si>
    <t xml:space="preserve">1. CDI FAMILIAR COMETA DE COLORES   2. REGISTRADURIA NACIONAL 3. EDUCADORA FAMILIAR PROGRAMA VIVIENDA CON BIENESTAR  4.HOSPITAL UNIVERSITARIO SAN JOSE  5, ALCALDIA DE JAMBALO                                                                                                                    </t>
  </si>
  <si>
    <t>1, JUNIO- OCTUBRE DE 2014 2, MAYO DEL 2014 3. 2014 4. AÑO 2008 AÑO 2007</t>
  </si>
  <si>
    <t>1, PSICOLOGA2, AUXILIAR TECNICO RESGITARDURIA NACIONAL3. EDUCADORA FAMILIAR4. PSICOLOGA CLINICA 5. PSICOLOGA CLINICA</t>
  </si>
  <si>
    <t>No soporta en Fisico experiencia Laboral</t>
  </si>
  <si>
    <t>ANA PADY IBARRA</t>
  </si>
  <si>
    <t>PISCOLOGA</t>
  </si>
  <si>
    <t>1. FUNDACION GIMNASIO MODERNO 2. ASOCAÑA 3. CORPOCAUCA 4. CITMA</t>
  </si>
  <si>
    <t>1. 15/01/2014-31/07/2014   2.  01/07/2013-31/12/2013 3. 28/01/2013-31/10/2013 4. 01/03/2012-31/12/2012</t>
  </si>
  <si>
    <t>1. APOYO PSICOSOCIAL2, AGENTE EDUCATIVO 3. APOYO PSICOSOCIAL4, PROFESIONAL PSICOSOCIAL</t>
  </si>
  <si>
    <t>LILIANA PEÑA</t>
  </si>
  <si>
    <t>RESOLUCION 1950-63</t>
  </si>
  <si>
    <t>1.I.S.S 2. FUNDACION PROPAL 3. FUNDACION HOGAR 4. ASOCOMSUAREZ</t>
  </si>
  <si>
    <t>1. 19/12/1995-30/09/2011 2. JUNIO 2012- SEPTIEMBRE 2013 Y SEPTIEMBRE 2013- ABRIL 2014   3. SEPTIEMBRE 2013- JULIO 2014     4. 01/08/2014-03/12/2014</t>
  </si>
  <si>
    <t>1, INTERCONSULTA 2. ATENCION A LA PRIMERA INFANCIA 3. PSICOLOGA TERAPUETICA 4. COORDINADORA PEDAGOGICA</t>
  </si>
  <si>
    <t>El proponente presenta propuesta, sin embargo no se tiene en cuenta por cuanto la experiencia mínima habilitante que soporta no cumple con el objeto de la convocatoria.</t>
  </si>
  <si>
    <t>GRUPO 8</t>
  </si>
  <si>
    <t>8/1154</t>
  </si>
  <si>
    <t>NELLY SANCHEZ CAMPO</t>
  </si>
  <si>
    <t>1.ESE TAMBO 2. INDEPORTES CAUCA  3. GIMNASIO MODERNO 4. COLEGIO SAGRADO CORAZON DE JESUS  5. HOSPITAL UNIVERSITARIO SAN JOSE</t>
  </si>
  <si>
    <t>1. DESARROLLO UN PROYECTO DE VICTIMAS DEL CONFLICTO ARMADO 2.PSICOLOGA 3. PRIMERA INFANCIA 4. PSICOLOGA</t>
  </si>
  <si>
    <t>No presenta soportes de experiencia laboral en la hoja de vida</t>
  </si>
  <si>
    <t xml:space="preserve">YENNY VANESA GONZALEZ </t>
  </si>
  <si>
    <t>1. E.S.E NORTE 2    2. CONSORCIO ANDINO</t>
  </si>
  <si>
    <t>1. 05/05/2014; 01/06/2013-26/12/2013; 01/08/2013-26/12/2013    2.  01/03/2014</t>
  </si>
  <si>
    <t>1. PSICOLOGA CLINICA 2. RESIDENTE SOCIAL INTERVENTORIA</t>
  </si>
  <si>
    <t>No cumple con el perfil por que toda su experiencia radica como psicologa clinica</t>
  </si>
  <si>
    <t>TATIANA GARCIA</t>
  </si>
  <si>
    <t>UNIVERSIDAD FUNDACION UNIVERSITARIA DE POPAYAN</t>
  </si>
  <si>
    <t>1, OPERADOR PSICITAO 2. ESE POPAYAN  3. AUXILIAR JARDIN INFANTIL CRECIENDO CON MOZART</t>
  </si>
  <si>
    <t>1. 01/08/2014-03/12/2014; 01/12/2013-31/07/2014      2. 01/04/2013-30/06/2013     3. 08/02/2011-16/05/2011</t>
  </si>
  <si>
    <t>1. APOYO PSICOSOCIAL  2. AUXILIAR ADMINISTRATIVO  3. DOCENTE AUXILIAR</t>
  </si>
  <si>
    <t>4/1154</t>
  </si>
  <si>
    <t>DERLY MARIELA HOYOS</t>
  </si>
  <si>
    <t>1. TOTOGUAMPA 2. FUNOF 3. FUNDACION PLAN</t>
  </si>
  <si>
    <t>1. 01/08/2014-03/12/2014 2. NO REPORTA 3. NO REPORTA</t>
  </si>
  <si>
    <t>1. COORDINADORA PEDAGOGICA 2. EDUCADORA FAMILIAR  3. EDUCADORA FAMILIAR</t>
  </si>
  <si>
    <t>Las Certificaciones estan incompletas ya que no especifican la fecha de iniico y terminación</t>
  </si>
  <si>
    <t>DORA SHIRLEY ROJAS CORTEZ</t>
  </si>
  <si>
    <t>06/18/2004</t>
  </si>
  <si>
    <t>1, FUNDACION PLAN 2, UNIVERSIDAD INDUSTRIAL DE SANTANDER 3. FUNDACION GIMNASIO MODERNO 4. FUNDACION CENTRO ESPECIAL PARA EL NIÑO DIFERENTE 5. Q-ADVISER   6. FUNDACION UNIVERSITARIA DE POPAYAN    7. INSTITUTO TECNICO INDUSTRIAL DON BOSCO</t>
  </si>
  <si>
    <t>1. 06/20/2011-01/30/2012 2. 03/05/2010-31/07/2010   3. JUNIO - DICIEMBRE 2008 4. MARZO - JUNIO 2008  5. OCTUBRE 2005- MAYO 2007   6. 01 DE JULIO 31 DE DICIEMBRE 2004 7. ENERO- DICIEMBRE 2003</t>
  </si>
  <si>
    <t xml:space="preserve">1. PROFESIONAL SOCIAL EN VIVIENDA CON BIENESTAR   2. INTERVENTORA   3. ATENCION CLINICA 4. PSICOLOGA CLINICA 5. DIRECTORA EN EL AREA ORGANIZACIONAL  6. PSICOLOGA EN EL AREA CLINICA  7. PSICOLOGA EN EL AREA DE ATENCION Y ORIENTACION ACADEMICA Y PSICOSOCIAL </t>
  </si>
  <si>
    <t>YEZENIA RIVERA CHAPAL</t>
  </si>
  <si>
    <t xml:space="preserve">1. ASOCIACION DE AUTORIDADES INDIGENAS DEL ORIENTE CAUCANO - TOTOGUAMPA PI 2 2. IPS UNIMAP EU 3. HOSPITAL INFANTIL LOS ANGELES - ALBERGUE 4.PARQUE SOFT 5. INSTITUCION EDUCATIVA MUNICIPAL TECNICO INDUSTRIAL </t>
  </si>
  <si>
    <t>1. NOVIEMBRE DE 2013 AL NOVIEMBRE DE 2014 2. AGOSTO A OCTUBRE DE 2013 3. ENERO A JUNIO DE 2013 4. JULIO A DICIEMBRE DE 2012 5. FEBREEO A MAYO DE 2012</t>
  </si>
  <si>
    <t>1. TRABAJADORA SOCIAL 2. TRABAJADORA SOCIAL 3. TRABAJADORA SOCIAL 4. TRABAJADORA SOCIAL 5. PRACTICA FORMATIVA PROFESIONAL COMO TS</t>
  </si>
  <si>
    <t xml:space="preserve">LAS CERTIFICACIONES NO ACREDITAN EL CARGO DE COORDINADOR O JEFE DE PROYECTOS </t>
  </si>
  <si>
    <t>MONICA LIZETH MORENO ROSERO</t>
  </si>
  <si>
    <t>ASPIRANTE AL GRADO DE TRABAJADORA SOCIAL</t>
  </si>
  <si>
    <t>EN ESPERA DE OBTENER EL TITULO (5 DE DICIEMBRE DE 2014)</t>
  </si>
  <si>
    <t>NO PRESENTA PORQUE NO SE HA GRADUADO</t>
  </si>
  <si>
    <t>1. PRACTICA DE ESTUDIOS COMO TRABAJADORA SOCIAL EN EL AREA DE RESTABLECIMIENTO DE DERECHOS CENTRO ZONAL INDIGENA</t>
  </si>
  <si>
    <t>1. DEL 16 DE FEBRERO AL 28 DE NOVIEMBRE DE 2014</t>
  </si>
  <si>
    <t xml:space="preserve">1. TRABAJADORA SOCIAL </t>
  </si>
  <si>
    <t xml:space="preserve">COORDINADORA </t>
  </si>
  <si>
    <t>MARTHA LUCIA PAREDES PERAFAN</t>
  </si>
  <si>
    <t>13 DE JULIO DE 2006</t>
  </si>
  <si>
    <t>1. CORPORACION INFANCIA Y DESARRROLLO 2. COMISARIA DE FAMILIA 3. ONG FUNDACION PARA EL BIENESTAR Y DESARROLLO INTEGRAL DEL SER  FUNDASER 4. INSTITUCION EDUCATIVA CONCENTRACION ESCOLAR GUILLERMO VALENCIA</t>
  </si>
  <si>
    <t>1. 30 ENERO DE 2013 AL 30 DE NOVIEMBRE DE 2013; 28 DE MARZO DE 2012 AL 30 DE NOVIEMBRE DE 2012  2. DE JUNIO 8 DE 2009 AL 8 DE JULIO DE 2009 3. DEL 15 DE ENERO DEL 2007 AL 21 DE DICIEMBRE DEL 2008; 8 DE ENERO DE 2008 AL 20 DE DICIEMBRE DE 2008</t>
  </si>
  <si>
    <t xml:space="preserve">1. ASESORA PSICOSOCIAL 2. PSICOLOGA 3. PSICOLOGA 4. ASESORA PSICOSOCIAL </t>
  </si>
  <si>
    <t>YOLANDA MARCELA NOGUERA REDIN</t>
  </si>
  <si>
    <t>1 DICIEMBRE DE 2005</t>
  </si>
  <si>
    <t xml:space="preserve">1. SENA 2. INSTITUCION EDUCATIVA CARLOS M SIMMONDS 3. ASOCIACION DE JOVENES EMPRESARIOS DEL CAUCA 4. ESCUELA NORMAL EDUCACION NACIONAL 5. INSTITUCION EDUCATIVA GABRIELA MISTRAL 6. FUNDACION NACIONAL BATUTA 7. INSTITUCION EDUCATIVA DEL NORTE 8. ACCION SOCIAL </t>
  </si>
  <si>
    <t xml:space="preserve">1. ABRIL DE 2012 A ENERO DE 2013 2. ENERO DE 2011 A NOVIEMBRE DE 2011 2. FEBRERO 2011 AGOSTO 2011 4. ENERO 2010 A DICIEMBRE 2010 5. ENERO DE 2010 A DICIEMBRE DE 2010 6. JULIO DE 2005 A DICIEMBRE DE 2010 7. FEBRERO DE 2005 A ENERO DE 2006 8. ENERO DE 2004 AL ENERO DE 2005 </t>
  </si>
  <si>
    <t>1. INSTRUCTORA 2. DOCENTE 3. DOCENTE 4. DOCENTE 5. DOCENTE 6. ASISTENTE ADMINISTRATIVA 7. DOCENTE 8. PASANTE EN EL AREA DE PSICOLOGIA CLINICA</t>
  </si>
  <si>
    <t xml:space="preserve">ALEXANDER CASTILLO RODRIGUEZ </t>
  </si>
  <si>
    <t>ASPIRANTE AL GRADO DE PSICOLOGIA</t>
  </si>
  <si>
    <t xml:space="preserve">NO PRESENTA CERTIFICACIONES DE EXPERIENCIA LABORAL </t>
  </si>
  <si>
    <t xml:space="preserve">1. PSICOLOGA 2. ESPECIALISTA EN LUDICA EDUCATIVA </t>
  </si>
  <si>
    <t xml:space="preserve">1. PONTIFICIA UNIVERSIDAD JAVERIANA 2. FUNDACION UNIVERSITARIA JUAN D CASTELLANOS </t>
  </si>
  <si>
    <t>1. 26  DE OCTUBRE DE 2002 2. 2 DE FEBRERO DE 2013</t>
  </si>
  <si>
    <t>1. ESE NORTE 2 MIRANDA CAUCA 2. ASOCAÑA 3. ALCALDIA MUNICIPAL DE MIRANDA 4. FUNDACION LICEO COMERCIAL CIUDAD DEL BORDO 5. ALCALDIA MUNICIPAL DE MIRANDA CAUCA</t>
  </si>
  <si>
    <t>1. 16 AGOSTO DE 2013 AL 16 DE DICIEMBRE DE 2013 2. 15 DE JUNIO DE 2012 AL 30 DE DIECIEMBRE DE 2012 3. 30 DE OCTUBRE DE 2012 AL 30 DE DICIEMBRE DE 2012 4. 6 DE FEBRERO DE 2012 AL 20 DE MARZO DE 2012; 1 DE NOVIEMBRE DE 2011 AL 15 DE DICIEMBRE DE 2011 5. DEL 29 DE JUNIO DE 2011 AL 30 DE DICIEMBRE DE 2011; 31 DE ENERO DE 2011 AL 30 DE MARZO DE 2011</t>
  </si>
  <si>
    <t>1. PSICOLOGA 2. PSICOLOGA 3. PSICOLOGA 4. PSICOLOGA 5. PSICOLOGA (SECRETARIA GENERAL - COMISARIA DE FAMILIA)</t>
  </si>
  <si>
    <t>JESUS FERNANDO NOGUERA MUÑOZ</t>
  </si>
  <si>
    <t>ODONTOLOGO</t>
  </si>
  <si>
    <t>3 DE NOVIEMBRE DE 2010</t>
  </si>
  <si>
    <t>GRUPO 15</t>
  </si>
  <si>
    <t>6/945</t>
  </si>
  <si>
    <t>DIANA MARIA AGUIRRE</t>
  </si>
  <si>
    <t>26 OCTUBRE DE 2007</t>
  </si>
  <si>
    <t xml:space="preserve">1. ASOCAÑA -ICBF 2. INSTITUCION EDUCATIVA TECNICO AMBIENTAL FERNANDEZ GUERRA DE SANTANDER DE QUILICHAO 3. ASOCIACION ABRAZAR </t>
  </si>
  <si>
    <t>1. DEL 1 DE JULIO AL 31 DE JULIO DE 2013 2. 15 DE JULIO HASTA 15 DE DICIEMBRE DE 2013 3. ENERO DE 2009 A DICIEMBRE DE 2010</t>
  </si>
  <si>
    <t>1. AGENTE EDUCATIVO EN EL PROGRAMA FAMILIAS CON BIENESTAR 2. ORIENTADORA ESCOLAR 3. SICOLOGA</t>
  </si>
  <si>
    <t>MARIA NANCY RIASCOS GRUESO</t>
  </si>
  <si>
    <t xml:space="preserve"> PSICOLOGA SOCIAL COMUNITARIA </t>
  </si>
  <si>
    <t>24 DE JUNIO DE 2006</t>
  </si>
  <si>
    <t xml:space="preserve">1. CORPORACION UNIVERSITARIA AUTONOMA  DEL CAUCA 2. INSTITUTO DE EDUCACION PARA EL DESARROLLO COMUNITARIO Y SOCIAL INDESCS "SAGRADO CORAZÓN DE JESUS" 2. </t>
  </si>
  <si>
    <t>1. DEL 14 DE SEPTIEMBRE AL 16 DE DICIEMBRE DE 2011; DEL 16 DE FEBRERO HASTA EL 17 DE DIECIEMBRE DE 2010;  DEL 26 DE FEBRERO HASTA EL 12 DE DICIEMBRE DE 200; DEL 9 DE ABRIL HASTA EL 7 DE DICIEMBRE DE 2007 2. DE JULIO A DICIEMBRE DE 2006</t>
  </si>
  <si>
    <t>1. PSICOLOGA; DOCENTE; OFERENTE EN LAS AREAS DE ETICA Y VALORES, SOCIOLOGIA, RELIGION CONSTRUCCIONES RURALES E INGLES  2. DOCENTE DEL AREA COMUNITARIA</t>
  </si>
  <si>
    <t>3/945</t>
  </si>
  <si>
    <t xml:space="preserve">MARIELA MUÑOZ NAVIA </t>
  </si>
  <si>
    <t>26 DE SEPTIEMBRE DE 2014</t>
  </si>
  <si>
    <t xml:space="preserve">1. ASOCIACION DE AUTORIDADES INDIGENAS DEL ORIENTE CAUCANO 2. DEFENSORIA DEL PUEBLO REGIONAL CAUCA  3. CONCEJO MUNICIPAL BOLIVAR CAUCA 4. ALCALDIA MUNICIPAL DE BOLIVAR </t>
  </si>
  <si>
    <t>1. 1 DE AGOSTO HASTA DICIEMBRE DE 2014 2. 15 DE MARZO DE 2013 AL 26 DE MAYO DE 2014 3. 01 DE AGOSTO DE 2005 HASTA EL 31 DE MAYO DE 2009 4. 12 DE OCTUBRE HASTA EL 15 DE DICIEMBRE DE 2001</t>
  </si>
  <si>
    <t>1. APOYO SICOSOCIAL 2. PRACTICA UNIVERSITARIA EN EL MARCO DE LAS ACCIONES DE ATENCIÓN A VICTIMAS DEL CONFLICTO ARMADO 3. SECRETARIA 4. ACTIVIDADES DE MONITOREO Y SEGUIMIENTO A PROGRAMA DE SEGURIDAD ALIMENTARIA (ALIMENTACION ESCOLAR)</t>
  </si>
  <si>
    <t xml:space="preserve">NO CUMPLE CON LA EXPERIENCIA DE UN AÑO COMO JEFE O DIRECTOR PROYECTOS SOCIALES PARA LA INFANCIA </t>
  </si>
  <si>
    <t>LUZ NEIDA TORRES</t>
  </si>
  <si>
    <t xml:space="preserve">FUNDACION UNIVERSITARIA POPAYAN </t>
  </si>
  <si>
    <t>11 DE DICIEMBRE DE 2009</t>
  </si>
  <si>
    <t xml:space="preserve">1. FUNDACION COLOMBIANA PARA EL DESARROLLO FUCOLDE 2. COORDINACION DE CONSEJOS COMUNITARIOS Y ORGANIZACIONES DE BASE DEL PUEBLO NEGRO DEL PACIFICO CAUCANO </t>
  </si>
  <si>
    <t>1. 2 DE DICIEMBRE DE 2013 AL 23 DE JULIO DE 2014 2. JULIO DE 2009 A JULIO DE 2010</t>
  </si>
  <si>
    <t>1. APOYAR EL COMPONENTE DE FORTALECIMIENTO SOCIAL Y ORGANIZATIVO 2. PSICOLOGA QUE REALIZO UN TRABAJO DE ACOMPAÑAMIENTO Y ORIENTACION REFORZADO CON TALLERES EN EL COMPONENTE SOCIO CULTURAL</t>
  </si>
  <si>
    <t>MARIA LUCELINA HERNANDEZ</t>
  </si>
  <si>
    <t>POSIBLE FECHA DE TITULACION 5 DE DIECIEMBRE DE 2014</t>
  </si>
  <si>
    <t>NIDIA ANTE URREA</t>
  </si>
  <si>
    <t>19 DICIEMBRE DE 2008</t>
  </si>
  <si>
    <t xml:space="preserve">1. FUNDACION GIMNASIO MODERNO DEL CAUCA 2. ASOCIACION DE CULTIVADORES DE CAÑA - ASOCAÑA </t>
  </si>
  <si>
    <t>1. 15 DE ENERO AL 31 DE JULIO DE 2014; 15 DE ENERO AL 30 DE DICIEMBRE DE 2013 2. 1 DE JULIO HASTA EL 31 DE DICIEMBRE DE 2013</t>
  </si>
  <si>
    <t>1. PSICOLOGA; APOYO SICOSOCIAL  2. AGENTE EDUCATIVO PROGRAMA FAMILIAS CON BIENESTAR</t>
  </si>
  <si>
    <t>LUIS MONTAÑO</t>
  </si>
  <si>
    <t>12 DE MAYO DE 2006</t>
  </si>
  <si>
    <t>1,CORPORACION DIA DE LA NIÑEZ  2. COLSUBSIDIO 3. SENA 4. ASOCIACION PROACTIVA Y ICBF 5. ASCOLMICAY  6. CORPROGRESO  7. CORPORACION UNIVRESITARIA DEL CAUCA  8. FEDERACION NACIONAL DE CAFETEROS DEL CAUCA 9. FUNDACION ESPERANZA Y LUZ 10. ALCALDIA DEL MUNICIPIO DE TIMBIQUI 11. HOSPITAL NIVEL 1 SAN MIGUEL</t>
  </si>
  <si>
    <t>1. JULIO - DICIEMBRE DE 2012 2. MAYO A JULIO 2012 3. MAYO - JULIO 2012  4. MAYO DE 2011- DIC DE 2011 5. JULIO- NOVIEMBRE DE 2010 6. JULIO 2009- MARZO DE 2010 7. OCTUBRE- DICIEMBRE DE 2008 8. OCTUBRE DE 2007 MARZO DE 2008 9. OCTUBRE -DICIEMBRE DE 2006 10. MAYO- NOVIEMBRE DE 2005 11. SEPTIEMBRE A DICIEMBRE DE 2004</t>
  </si>
  <si>
    <t>1. COORDINADOR LOCAL  2. INSTRUCTOR DIPLOMADO 3. INSTRUCTOR 4.  PSICOLOGO PROYECTO HOGAR GESTOR 5. PSICOLOGO PROGRAMA RESA CAMPESINA 6. PSICOLOGO PROYECTO GENERACION DE INGRESO  POBLACION DESPLAZADA 7. PSICOLOGO AIPI 8. PSICOLOGO PROGRAMA RESA INDIGENA 9. PSICOLOGO 10. PSICOLOGO PROGRAMA PAB 11. PSICOLOGO PROGRAMA PY P</t>
  </si>
  <si>
    <t>FRANCIA PANTOJA</t>
  </si>
  <si>
    <t>26 DE ABRIL DEL 2013</t>
  </si>
  <si>
    <t>1. COORPORACION DIA DE LA NIÑEZ LUDOTECAS NAVES ITINERANTES 2. COORPOCAUCA- PROYECTO DE ATENCIÓN INTEGRAL A LA PRIMERA INFANCIA CERO A SIEMPRE 3. DEFENSORIA DEL PUEBLO REGIONAL CAUCA</t>
  </si>
  <si>
    <t>1. 30/01/2014  2. 26/01/2013 3. 13/01/2012</t>
  </si>
  <si>
    <t>1.PSICOLOGA 2. PSICOLOGA 3.PSICOLOGA PRACTICANTE</t>
  </si>
  <si>
    <t>NO CUMPLE CON EL PERFIL AL CARGO QUE SE POSTULA; PERO SI CUMPLE REQUISITOS  SI SE POSTULARA APOYO PSICOSOCIAL</t>
  </si>
  <si>
    <t>YINA VANESA MOLANO</t>
  </si>
  <si>
    <t xml:space="preserve">1. CRUZ ROJA COLOMBIANA SECCIONAL CAUCA 2. CASA DE LA JUSTICIA 3. SUEÑOS INFANTILES SALA CUNA POPAYAN 4. INSTITUCION EDUCATIVA DE FORMACION INTEGRAL MARDEN ARNULFO 5. LICEO TECNICO SUPERIOR ADSCRITO A LA UNIVERSIDAD AUTONOMA </t>
  </si>
  <si>
    <t xml:space="preserve">1. MARZO DE 2013- DICIEMBRE DE 2013 2. FEBRERO A MARZO DE 2013 3. AGOSTO - DICIEMBRE DE 2014 4. MARZO DE 2014 5. ABRIL -JULIO DE 2014 </t>
  </si>
  <si>
    <t>1. PRACTICANTE PSICOLOGA ORGANIZACIONAL 2. PSICOLOGA SOCIAL COMUNITARIA 3. PSICOLOGA EDUCATIVA 4. PSICOLOGA EDUCATIVA 5. PSICOLOGA</t>
  </si>
  <si>
    <t>SI CUMPLE CON EL PERFIL PERO NO TIENE EL PRINCIPAL SOPORTE DE CRETIFICACION LABORAL DONDE LABORO EN UNA SALA CUNA</t>
  </si>
  <si>
    <t>GRUPO 16</t>
  </si>
  <si>
    <t>GLEIDIN MUÑOZ</t>
  </si>
  <si>
    <t>UNIVERSIDAD NACIONAL Y A DISTANCIA PSICOLOGIA</t>
  </si>
  <si>
    <t>NO SE ENCONTRO SOPORTE</t>
  </si>
  <si>
    <t>1. CONSTRUVIVIR E.U 2. SELVA SALUD EPS  3. TOTOGUAMPA 4,PROGRAMA VIVIENDA CON BIENESTAR</t>
  </si>
  <si>
    <t>1. 6 MESES 2. 01/07/2012- 31/12/2012 3. 01/08/2014- 31/12/2014 4. 01/07/2008-31/12/2008</t>
  </si>
  <si>
    <t>1. AUXILIAR DE ENFERMERIA  2. APOYO A COORDINACION 3. APOYO PSICOSOCIAL  4. EDUCADORA FAMILIAR</t>
  </si>
  <si>
    <t>NO SE ENCUENTRA SOPORTE DE TITULO PROFESIONAL  Y NO CUMPLE CON EL PERFIL</t>
  </si>
  <si>
    <t>DAIRA SIMIN ROJAS</t>
  </si>
  <si>
    <t>1. FUNDACION CENTROS DE APRENDIZAJE NEUROHARTE EN CONVENIO CON LA SECRETARIA DE EDUCACION DEL DEPARTAMENTO DEL CAUCA 2. ASOCIACION EDUCATIVA Y CULTURAL SIGLO 21 3. ASOCIACION ETNICO CULTURAL SINECIO MINA FORTALECIMIENTO ORGANIZATIVO Y CUKTURAK A GRUPOS DE COMUNIDADES AFROCOLOMBIANAS 4. FUNDACION LICEO COMERCIAL DEL BORDO  5. COMFACAUCA</t>
  </si>
  <si>
    <t>1. NO APORTA CERTIFICACION   2.   4 AÑOS 3. FEBRERO 2008- DICIEMBRE 2010 4. CERTIFICACION NO ACREDITA EL TIEMPO 5, NO APORTA CERTIFICACION</t>
  </si>
  <si>
    <t xml:space="preserve">1, COORDINADORA GENERAL DEL PROYECTO 2. REPRESENTANTE LEGAL  3. DIRECTORA 4. DIRECTORA 5. COORDINADORA I.T.C </t>
  </si>
  <si>
    <t>AUQUE NO SE ENCUENTRAN RELACIONADAS TODAS LAS CERTIFICACIONES DE SU EXPERIENCIA LABORAL TAL COMO: NEUROHARTE;  Y COMFACAUCA</t>
  </si>
  <si>
    <t>CLARITZA URIBE</t>
  </si>
  <si>
    <t>ESTUDIANTE TRABAJADORA SOCIAL TERCER SEMESTRE</t>
  </si>
  <si>
    <t>1. ASOCIACION CONSTRUYENDO FUTURO 2. CORPORACION UNIVERSITARIA AUTONOMA DEL CAUCA 3.  EMSSANAR</t>
  </si>
  <si>
    <t>NO APORTA CERTIFICACIONES</t>
  </si>
  <si>
    <t>1. APOYO TECNICO EN ELABORACION DE PROYECTOS PRODUCTIVOS 2. ACOMPAÑAMIENTO SOCIAL 3. ACOMPÑAMIENTO SOCIAL</t>
  </si>
  <si>
    <t xml:space="preserve">NO CUMPLE CON EL PERFIL </t>
  </si>
  <si>
    <t>GRUPO 18</t>
  </si>
  <si>
    <t>YINETH SUSANA OSSA SOLARTE</t>
  </si>
  <si>
    <t>FONOAUDIOLOGA/ESPECIALISTA EN AUDITORIA Y GARANTIA DE LA CALIDAD EN SALUD CON ENFASISI EN EPIDEMIOLOGIA</t>
  </si>
  <si>
    <t>UNIVERSIDAD EAN/UNIVERSIDAD DEL CAUCA</t>
  </si>
  <si>
    <t>10 DE OCTUBRE DE 2005/16 DE DICIEMBRE DE 2011</t>
  </si>
  <si>
    <t>1. TOTOGUAMPA            2. CORPOCAUCA          3. UNIVERSIDAD DEL MAGDALENA                4. COTTOLENGO DEL PADRE ALEGRE            5. ALCALDIA ARGELIA CAUCA</t>
  </si>
  <si>
    <t>1. 01/07/2013 AL 31/07/2014   2. 30/11/2012 AL 31/12/2012 Y 01/02/2013 AL 30/12/2013        3. LA CERTIFICACION NO RELACIONA EL TIEMPO DE LABOR                4.  02/2012 AL 18/10/2012          5. 02/01/2009 AL 04/2009 Y DEL 01/05/2011 AL 14/12/2011</t>
  </si>
  <si>
    <t>1. PROFESIONAL DE LA SALUD EN EL PROYECTO DE ATENCION INTEGRAL A LA PRIMERA INFANCIA                    2.ACTIVIDADES DE COORDINACION DE APOYO EN SALUD EN EL PROGRAMA DE ATENCION INTEGRAL A LA PRIMERA INFANCIA                       3. DOCENTE DE LAS TUTORIAS FONETICA Y FONOLOGIA               4. DOCENTE VOLUNTARIA                5. SECRETARIA DE DESARROLLO SOCIAL</t>
  </si>
  <si>
    <t>LA PROFESIONAL NO PRESENTA TARJETA PROFESIONAL</t>
  </si>
  <si>
    <t xml:space="preserve">1. IVAC (INTEGRACION DE VEREDAS EN ACCIÓN COMUNITARIA)            2. ALCALDIA MUNICIPAL CALOTO   3. FORSA-FORMALETAS S.A                                  4. CORPORACIÓN VALLENPAZ </t>
  </si>
  <si>
    <t xml:space="preserve">1. 6 MESES      2.  3 AÑOS       3. 1 AÑO          4. 8 AÑOS </t>
  </si>
  <si>
    <t>1. COORDINADOR DE ACTIVIDADES PEDAGOGICAS 2. ASISTENTE PSICOLOGIA SOCIAL  3. ASISTENTE DE RECURSOS HUMANOS 4. COORDINADORA COMPONENTE SOCIO ORGANIZATIVO</t>
  </si>
  <si>
    <t xml:space="preserve">LA PROFESIONAL NO PRESENTA TARJETA PROFESIONAL Y CERTIFICACIONES QUE ACREDITEN LA EXPERIENCIA </t>
  </si>
  <si>
    <t>JULIO ORLANDO GOMEZ CASTILLO</t>
  </si>
  <si>
    <t>26 DE OCTUBRE DE 2007</t>
  </si>
  <si>
    <t>1. FUNDACION GIMNASIO MODERNA DEL CAUCA 2.SERVIREMOS S.A.     3. CERTIFICATE YA POPAYAN IPS               4. POLITECNICO EMPRESARIAL COLOMBIANO              5. EVALUANDO             6. MANUFACTURAMOS CTA               7.SERVICIOS INTEGRALES EN SALUD FISIOCENTER                8. SERVICIOS INTEGRALES EN SALUD FISIOCENTER</t>
  </si>
  <si>
    <t>1. LA CERTIFICACION NO REPORTA 2. DEL 1 DE SEPTIEMBRE 2013 AL 31 DE SEPTIEMBRE DE 2013 3. 31 DE JULIO DE 2012 AL 30 DE JULIO DE 2013 4. 23 DE OCTUBRE DE 2007 AL 1 DE DICIEMBRE DE 2007 5. 20 DE MARZO DE 2012 AL 9 ABRIL DE 2012 6. 24 DE JULIO DE 2009 AL 21 DE SEPTIEMBRE DE 2009 7. 1 DE ABRIL DE 2009 AL 30 DE JUNIO DE 2009 8. DEL 9 DE DIECIEMBRE DE 2008 HASTA EL 19 DE DICIEMBRE DE 2008</t>
  </si>
  <si>
    <t>1. PSICOLOGO 2. PSICOLOGO CLINICO 3. PSICOLOGO 4. DOCENTE  HORAS CATEDRA EN LAS AREAS DE PSICOLOGIA GENERAL, ETICA PROFESIONAL, PSICOLOGIA EVOLUTIVA Y COMPORTAMIENTO DEL CONSUMIDOR 5. PSICOLOGO 6. NO SE RELACIONA 7. PSICOLOGO (REEMPLAZO) 8. PSICOLOGO</t>
  </si>
  <si>
    <t>UNA DE LAS CERTIFICACIONES QUE ACREDITAN LA EXPERIENCIA NO EVIDENCIA EL TIEMPO LABORADO; ADEMAS SE ENCUENTRAN OTRAS CERTIFICACIONES QUE NO ESTAN RELACIONADAS EN LA HOJA DE VIDA</t>
  </si>
  <si>
    <t>GRUPO 25</t>
  </si>
  <si>
    <t>AIDA ESTHER GUAZA</t>
  </si>
  <si>
    <t xml:space="preserve">PSICOLOGO SOCIAL COMUNITARIO / ESPECIALISTA EN DESARROLLO HUMANO Y ORGANIZACIONAL </t>
  </si>
  <si>
    <t xml:space="preserve">UNAD /UNIVERSIDAD SANTIAGO DE CALI </t>
  </si>
  <si>
    <t>22 DE DICIEMBRE DE 2006/ 2 DE JUNIO DE 2011</t>
  </si>
  <si>
    <t>NO PRESENTA EXPERIENCIA LABORAL, NI CERTIFICACIONES  QUE LA ACREDITEN</t>
  </si>
  <si>
    <t>ILIA MAGDA CUELLAR TORRES</t>
  </si>
  <si>
    <t>FUNDACION UNIVERSITARIA POPAYAN</t>
  </si>
  <si>
    <t>13 DE AGOSTO DE 2010</t>
  </si>
  <si>
    <t>1. INSTITUCION EDUCATIVA COMERCIAL DEL NORTE 2. COORDINADOR NACIONAL AGRARIO 3. FUNDACION PLAN EN CONVENIO ICBF 4. LICEO TECNICO SUPERIOR ADSCRITO A LA COORPORACION UNIVERSITARIA AUTONOMA DEL CAUCA EN CONVENIO CON ICBF 5. ESE CENTRO 2 PUNTO DE ATENCIÓN PAISPAMBA SOTARA</t>
  </si>
  <si>
    <t xml:space="preserve">1. DE FEBRERO A DICIEMBRE DE 2009 2. MAYO A DICIEMBRE DE 2010 3. JUNIO DE 2011 A ENERO DE 2012 4. 15 DE ENERO DE 2013 AL 15 DE JUNIO DE 2013 5. OCTUBRE A DICIEMBRE DE 2013 </t>
  </si>
  <si>
    <t xml:space="preserve">1. PRACTICA PROFESIONAL EN PSICOLOGIA CLINICA Y EDUCATIVA 2. PSICOLOGA SOCIAL 3. EDUCADORA FAMILIAR - TALLERES FORMATIVOS Y ORIENTACION SICOSOCIAL 4. SICOLOGA ESTRATEGIA DE CERO A SIEMPRE 5. PSICOLOGA PLAN DE INTERVENCIONES COLECTIVAS </t>
  </si>
  <si>
    <t xml:space="preserve">NO PRESENTA CERTIFICACION QUE ACREDITE LA EXPERIENCIA EN LAS ENTIDADES FUNDACION PLAN Y ESE CENTRO 2 </t>
  </si>
  <si>
    <t>ALICIA VALENCIA ALVAREZ</t>
  </si>
  <si>
    <t>19 DE DICIEMBRE 2008</t>
  </si>
  <si>
    <t xml:space="preserve">1. ASOCIACION VISION SOCIAL 2. FUNDACION MANUEL MEJIA 3. FUNDACION MANUEL MEJIA 4. FUNDACION GIMNASIO MODERNO DEL CAUCA 5. DEPARTAMENTO PARA LA PROSPERIDAD SOCIAL </t>
  </si>
  <si>
    <t>1. AGOSTO DE 2010 HASTA ABRIL DE 2011 2. DE JULIO DE 2011 A DICIEMBRE DE 2011 3. DE JUNIO DE 2012 A DIEMCIEMBRE DE 2012</t>
  </si>
  <si>
    <t xml:space="preserve">1. PROFESIONAL EN ACOMPAÑAMIENTO, SEGUIMIENTO Y SUPERVISIÓN A LA IMPLEMENTACIÓN  DEL MODELO A CRECER 2. PROFESIONAL EN EDUCACION Y ACOMPAÑAMIENTO SICOSOCIAL 3. EDUCADORA FAMILIAR EN EL PROGRAMA FAMILIAS CON BIENESTAR 4. SICOLOGA EN  EL PROGRAMA ATENCIÓN INTEGRAL A LA PRIMERA INFANCIA 5. ORIENTADORA OCUPACIONAL </t>
  </si>
  <si>
    <t xml:space="preserve">NO PRESENTA SOPORTES QUE ACREDITEN ESTUDIOS, NI CERTIFICACION QUE ACREDITEN  LA EXPERIENCIA PROFESIONAL </t>
  </si>
  <si>
    <t>PAOLA ANDREA BOLAÑOS</t>
  </si>
  <si>
    <t>ESTUDIANTE DE LICENCIATURA EN BASICA PRIMARIA CON ENFASIS EN EDUCACION ARTISTICA</t>
  </si>
  <si>
    <t xml:space="preserve">1. JARDIN INFANTIL CRECER JUNTOS POPAYAN                        </t>
  </si>
  <si>
    <t>1. 2011/2012</t>
  </si>
  <si>
    <t>1. DOCENTE GRADO PREJARDIN</t>
  </si>
  <si>
    <t>NO CUMPLE CON EL PERFIL REQUERIDO POR CUANTO NO PRESENTA CERTIFICACION DE GRADO EN PROFESIONES AFINES CON EL PLIEGO DE LA CONVOCATORIA</t>
  </si>
  <si>
    <t>DOLLY YASMITH MUÑOZ</t>
  </si>
  <si>
    <t>1. CRAYOLA MAGICA           2. CENTRO PEDAGOGICO CREATIVO DEL CAUCA   3. UNAD                           4. CASA ARTISTICA RETOÑITOS</t>
  </si>
  <si>
    <t>1. 01/09/2013 al 19/06/2014      2. 01/09/2013 al 19/06/2014     3. 23/11/2009 AL 18/12/2010      4. 01/09/2009 AL 15/07/2010</t>
  </si>
  <si>
    <t>1. PSICOLOGA             2. PSICOLOGA           3. COORDINADORA DE PROYECTOS                 4. DOCENTE</t>
  </si>
  <si>
    <t>EDUAR GENARO LATORRE ZUÑIGA</t>
  </si>
  <si>
    <t>1. FUNDACION LICEO COMERCIAL CIUDAD DE EL BORDO                       2. LICEO TECNICO SUPERIOR AUTONOMA           3. LICEO TECNICO SUPERIOR AUTONOMA</t>
  </si>
  <si>
    <t>1. 11/09/2013 AL 31/12/2013      2. 01/02/2013 AL 16/09/2013       3. 09/11/2012 AL 15/12/2012</t>
  </si>
  <si>
    <t>1. PSICOLOGO  PROGRAMA ESTRATEGIA DE CERO A SIEMPRE    2. REALIZAR DIAGNOSTICO PSICOSOCIAL POBLACION INFANTIL</t>
  </si>
  <si>
    <t>GRUPO 26</t>
  </si>
  <si>
    <t xml:space="preserve">MARIA LIZETH GONZALEZ </t>
  </si>
  <si>
    <t>1. HOGAR INFANTIL GUACHENE</t>
  </si>
  <si>
    <t>1. 03/2013 A 07/2014</t>
  </si>
  <si>
    <t>1. TRABAJO PSICOSOCIAL CON NIÑOS Y FAMILIAS</t>
  </si>
  <si>
    <t>NO PRESENTA SOPORTES DE CERTIFICACION LABORAL NI TARJETA PROFESIONAL</t>
  </si>
  <si>
    <t>1. PROGRAMA FAMILIAS CON BIENESTAR</t>
  </si>
  <si>
    <t>1. 09/2013 A 12/2013</t>
  </si>
  <si>
    <t>1.VISITAS DOMICILIARIAS</t>
  </si>
  <si>
    <t>NO PRESENTA SOPORTES DE CERTIFICACION LABORAL QUE ACREDITEN LA EXPERIENCIA AFIN AL CARGO AL QUE ASPIRA</t>
  </si>
  <si>
    <t>GLORIA PATRICIA CUCUÑAME AGRONO</t>
  </si>
  <si>
    <t>1. CONSULTORIO PSICOLOGICO</t>
  </si>
  <si>
    <t>1. 2 AÑOS</t>
  </si>
  <si>
    <t>NO SE DEFINE</t>
  </si>
  <si>
    <t>LILIANA GUZMAN VARGAS</t>
  </si>
  <si>
    <t>1. CRAYOLA MAGICA     2. HOGAR INFANTIL RAYITO DE SOL</t>
  </si>
  <si>
    <t>1. 26/02/2006 AL 19/06/2014        2. 02/02/2002 AL 15/12/2004</t>
  </si>
  <si>
    <t>1. COORDINADORA DOCENTE                      2. MAESTRA JARDINERA</t>
  </si>
  <si>
    <t>ASTRID LORENA HURTADO ORDOÑEZ</t>
  </si>
  <si>
    <t>COORPORACION UNIVERSITARIA AUTONOMA DEL CAUCA</t>
  </si>
  <si>
    <t>1. REAL COLEGIO SAN FRANCISCO DE ASIS        2. COLEGIO TEJIENDO VIDA     3. FUNDACION LICEO COMERCIAL CIUDAD DE EL BORDO</t>
  </si>
  <si>
    <t>1. 1998 A 2001 (3 AÑOS)               2. 1 AÑO              3. 2008 A 2011 (3 AÑOS)</t>
  </si>
  <si>
    <t>1. DOCENTE Y DIRECTORA DE GRUPO GRADO TRANSICIÓN                  2. DOCENTE JARDIN       3. COORDINADORA PEDAGOGICA</t>
  </si>
  <si>
    <t>YINA VANESA MOLANO LEYTON</t>
  </si>
  <si>
    <t>1. SUEÑOS INFANTILES SALA CUNA                       2. LICEO TECNICO SUPERIOR ADSCRITO A LA UNIVERSIDAD AUTONOMA DEL CAUCA</t>
  </si>
  <si>
    <t>1. 08/2014 A 12/2014                 2. 04/2014 A 07/2014</t>
  </si>
  <si>
    <t>1. PSICOLOGA EDUCATIVA                   2. PSICOLOGA</t>
  </si>
  <si>
    <t>SIXTY BALANTA VALLEJO</t>
  </si>
  <si>
    <t xml:space="preserve">1. RED JUNTOS                2. FUNDACION CENTRO INTEGRAL DE ATENCION A LA DISCAPACIDAD             </t>
  </si>
  <si>
    <t>1. 1 AÑO               2. NO REPORTA</t>
  </si>
  <si>
    <t>1. COGESTORA SOCIAL                            2. PSICOLOGA</t>
  </si>
  <si>
    <t>CLARA EDITH LOPEZ ARTUNDUAGA</t>
  </si>
  <si>
    <t>PONTIFICIA BOLIVARIANA</t>
  </si>
  <si>
    <t>1. 01/12/2012 AL 30/07/2014</t>
  </si>
  <si>
    <t xml:space="preserve">1. DOCENTE  </t>
  </si>
  <si>
    <t>NO PRESENTA TARJETA PROFESIONAL</t>
  </si>
  <si>
    <t>MARIA CIRA ORDOÑEZ PAJA</t>
  </si>
  <si>
    <t>1. HOGAR MULTIPLE PIENDAMONITOS           2. FUNDACION LICEO COMERCIAL CIUDAD DE EL BORDO                   3. CORPOCAUCA</t>
  </si>
  <si>
    <t>1. 28/01/2008 AL 30/12/2011     2. 01/07/2011 AL 30/09/2012    3. 28/10/2012 AL 30/12/2013</t>
  </si>
  <si>
    <t>1. COORDINADORA PEDAGOGICA                2. COORDINADORA PEDAGOGICA                3. COORDINADORA PEDAGOGICA</t>
  </si>
  <si>
    <t>El proponente reporta en el formato 10 la relacion del talento humano que ha establecido como equipo minimo habilitante en el formato 7.</t>
  </si>
  <si>
    <t>GRUPO 30</t>
  </si>
  <si>
    <t>ALMA LUCIA VIVEROS</t>
  </si>
  <si>
    <t>1. FUNOF</t>
  </si>
  <si>
    <t>1. 13/01/2014 A 08/08/2014          2. 21/06/2013 A 19/12/2013</t>
  </si>
  <si>
    <t>1. COORDINADORA METODOLOGICA PROGRAMA GENERACIONES CON BIENESTAR</t>
  </si>
  <si>
    <t>JOHNNY ALFARO ORDOÑEZ</t>
  </si>
  <si>
    <t>1.CORPORACION DEL SUROCCIDENTE TOTOGUANPA                 2. CORPOCAUCA             3. FUNDACION GIMNASIO MODERNO DEL CAUCA</t>
  </si>
  <si>
    <t>1. 15/01/2014 A 31/07/2014</t>
  </si>
  <si>
    <t>1. PROFESIONAL EN PSICOLOGIA                 2. COORDINADOR PEDAGOGICA               3. PROFESIONAL EN PSICOLOGIA</t>
  </si>
  <si>
    <t>NO PRESENTA CERTIFICACIONES DE LAS DOS ULTIMOS CARGOS QUE ACREDITEN LA EXPERIENCIA LABORAL</t>
  </si>
  <si>
    <t>LAURA JAQUELINE CAMPO</t>
  </si>
  <si>
    <t>1. CABILDO DE QUIZGO  2. GIMNASIO CREATIVO LOS ANDES</t>
  </si>
  <si>
    <t>1. 12/2008            2. 15/01/2004 A 08/2008</t>
  </si>
  <si>
    <t>1. ATENCION PSICOLOGICA Y SOCIAL                           2. COORDINADORA</t>
  </si>
  <si>
    <t>MARIA ESMERALDA FERNANDEZ</t>
  </si>
  <si>
    <t>PSICOLOGA SOCIAL COMUNITARIA</t>
  </si>
  <si>
    <t>1. CORPORACION UNIVERSITARIA AUTONOMA DEL CAUCA</t>
  </si>
  <si>
    <t>1. 11/05/2006 AL 15/12/2006</t>
  </si>
  <si>
    <t xml:space="preserve">1. DOCENTE </t>
  </si>
  <si>
    <t>MELANIE CRISTINA MOSQUERA</t>
  </si>
  <si>
    <t>PSICOLOGA ESTUDIANTE DE DECIMO SEMESTRE</t>
  </si>
  <si>
    <t>1. HOGAR INFANTIL CAJIBIO                               2. CABILDO INDIGENA DEL RESGUARDO PISCITAU</t>
  </si>
  <si>
    <t>1. 22/04/2014 AL 31/07/2014    2. 01/11/2014 AL 03/12/2014</t>
  </si>
  <si>
    <t>1. PSICOLOGA ATENCION INTEGRAL A LA PRIMERA INFANCIA</t>
  </si>
  <si>
    <t>NO PRESENTA TARJETA PROFESIONAL, NO PRESENTA CERTIFICACIONES DE LAS DOS ULTIMOS CARGOS QUE ACREDITEN LA EXPERIENCIA LABORAL</t>
  </si>
  <si>
    <t>ANA YANCY POLO IMBACHI</t>
  </si>
  <si>
    <t>1. ESTRATEGIA JUNTOS</t>
  </si>
  <si>
    <t>1. 01/01/2008 AL 30/06/2011</t>
  </si>
  <si>
    <t>1. ACOMPAÑAMIENTO A LA FAMILIAS DE LA RED JUNTOS</t>
  </si>
  <si>
    <t>1. FUNDACION GIMNASIO MODERNO DEL CAUCA                         2. ASOCAÑA</t>
  </si>
  <si>
    <t>1. 25/02/2014 AL 06/06/2014    2. 01/05/2013 AL 31/12/2013</t>
  </si>
  <si>
    <t>1. PSICO-ORIENTADORA    2. EDUCADORA FAMILIAR</t>
  </si>
  <si>
    <t>MARIA ALF IMA LUCUMI GONZALEZ</t>
  </si>
  <si>
    <t>ANTONIO JOSE CAMACHO</t>
  </si>
  <si>
    <t>1. CIADET</t>
  </si>
  <si>
    <t>1. 1 AÑO</t>
  </si>
  <si>
    <t>1. COORDINADORA PEDAGOGICA CDI FAMILIAR</t>
  </si>
  <si>
    <t>NO SOPORTA CERTIFICACIONES QUE ACREDITEN LA EXPERIENCIA LABORAL</t>
  </si>
  <si>
    <t>MONICA DEL SOCORRO GARCES</t>
  </si>
  <si>
    <t>04/0572009</t>
  </si>
  <si>
    <t xml:space="preserve">1. FUNDACION GIMNASIO MODERNO DEL CAUCA                         </t>
  </si>
  <si>
    <t>1. 15/01/2013 AL 30/12/2013</t>
  </si>
  <si>
    <t xml:space="preserve">1. PSICOLOGA  </t>
  </si>
  <si>
    <t>GRUPO 32</t>
  </si>
  <si>
    <t>XIOMARA ALEJANDRA MINA</t>
  </si>
  <si>
    <t>LA EXPERIENCIA PROFESIONAL NO SE RELACIONA CON EL PERFIL ESTABLECIDO EN EL PLIEGO DE LA COVOCATORIA</t>
  </si>
  <si>
    <t>SANDRA MILENA ASTUDILLO</t>
  </si>
  <si>
    <t>1. ONG CRECER EN FAMILIA                            2. FUNDACION GIMNASIO MODERNO DEL CAUCA                       3. FUNDACION PLAN INTERNACIONAL</t>
  </si>
  <si>
    <t>1. 06/05/2014 AL 03/12/2014    2. 01/03/2014 AL 30/04/2014    3. 07/2012 A 08/2013</t>
  </si>
  <si>
    <t>1. PSICOLOGA              2. APOYO PSICOSOCIAL                3. PSICOLOGA</t>
  </si>
  <si>
    <t>MIGNODIA GUTIERREZ</t>
  </si>
  <si>
    <t>1. 28/01/2013 AL 31/07/2014</t>
  </si>
  <si>
    <t>1. APOYO PSICOSOCIAL</t>
  </si>
  <si>
    <t>LUIS FERNANDO MELO CHAVEZ</t>
  </si>
  <si>
    <t>1. 01/2007</t>
  </si>
  <si>
    <t>1. ATENCION PSICOSOCIAL A LAS FAMILIAS</t>
  </si>
  <si>
    <t xml:space="preserve">OMAIRA MARIA VAFIARA  </t>
  </si>
  <si>
    <t>1. 27/12/2011 AL 31/12/2012</t>
  </si>
  <si>
    <t>1. APOYO PSICOSOCIAL A LAS FAMILIAS DE LA RED UNIDOS</t>
  </si>
  <si>
    <t>LUCY ANDREA CORDOBA</t>
  </si>
  <si>
    <t>TRABAJADORA SOCIAL ESTUDIANTE EN TRABAJO DE GRADO</t>
  </si>
  <si>
    <t>1. LICEO TECNICO SUPERIOR ADSCRITO A LA CORPORACION UNIVERSITARIA AUTONOMA DEL CAUCA</t>
  </si>
  <si>
    <t>JESUS ENRIQUE MUÑOZ LOPEZ</t>
  </si>
  <si>
    <t>UNIVERSIDAD NACIONAL UNAD</t>
  </si>
  <si>
    <t>1. COMISARIA DE FAMILIA MUNICIPIO DE SUCRE</t>
  </si>
  <si>
    <t>1. 03/01/2012 AL 30/12/2013</t>
  </si>
  <si>
    <t>PAULA ANDREA SANCHEZ</t>
  </si>
  <si>
    <t>1. FUNDACION PLAN POR LA NIÑEZ                 2. CORPORACION DIA DE LA NIÑEZ</t>
  </si>
  <si>
    <t>1. 21/10/2013 AL 15/02/2014    2. 02/2013 AL 12/2013</t>
  </si>
  <si>
    <t>1. INTERVENCION TERAPEUTICA PROGRAMA FAMILIAS CON BIENESTAR                    2. COORDINADORA LOCAL</t>
  </si>
  <si>
    <t>PAOLA ANDREA ARBOLEDA</t>
  </si>
  <si>
    <t>1. FUNDACION CRECER</t>
  </si>
  <si>
    <t>1. 07/2002 A 11/2002</t>
  </si>
  <si>
    <t>1. VISITA A HCB DEL CENTRO ZONAL LA LADERA Y REVISAR PLANES DE MEJORAMIENTO A MADRES COMUNITARIAS</t>
  </si>
  <si>
    <t>FUNDASCAMER</t>
  </si>
  <si>
    <t>GRUPO 38</t>
  </si>
  <si>
    <t>19262006-135</t>
  </si>
  <si>
    <t>NO SE TIENE EN CUENTA POR CUANTO ESTA FUERA DE LOS TIEMPOS ESTABLECIDOS EN LA CONVOCATORIA</t>
  </si>
  <si>
    <t>19262006-257</t>
  </si>
  <si>
    <t>19262006-261</t>
  </si>
  <si>
    <t>19262007-140</t>
  </si>
  <si>
    <t>19262007-505</t>
  </si>
  <si>
    <t>19262007-521</t>
  </si>
  <si>
    <t>19262007-719</t>
  </si>
  <si>
    <t>19262007-720</t>
  </si>
  <si>
    <t>19262008-116</t>
  </si>
  <si>
    <t>19262008-458</t>
  </si>
  <si>
    <t>19262008-459</t>
  </si>
  <si>
    <t>19262008-460</t>
  </si>
  <si>
    <t>19262009-113</t>
  </si>
  <si>
    <t>El proponente en el formato 6 de experiencia minima habilitante no diligencia el formato de acuerdo al estandar sugerido en el pliego d ela convocatoria.No se tiene en cuenta dentro d ela experiencia minima habilitante por cuanto se entrecruza con la experiencia certificada en otro contrato.</t>
  </si>
  <si>
    <t>19262009-470</t>
  </si>
  <si>
    <t>El proponente en el formato 6 de experiencia minima habilitante no diligencia el formato de acuerdo al estandar sugerido en el pliego d ela convocatoria.</t>
  </si>
  <si>
    <t>19262010-110</t>
  </si>
  <si>
    <t>19262011-113</t>
  </si>
  <si>
    <t>19262012-387</t>
  </si>
  <si>
    <t>no se tiene en cuenta por cuanto no se relaciona el objeto contractual con el objeto de la convocatoria</t>
  </si>
  <si>
    <t>19262012-432</t>
  </si>
  <si>
    <t>no se tiene en cuenta por cuanto se cruzan los tiempos de ejecución</t>
  </si>
  <si>
    <t>19262013-233</t>
  </si>
  <si>
    <t>19262013-443</t>
  </si>
  <si>
    <t>19262014-284</t>
  </si>
  <si>
    <t>PATIA CARRERA 2 # 20-04 URBANIZACION VERSALLES</t>
  </si>
  <si>
    <t>INCLUIR QUE ES EN COMODATO</t>
  </si>
  <si>
    <t>ESTE TALENTO HUMANO NO ES HABILITANTE ES ADICIONAL</t>
  </si>
  <si>
    <t>EL PROPONENTE NO PRESENTA HOJAS DE VIDA DEL TALENTO HUMANO.</t>
  </si>
  <si>
    <t>El proponente presenta propuesta tecnica, sin embargo el contenido de la misma no cumple los requisitos establecidos en el pliego de la convocatoria en los siguientes ITEMS, Salud y Nutricion  sobrepasa el número de palabras establecidos, realiza introducción. En cuanto al Componente pedagógico no describe como realizara el seguimiento a los niños y niñas, en los componentes: ambientes educativos y protectores no se detalla el material didactico a utilizar como tampoco la acciones a desarrollar  para el buen trato. El componente talento humano no especifica los procesos para cualificacion del personal y no presenta la separacion de los parrafos por viñetas. El proponente no presenta hojas de vida del talento humano.</t>
  </si>
  <si>
    <t>CORPORACION EDUCATIVA PAZ Y VIDA</t>
  </si>
  <si>
    <t>OBSEVACIONES GENERALES</t>
  </si>
  <si>
    <t xml:space="preserve">Presenta la propuesta y solicita ser evaluado para la adjudicación del contrato del  presente proceso en los cupos a continuación relacionados en el departamento del CAQUETA. 
Los grupos de  atención para los cuales presento la propuesta de los 18 grupos a los cuales aspira, solo 5 (Grupos 22,23,27,31,33) coinciden con los pliegos de condiciones de la convocatoria, en grupo, nombre, en modalidades, cupos y prepuesto.  
</t>
  </si>
  <si>
    <t xml:space="preserve">FUNDACION GRANITO DE ESPERANZA </t>
  </si>
  <si>
    <t>ATENCION A LA PRIMERA INFANCIA</t>
  </si>
  <si>
    <t>Las certificaciones de experiencia mínima habilitante, presentadas por el proponente debe contener la siguiente información:
-Número del contrato o Convenio                                                                                                                             - Objeto del contrato
- Fecha de suscripción del contrato
- Fecha de terminación del contrato
- Obligaciones contractuales.
- Si ha sido objeto de multas, declaratorias de incumplimiento o caducidad.
- Señalar si el contrato se encuentra liquidado (cuando corresponda).                                                                 - La certificación debe incluir el nombre completo, número de cédula, cargo y/o capacidad para certificar de la persona perteneciente a la entidad con la que se adquirió la experiencia relacionada.</t>
  </si>
  <si>
    <t>FUNDACION COLOMBIA ES UN ARTE</t>
  </si>
  <si>
    <t>ATENCION BASICA</t>
  </si>
  <si>
    <t xml:space="preserve">EL PROPONENTE NO ENTREGA INFORMACION EN EL FORMATO ESTABLECIDO PARA LA CONVOCATORIA FORMATO 11. </t>
  </si>
  <si>
    <t xml:space="preserve">ORFILIA YATACUE TAQUINAS </t>
  </si>
  <si>
    <t xml:space="preserve">Tecnico Preescolar </t>
  </si>
  <si>
    <t>EN LA PROPUESTA NO SE ENCONTRO ADJUNTA LA HOJA DE VIDA, NI SOPORTES DE ESTUDIOS, NI EXPERIENCIA, NI CARTA DE COMPROMISO FORMATO 8.</t>
  </si>
  <si>
    <t xml:space="preserve">NO CUMPLE CON EL TALENTO HUMANO HABILITANTE, NO ESPECIFICA PARA QUE GRUPO ESTA DIRIGIDAS LAS HOJAS DE VIDA  Y LA RELACION DEL TALENTO HUMANO EN  EL FORMATO 7,  EL PERSONAL RELACIONADO EN EL FORMATO 7, LA CANTIDAD NO CORRESPONDE A LAS HOJAS DE VIDA ADJUNTAS EN LA PROPUESTA.                                                                                                                                                                                                                                                                                                                                                                                                                                                                                                El proponente No especifica  el talento humano relacionado en el formato 7.
• Para cada grupo. 
• Ni la Modalidad (CDI Institucional o Familiar) 
El proponente presenta 323 personas para la atención, de las cuales solo encuentran Las hojas de vida de 104 (folios 483 – 1.859), se encuentran hojas de vida repetidas, sin firmar, sin soportes de estudios realizados y sin certificaciones de experiencia y las cuentan con certificación no tienen las funciones que han desarrollado. 
</t>
  </si>
  <si>
    <t xml:space="preserve">YENNY PAOLA FERNANDEZ VALENCIA </t>
  </si>
  <si>
    <t xml:space="preserve">Tecnico en preescolar </t>
  </si>
  <si>
    <t xml:space="preserve">CARMEN ADRIANA CAMACHO SOLIS </t>
  </si>
  <si>
    <t>Administrativo</t>
  </si>
  <si>
    <t xml:space="preserve">ELIO EMIRO BURBANO PAZ </t>
  </si>
  <si>
    <t>Auxiliar administrativo</t>
  </si>
  <si>
    <t>AUXILIAR DE COCINA</t>
  </si>
  <si>
    <t>FRACIA STELLA ORDOÑEZ DE ORDOÑEZ</t>
  </si>
  <si>
    <t xml:space="preserve">auxiliar de Cocina </t>
  </si>
  <si>
    <t>NAIBE ELIDA BURBANO SANCHEZ</t>
  </si>
  <si>
    <t xml:space="preserve">NELSY YATACUE SLAZAR </t>
  </si>
  <si>
    <t xml:space="preserve">auxiliar de cocina </t>
  </si>
  <si>
    <t xml:space="preserve">JESSICA ELIZABETH MORCILLO SANCHEZ </t>
  </si>
  <si>
    <t xml:space="preserve">Bachiller </t>
  </si>
  <si>
    <t>Bachiller Academico para Adultos Atherasan</t>
  </si>
  <si>
    <t xml:space="preserve">25/06/2013 - </t>
  </si>
  <si>
    <t>Auxiliar de Cocina</t>
  </si>
  <si>
    <t>AUXILIAR EN SALUD</t>
  </si>
  <si>
    <t xml:space="preserve">MARIA CENAYDA RIASCOS GARCES </t>
  </si>
  <si>
    <t xml:space="preserve">auxiliar en salud </t>
  </si>
  <si>
    <t>LISSE MARIA BALANTA MESTIZO</t>
  </si>
  <si>
    <t>HECTOR MARINO CARABALY CARABALI</t>
  </si>
  <si>
    <t xml:space="preserve">Enfermera </t>
  </si>
  <si>
    <t xml:space="preserve">VIRGILIO MINA MOSQUERA </t>
  </si>
  <si>
    <t>ANDERSON BARRERA MARTINEZ</t>
  </si>
  <si>
    <t xml:space="preserve">JOHANA VITANAS TAMARA </t>
  </si>
  <si>
    <t xml:space="preserve">CLARA INES PATIÑO ROJAS </t>
  </si>
  <si>
    <t>Tecnico en Mantenimiento Preventivo PC</t>
  </si>
  <si>
    <t>HOJA DE VIDA CON ESPACIOS SIN DILIGENCIAR, SIN FIRMA Y NO TIENE SOPORTES DE LA EXPERIENCIA, NI DE ESTUDIOS</t>
  </si>
  <si>
    <t xml:space="preserve">Auxiliar logistico </t>
  </si>
  <si>
    <t xml:space="preserve">BRAYAN DAVID ALONSO SUAREZ </t>
  </si>
  <si>
    <t>Tecnico laboral en auxiliar de enfermeria</t>
  </si>
  <si>
    <t>El Centro de Capacitacion para la Salud Maria Auxiliadora</t>
  </si>
  <si>
    <t>01/01/2012 -15/05/2012</t>
  </si>
  <si>
    <t>Implemento planes de evacuacion a los niños y niñas, controles de seguimiento de vacunacion peso y talla y control de desarrollo</t>
  </si>
  <si>
    <t>N/A PARA TALENTO HUMANO HABILITANTE</t>
  </si>
  <si>
    <t xml:space="preserve">NUBIA LILIANA PILCUE CERON </t>
  </si>
  <si>
    <t xml:space="preserve">Auxiliar Pedagogica </t>
  </si>
  <si>
    <t xml:space="preserve">ANNY ESMERALDA FLORES </t>
  </si>
  <si>
    <t xml:space="preserve">HOLMES HUMBERTO MEDINA </t>
  </si>
  <si>
    <t xml:space="preserve">Auxiliar Pedagogico </t>
  </si>
  <si>
    <t>LUZ YENY VELASCO PATIÑO</t>
  </si>
  <si>
    <t xml:space="preserve">tecnica en preescolar </t>
  </si>
  <si>
    <t>YULEY PALACIOS GUAZA</t>
  </si>
  <si>
    <t>ELIANA POPO ARARAT</t>
  </si>
  <si>
    <t xml:space="preserve">ANA  DEYCY CORDOBA  MORENO </t>
  </si>
  <si>
    <t xml:space="preserve">YINET VELASCO ITER </t>
  </si>
  <si>
    <t xml:space="preserve">LUCRECIA BALANTA CAICEDO </t>
  </si>
  <si>
    <t xml:space="preserve">tecnico en preescolar </t>
  </si>
  <si>
    <t xml:space="preserve">KAREN STEFANYA NARVAEZ CORREA </t>
  </si>
  <si>
    <t>Tecnico laboral en formaciòn en Atencion Integral a la Primera Infancia</t>
  </si>
  <si>
    <t>21/04/2014 A 16/05/2014</t>
  </si>
  <si>
    <t>Auxiliar Pedagogica</t>
  </si>
  <si>
    <t>NO ACREDITA SOPORTES DE LA EXPERIENCIA, NI DE ESTUDIOS</t>
  </si>
  <si>
    <t xml:space="preserve">NUBIA LEIDEN CAMPO LOPEZ </t>
  </si>
  <si>
    <t xml:space="preserve">Tecnico en Profesional en Preescolar </t>
  </si>
  <si>
    <t>La Coorporacion de Educacion Superior MIGEL CAMACHO PEREA</t>
  </si>
  <si>
    <t>18/07/2012 -</t>
  </si>
  <si>
    <t xml:space="preserve">NO CUMPLE EL TIEMPO DE EXPERIENCIA PARA EL CARGO </t>
  </si>
  <si>
    <t>INGRID JULIEHT FERNANDEZ QUIJANO</t>
  </si>
  <si>
    <t>LEIDY JOHANNA SALAZAR GUITIERREZ</t>
  </si>
  <si>
    <t xml:space="preserve">MILVIA LADYS RIASCOS MOSQUERA </t>
  </si>
  <si>
    <t xml:space="preserve">LUISA FERNANDA VALENCIA VELASCO </t>
  </si>
  <si>
    <t xml:space="preserve">CLAUDIA PATRICIA CAICEDO QUINAYAS </t>
  </si>
  <si>
    <t xml:space="preserve">JENNIFER PAOLA ESPINOSA </t>
  </si>
  <si>
    <t xml:space="preserve">JUANA MARIA TORRES IBARGUEN </t>
  </si>
  <si>
    <t>MARIA DEL CARMEN MINA ZAPOTA</t>
  </si>
  <si>
    <t xml:space="preserve">uxiliar pedagocica </t>
  </si>
  <si>
    <t xml:space="preserve">EVER ZAPATA UZURRIAGA </t>
  </si>
  <si>
    <t xml:space="preserve">VIANNY PAOLA PEÑA SANDOVAL </t>
  </si>
  <si>
    <t xml:space="preserve">JOSE EDINSON SUAREZ RENDON </t>
  </si>
  <si>
    <t>Bachiller Academico</t>
  </si>
  <si>
    <t>COLEGIO ACADEMICO DOCE DE OCTUBRE</t>
  </si>
  <si>
    <t>25/09/2009 - HASTA LA FECHA</t>
  </si>
  <si>
    <t>NO ACREDITA TITULO PROFESIONAL PARA EL CARGO</t>
  </si>
  <si>
    <t>CRUZ ANA DIAZ CAMAYO</t>
  </si>
  <si>
    <t xml:space="preserve">licenciada en educacion </t>
  </si>
  <si>
    <t>ANA LUCELY PEÑA DIAZ</t>
  </si>
  <si>
    <t xml:space="preserve">normalista superior </t>
  </si>
  <si>
    <t xml:space="preserve">MARIBEL GOMEZ FILIGRANA </t>
  </si>
  <si>
    <t xml:space="preserve">LEYDY JOHANA SALINAS </t>
  </si>
  <si>
    <t xml:space="preserve">LUCRECIA SUAREZ VICTORIA </t>
  </si>
  <si>
    <t xml:space="preserve">ADELINA FERNANDEZ TRUQUE </t>
  </si>
  <si>
    <t xml:space="preserve">MADELEINE IDROBO MORENO </t>
  </si>
  <si>
    <t>DANY LUZ CEBALLOS NANDAR</t>
  </si>
  <si>
    <t xml:space="preserve">MARIA DEL PILAR MORENO RESTREPO </t>
  </si>
  <si>
    <t>LUZ AYDA CARABALY</t>
  </si>
  <si>
    <t>NANCY HERNANDEZ GONZALEZ</t>
  </si>
  <si>
    <t>LEVEY FERNANDA CUADROS CARRILLO</t>
  </si>
  <si>
    <t>NALLIBE ARARAT GONZALEZ</t>
  </si>
  <si>
    <t xml:space="preserve">LUZ ESTELLA CANCHIMBO RIOS </t>
  </si>
  <si>
    <t xml:space="preserve">VISLEFLOR HURTADO MESA </t>
  </si>
  <si>
    <t>MARIA XIMENA VIAFARA IBARBO</t>
  </si>
  <si>
    <t xml:space="preserve">SANDRA JIMENEZ BERMUDEZ </t>
  </si>
  <si>
    <t xml:space="preserve">NATIVIDAD CANCHIMBO USURIAGA </t>
  </si>
  <si>
    <t xml:space="preserve">NANCY BALANTA ARARAT </t>
  </si>
  <si>
    <t>MANIPULADORA DE ALIMENTOS</t>
  </si>
  <si>
    <t xml:space="preserve">ELBA GLADYS ZAMORA MORENO </t>
  </si>
  <si>
    <t xml:space="preserve">SNADRA BEATRIZ MOLINA </t>
  </si>
  <si>
    <t xml:space="preserve">GRASIELA RIASCOS RENTERIA </t>
  </si>
  <si>
    <t xml:space="preserve">ALEXIS CAMACHO HERNANDEZ </t>
  </si>
  <si>
    <t xml:space="preserve">CARMELINA MAGIN QUINAYAS </t>
  </si>
  <si>
    <t>Noveno Grado Bachillerato</t>
  </si>
  <si>
    <t>PANADERIA Y PASTELERIA JHONES</t>
  </si>
  <si>
    <t>06/09/2010 - 08/03/2013</t>
  </si>
  <si>
    <t>SERVICIOS GENERALES</t>
  </si>
  <si>
    <t xml:space="preserve">DENY ROCIO TRIVIÑO MINA </t>
  </si>
  <si>
    <t xml:space="preserve">MARIA DEL CARMEN PIEDRAHITA MEDINA </t>
  </si>
  <si>
    <t xml:space="preserve">SANDRA PATRICIA CAMACHO SOLIS </t>
  </si>
  <si>
    <t xml:space="preserve">GLORIA ESMERALDA REYES  MOSQUERA </t>
  </si>
  <si>
    <t xml:space="preserve">FARES CARABALY CARBONERO </t>
  </si>
  <si>
    <t xml:space="preserve">NORALBA MUELAS </t>
  </si>
  <si>
    <t xml:space="preserve">JHON JAIDER MOSQUERA FLOR </t>
  </si>
  <si>
    <t xml:space="preserve">ROCIO DURAN CUETIA </t>
  </si>
  <si>
    <t xml:space="preserve">AMANDA YUDIRISALDA  PILCUE IPIA </t>
  </si>
  <si>
    <t xml:space="preserve">YENNIFER CAMACHO SOLIS </t>
  </si>
  <si>
    <t xml:space="preserve">JOSE ADELSON BARONA REDONDO </t>
  </si>
  <si>
    <t>HERNAN CAMACHO HERNANDEZ</t>
  </si>
  <si>
    <t xml:space="preserve">JOSE LUIS  JIMENEZ ESCOBAR </t>
  </si>
  <si>
    <t xml:space="preserve">BERNARDA LILIANA CAMACHO SOLIS </t>
  </si>
  <si>
    <t xml:space="preserve">MARIA ISABEL TAPIA LOZADA </t>
  </si>
  <si>
    <t xml:space="preserve">JAKELINE CAMACHO SOLIS </t>
  </si>
  <si>
    <t xml:space="preserve">VICTORIA PLAZA </t>
  </si>
  <si>
    <t xml:space="preserve">JENNY ORFANNY MOSQUERA BASTIDAS </t>
  </si>
  <si>
    <t xml:space="preserve">servicios generales </t>
  </si>
  <si>
    <t xml:space="preserve">ROSALBA RODRIGUEZ RIASCOS </t>
  </si>
  <si>
    <t>VIVIANA PAZ VASQUEZ</t>
  </si>
  <si>
    <t xml:space="preserve">JOSE OSCAR OROBIO RIASCO </t>
  </si>
  <si>
    <t xml:space="preserve">EUGENIA IVED OROZCO HURTADO </t>
  </si>
  <si>
    <t xml:space="preserve">CARMEN CLERINA ARDILA OROBIO </t>
  </si>
  <si>
    <t xml:space="preserve">LUZ ELIDA RIASCOS GARCES </t>
  </si>
  <si>
    <t xml:space="preserve">trabajo social </t>
  </si>
  <si>
    <t xml:space="preserve">DEYSY MARITZA VILLAQUIRAN  CASTAÑEDA </t>
  </si>
  <si>
    <t>trabajo social</t>
  </si>
  <si>
    <t>HERNEY RODALLEGA LUBO</t>
  </si>
  <si>
    <t xml:space="preserve">ALEJANDRA MARIA VASQUEZ CEBALLOS </t>
  </si>
  <si>
    <t>licenciada en Historia</t>
  </si>
  <si>
    <t>SUPERTIENDAS Y DROGUERIAS OLIMPICA</t>
  </si>
  <si>
    <t>16/12/2003 - 23/07/2014</t>
  </si>
  <si>
    <t>AURA CLEMENCIA SANCHEZ MURILLO</t>
  </si>
  <si>
    <t>Licenciada en Pedagogia Infantil</t>
  </si>
  <si>
    <t>HOGAR INFATIL BELENCITO</t>
  </si>
  <si>
    <t>2008-2010</t>
  </si>
  <si>
    <t xml:space="preserve">MARTHA ROCIO  VIDAL RUIZ </t>
  </si>
  <si>
    <t>Tecnica en Auxiliar de Enfermeria</t>
  </si>
  <si>
    <t>ASEGURADORA COLPATRIA</t>
  </si>
  <si>
    <t>17/12/2008-16/06/2009</t>
  </si>
  <si>
    <t>ENFERMERA AXILIAR</t>
  </si>
  <si>
    <t xml:space="preserve">YOLANDA MILLAN ORTIZ </t>
  </si>
  <si>
    <t>Bachiller Desarrollo Social</t>
  </si>
  <si>
    <t>ZENU</t>
  </si>
  <si>
    <t>1987-1992</t>
  </si>
  <si>
    <t xml:space="preserve">JAZMIN BRAVO  VELEZ </t>
  </si>
  <si>
    <t>HUNDAY - SERVIEXITO</t>
  </si>
  <si>
    <t xml:space="preserve">01/02/1994- 30/06/1999 05/05/2000 - 06/10/2005 </t>
  </si>
  <si>
    <t xml:space="preserve">ANA YENCY QUINTERO VIAFARA </t>
  </si>
  <si>
    <t xml:space="preserve">Tecnico en Educacion preescolar </t>
  </si>
  <si>
    <t>VELKY LISSETTE PULIDO MATTA</t>
  </si>
  <si>
    <t>Licenciada en Educacion Prescolar</t>
  </si>
  <si>
    <t>COLEGIO LEON DE GREIFF</t>
  </si>
  <si>
    <t>NO EVIDENCIA CON SOPORTES DE EXPERIENCIA PARA EL CARGO</t>
  </si>
  <si>
    <t>NATHALY STEFANIE RUIZ CONISTRE</t>
  </si>
  <si>
    <t>Secretariado</t>
  </si>
  <si>
    <t xml:space="preserve">2/05/2010- </t>
  </si>
  <si>
    <t>EDWIN ALEXANDER CARDONA SALAZAR</t>
  </si>
  <si>
    <t>OCTAVO GRADO BACHILLERATO</t>
  </si>
  <si>
    <t>DIRECTV</t>
  </si>
  <si>
    <t>2/01/2013 - 05/08/2014</t>
  </si>
  <si>
    <t>KELLY NOLVERY LEON ARCOS</t>
  </si>
  <si>
    <t>TECNICO EN DOCUMENTACION Y REGISTROS CONTABLES</t>
  </si>
  <si>
    <t>EDNA EDITH MULCUE GUEGIA</t>
  </si>
  <si>
    <t>21708/2014</t>
  </si>
  <si>
    <t>DEIMAR CHATE  DAZA</t>
  </si>
  <si>
    <t>TECNOLOGO EN GESTION DE EMPRESAS AGROPECUARIAS</t>
  </si>
  <si>
    <t>AGRICULTOR INDEPENDIENTE</t>
  </si>
  <si>
    <t>FRANCIA ELENA CAMAYO PATIÑO</t>
  </si>
  <si>
    <t>FUNDACION LICEO COMERCIAL, CORPOCAUCA, GUACA</t>
  </si>
  <si>
    <t xml:space="preserve">1996- 2001. 2010 - 2012 </t>
  </si>
  <si>
    <t>MADRE COMUNITARIA- ANIMADORA - DOCENTE-AUXILIAR PEDAGOGICA</t>
  </si>
  <si>
    <t>NO TIENE SOPORTES DE LA EXPERIENCIA, NI DE ESTUDIOS</t>
  </si>
  <si>
    <t>MIREYA GONSALEZ</t>
  </si>
  <si>
    <t>NORMALESTA SUPERIOR</t>
  </si>
  <si>
    <t>CORPORACION UNIVERSITARIA AUTONOMA DEL CAUCA, FUNDACION GIMNACIO MODEDERNO Y VICARIATO DE GUAPI</t>
  </si>
  <si>
    <t>01/02/2000  - 14/12/2012</t>
  </si>
  <si>
    <t>LUIS ISAAC DIAZ</t>
  </si>
  <si>
    <t>LICENCIADO EN TEOLOGIA Y CIENCIA RELIGIOSAS</t>
  </si>
  <si>
    <t>NUESTRA SEÑORA DE LA ALEGRIA DIOSECIS DEL TOLIMA</t>
  </si>
  <si>
    <t>1. FUNDACION GIMNACIO MODERNO DEL CAUCA</t>
  </si>
  <si>
    <t>1. 15/02/2010 AL 10/12/2010 Y 4/03/2008 AL 12/12/2008 Y 6/03/2009 A 11/12/2009</t>
  </si>
  <si>
    <t>1. DOCENTE</t>
  </si>
  <si>
    <t xml:space="preserve">NO TIENE SOPORTES DE LA EXPERIENCIA </t>
  </si>
  <si>
    <t>JENNY PAOLA EPE</t>
  </si>
  <si>
    <t>LICENCIADOS PEDAGOGICOS</t>
  </si>
  <si>
    <t>01/03/2010 A 10/12/2010</t>
  </si>
  <si>
    <t>DANNIELA SANCHEZ BECCOHE</t>
  </si>
  <si>
    <t>Bachiller Academico para Adultos del Cauca</t>
  </si>
  <si>
    <t>institucion sek walakala Bodega de CRIC</t>
  </si>
  <si>
    <t>08/02/2008 - 06/12/2010</t>
  </si>
  <si>
    <t>INTI CAMILO  VILLEGAS PRADO</t>
  </si>
  <si>
    <t>COLEGIO INEM FRACISCO DE PAULA SANTANDER</t>
  </si>
  <si>
    <t>14/1272006</t>
  </si>
  <si>
    <t>Hospital del Sur ESE</t>
  </si>
  <si>
    <t>01701/200  - 20/11/2014</t>
  </si>
  <si>
    <t>Referente Poblacional</t>
  </si>
  <si>
    <t>NO TIENE SOPORTES DE LA EXPERIENCIA, NI DE ESTUDIO</t>
  </si>
  <si>
    <t xml:space="preserve">LUCILA VELASCO SANCHEZ </t>
  </si>
  <si>
    <t>CENTRO EDUCATIVO SAN ROQUE Y OTROS</t>
  </si>
  <si>
    <t>01/09/1999 - 02/12/2002</t>
  </si>
  <si>
    <t>INSTRUCTORA Y DOCENTE</t>
  </si>
  <si>
    <t>NATALY BURBANO</t>
  </si>
  <si>
    <t>EDINSON TAFUR MERA</t>
  </si>
  <si>
    <t>INSTITUTO DE FORMACION TECNICA DE MORALES</t>
  </si>
  <si>
    <t>OPTIMIAR SERVICIOS TEMPORALES S.A</t>
  </si>
  <si>
    <t>23/08/2014 A 19/11/2014</t>
  </si>
  <si>
    <t>CENSISTA</t>
  </si>
  <si>
    <t>YOLIMA TAFUR</t>
  </si>
  <si>
    <t>INSTITUTO FRANCISCO ANTONIO RADA</t>
  </si>
  <si>
    <t>SANDRA VIVIANA CAMAYO PATIÑO</t>
  </si>
  <si>
    <t>I.E AGROPECUARIO MAXIMO GOMEZ</t>
  </si>
  <si>
    <t>LA GUACA</t>
  </si>
  <si>
    <t>ANIMADORA CLUB JUVENIL</t>
  </si>
  <si>
    <t>NO TIENE SOPORTES DE LA EXPERIENCIA</t>
  </si>
  <si>
    <t>LUCERO SANCHEZ BECCOCHE</t>
  </si>
  <si>
    <t>QUINTO DE PRIMARIA</t>
  </si>
  <si>
    <t>NO DEFINIDA</t>
  </si>
  <si>
    <t>NO TIENE SOPORTES DE LA EXPERIENCIA TRABAJO CON PRIMERA INFANCIA</t>
  </si>
  <si>
    <t>LUZ STELLA SANCHEZ BECCOCHE</t>
  </si>
  <si>
    <t>08/02/1997 - 08/12/2002</t>
  </si>
  <si>
    <t>JUDY CARVAJAL PINILLA</t>
  </si>
  <si>
    <t>I.E FRANCISCO ANTONIO RADA</t>
  </si>
  <si>
    <t>9/12/20011</t>
  </si>
  <si>
    <t>PATIO VALLUNO</t>
  </si>
  <si>
    <t>12/01/2012 A 31/12/2012</t>
  </si>
  <si>
    <t>MESERA</t>
  </si>
  <si>
    <t>NO ADJUNTA SOPORTES DE EXPERIENCIA LABORAL.</t>
  </si>
  <si>
    <t>LUZ AIDA CAMAYO PATIÑO</t>
  </si>
  <si>
    <t>NO REPORTA EXPERIENCIA</t>
  </si>
  <si>
    <t>NO CUMPLE CON EL PERFIL NI LA EXPERIENCIA REQUERIDA.</t>
  </si>
  <si>
    <t>SEDUNDO ANATOLIO PEREZ CAICEDO</t>
  </si>
  <si>
    <t>NORMAL SUPERIOR MARIA INMACULADA</t>
  </si>
  <si>
    <t>CORPORACION DIA DE LA NIÑEZ - LUDOTECAS NAVES</t>
  </si>
  <si>
    <t>21/01/2013-06/08/2014</t>
  </si>
  <si>
    <t>LA HOJA D VIDA NO PRESENTA SOPORTES DE LA EXPERIENCIA LABORAL.</t>
  </si>
  <si>
    <t>EINER ZUÑIGA CAICEDO</t>
  </si>
  <si>
    <t>TECNICO EN ESTUDIOS PRINCIPALES DE EDUCACION FISICA</t>
  </si>
  <si>
    <t>FAIDH</t>
  </si>
  <si>
    <t>22/02/2013 - 23(01/2014</t>
  </si>
  <si>
    <t>LIDA YANETH ORDOÑEZ</t>
  </si>
  <si>
    <t>LICENCIADO EN PREESCOLAR</t>
  </si>
  <si>
    <t>NO CUENTA CON SOPORTES DE EXPERIENCIA, NI DE ESTUDIO</t>
  </si>
  <si>
    <t>YAQUELINE PEREZ BAMBAGUE</t>
  </si>
  <si>
    <t>22/10/2012-</t>
  </si>
  <si>
    <t>NIYE ASTRID PEREZ</t>
  </si>
  <si>
    <t>LICENCIADO EN EDUCACION PREESCOLAR</t>
  </si>
  <si>
    <t>TRANSFORMEMOS - GOBERNACION CAUCA</t>
  </si>
  <si>
    <t>22/10/2012-22/04/2013</t>
  </si>
  <si>
    <t>NO CUMPLE CON EL PERFIL EXIGIDO</t>
  </si>
  <si>
    <t>DENI MERCEDES IMBACHI</t>
  </si>
  <si>
    <t>10/06/2012 - 27/11/2014</t>
  </si>
  <si>
    <t>EIDER GALINDEZ BAMBAGUE</t>
  </si>
  <si>
    <t>22/10/2012-16/07/2014</t>
  </si>
  <si>
    <t>DENCY CESILIA DORADO ZEMANATE</t>
  </si>
  <si>
    <t>NORMAL MIXTA DEPARTAMENTAL SANTA CATALINA LABOURE</t>
  </si>
  <si>
    <t>ESCUELA RURAL MIXTA LA GOLONDRINA - MUNICIPIO BOLIVAR</t>
  </si>
  <si>
    <t>1993-1999</t>
  </si>
  <si>
    <t>DOCENTE DE PRIMARIA</t>
  </si>
  <si>
    <t>DIANA DALILA NIETO MUÑOZ</t>
  </si>
  <si>
    <t>CENTRO EDUCATIVO LA MEDINA- MUNICIPIO DE BOLIVAR</t>
  </si>
  <si>
    <t>ALICIA VICTORIA  SAMBONI</t>
  </si>
  <si>
    <t>UNIVERSIDAD DE PAMPLONA</t>
  </si>
  <si>
    <t>FUNDACION LICEO COMERCIAL EL BORDO Y GIMNACIO MODERNO DEL CAUCA</t>
  </si>
  <si>
    <t>10/05/2006- 19/12/2011</t>
  </si>
  <si>
    <t>CRISTINA ZUÑIGA SAMBONI</t>
  </si>
  <si>
    <t>BACHILLER TECNICO COMERCIAL</t>
  </si>
  <si>
    <t>ALCALDIA MUNICIPAL DE BOLIVAR CAUCA</t>
  </si>
  <si>
    <t>23707/2014 - 05/12/2014</t>
  </si>
  <si>
    <t>CARLOS HUMBERTO BAMBAGUE VELASCO</t>
  </si>
  <si>
    <t>BACHILLER TECNICO AGROPECARIO</t>
  </si>
  <si>
    <t>IE AGROPECUARIA JOSE DOLORES DAZA</t>
  </si>
  <si>
    <t>22/10/2013-23/10/2014</t>
  </si>
  <si>
    <t>WALTER OVIDIO PEREZ</t>
  </si>
  <si>
    <t>ESCUELA NORMAL SUPERIOR DEL MAYO - UNION NARIÑO</t>
  </si>
  <si>
    <t>IE JOSE DOLORES DAZA</t>
  </si>
  <si>
    <t>10/05/2013 - 15/12/2013</t>
  </si>
  <si>
    <t>CARLOS ANDRES GALINDEZ  BANBAGUE</t>
  </si>
  <si>
    <t>BACHILLER TECNICO AGROPECUARIO</t>
  </si>
  <si>
    <t>COLEGIO AGROPECUARIO JOSE DOLORES DAZA</t>
  </si>
  <si>
    <t>PROGRAMA EDUCACION PARA ADULTOS TRANSFORMEMOS</t>
  </si>
  <si>
    <t>15/05/2009 - 04/03/2013</t>
  </si>
  <si>
    <t>CARLOS ANDRES PEREZ BANBAGUE</t>
  </si>
  <si>
    <t>CILENA IMBACHI SAMBONI</t>
  </si>
  <si>
    <t>INSTITUTO TECNICO EN INFORMATICA CONTABLE</t>
  </si>
  <si>
    <t>EDUCACION PARA ADULTOS TRNASFORMEMOS</t>
  </si>
  <si>
    <t>22/02/2014-22/10/2014</t>
  </si>
  <si>
    <t xml:space="preserve">ORLADO CAICEDO GOMEZ </t>
  </si>
  <si>
    <t>TECNICO PRIMERA INFANCIA</t>
  </si>
  <si>
    <t>MARTHA ISABEL SAMBONI</t>
  </si>
  <si>
    <t>TECNICO LABORAL POR COMPETENCIA EN ATENCION INTEGRAL A LA PRIMERA INFANCIA</t>
  </si>
  <si>
    <t>ESCUELA RURAL MIXTA EL ZULIA - MUNICIPIO DE BALBOA</t>
  </si>
  <si>
    <t>01/11/1990 - 30/12/1992</t>
  </si>
  <si>
    <t>ANA LUCIA ALVARADO</t>
  </si>
  <si>
    <t>HCBF FAMILIAR AMOR Y ALEGRIA - LOS MILAGROS</t>
  </si>
  <si>
    <t>01/01/2008 - 15/12/2009</t>
  </si>
  <si>
    <t>MANIPULADORA</t>
  </si>
  <si>
    <t>INGRI CEBALLOS BASTIDAS</t>
  </si>
  <si>
    <t>I.E. MARCO FIDEL SUAREZ</t>
  </si>
  <si>
    <t>KAREN VIVIANA SAMBONI</t>
  </si>
  <si>
    <t>LEYDI VIVIANA VELAZCO PARRA</t>
  </si>
  <si>
    <t xml:space="preserve"> BACHILLER ACADEMICO</t>
  </si>
  <si>
    <t>FUNDACION GIMNACION MODERNO DEL CAUCA</t>
  </si>
  <si>
    <t>LICEO TECNICO SUPERIOR ADSCRITO A LA  COORPORACION UNIVERSITARIA AUTONOMA DEL CAUCA</t>
  </si>
  <si>
    <t>1/2/2019 - 15/12/2014</t>
  </si>
  <si>
    <t>DISEÑAR EL POAI Y ESTRATEGIAS PARA LA EJECUCION, MONITOREO Y EVALUACION  COORDINAR MONITOREAR LAS FUNCIONES DEL EQUIPO  HUMANO.  SISTEMATIZAR LA INFORMACION  SOBRE LA ATENCION  A LA RIMEA INFANCIA. ORIENTAR LOS  PROCESOS FORMATIVOS PARA LA EDUCACION INICIAL ESTABLECER ALIANZAS INTERINSTITUCIONALES Y GESTIONAR RECURSOS QUE GARANTICEN LA ADECUADA  IMPLEMENTACION  DE LA MODALIDAD ORIENTRA LOS PROCESO FORMATIVOS EN  EDUCACION INICIAL, GARANTIZR LA FORMA PARTICIPATIVA, EL BUEN TRATO Y LA ATENCIÓN CON AMOR DE LA MAS ALTA CALIDAD.  CONOCER Y PARTICIPAR LA CONSTRUCCION DE LA RUTA DE A TENCION</t>
  </si>
  <si>
    <t>NO EVIDENCIA SOPORTES DE EXPERIENCIA</t>
  </si>
  <si>
    <t xml:space="preserve">LUZ ANGELA CORTAZAR FLOR  </t>
  </si>
  <si>
    <t>TECNICO EN EXPLORACIONES AGROPECUARIAS ECOLOGICAS</t>
  </si>
  <si>
    <t>NAYIBY VIDAL VIDAL</t>
  </si>
  <si>
    <t>BACHILLERATO ACADEMICO PARA ADULTOS ALHERSAN</t>
  </si>
  <si>
    <t>EDGAR FLOR  SANCHEZ</t>
  </si>
  <si>
    <t>TECNICO EN ADMINISTRACION DEL TALENTO HUMANO PARA EMPRESAS DE FLORES</t>
  </si>
  <si>
    <t>JHAIR AUGUSTO MULCUE GUEGIA</t>
  </si>
  <si>
    <t>TECNICO LABORAL POR COMPETENCIAS EN AUXILIAR EN PREESCOLAR</t>
  </si>
  <si>
    <t>CESTELCO</t>
  </si>
  <si>
    <t>ORLANDO PETECHE LI`PONCE</t>
  </si>
  <si>
    <t>INDECS</t>
  </si>
  <si>
    <t>YULI PAOLA CAMAYO</t>
  </si>
  <si>
    <t>IE INSTITUTO NACIONAL MIXTO</t>
  </si>
  <si>
    <t xml:space="preserve">DERLY YAMIL MORALES GRUESO         </t>
  </si>
  <si>
    <t>BACHILLER BASICO</t>
  </si>
  <si>
    <t>INSTITUTO TECNICO AGROPECARIO Y FORESTAL</t>
  </si>
  <si>
    <t>BLANCA YASMIN MUÑOZ</t>
  </si>
  <si>
    <t>BACHILLETO FORMAL DE ADLTOS DEL CAUCA</t>
  </si>
  <si>
    <t>ANA MARIA CALAPSU PAME</t>
  </si>
  <si>
    <t>TECNICO LABORAL MAESTRO PREESCOLAR</t>
  </si>
  <si>
    <t>MELINA BRIGIT DIAZ</t>
  </si>
  <si>
    <t>APTITUD OCUPACIONAL Y CONOCIMIENTOS ACADEMICOS POR COMPETENCIAS EN ATENCION INTEGRAL A LA PRIMERA INFANCIA</t>
  </si>
  <si>
    <t>TECNICO EN CONTABILIZACION DE OPERACIONES COMERCIALES Y FINANCIERAS</t>
  </si>
  <si>
    <t>INGRID YULIETH AGREDO MACA</t>
  </si>
  <si>
    <t>TECNICO EN EDCUCACION PREESCOLAR</t>
  </si>
  <si>
    <t xml:space="preserve">POLITECNICO EMPRESARIAL COLOMBIANO </t>
  </si>
  <si>
    <t xml:space="preserve">VIVIANA ILLERA SANCHEZ </t>
  </si>
  <si>
    <t>INEM FRACISCO JOSE DE CALDAS</t>
  </si>
  <si>
    <t>CILENA ABIAGIL  FERNADEZ</t>
  </si>
  <si>
    <t>TECNICO EN ASISTENCIA EN ADMINISTRACION DOCUMENTAL</t>
  </si>
  <si>
    <t>NINETH JUANI BONILLA</t>
  </si>
  <si>
    <t>TECNICO SUPERIOR POR COMPETENCIAS EN ATENCION INTEGRAL A LA PRIMERA INFANCIA</t>
  </si>
  <si>
    <t>INSTITUTO TECNICO SUPERAR ITC</t>
  </si>
  <si>
    <t>NAILYN ZLEINNI OROBIO RIASCOS</t>
  </si>
  <si>
    <t>TECNICO FORENCE</t>
  </si>
  <si>
    <t>LA ESCUELA DE SALUD DEL CAUCA</t>
  </si>
  <si>
    <t>LUCINDA RIASCOS RODRIGUEZ</t>
  </si>
  <si>
    <t>ASTRID KAROLINA MUÑOZ MUÑOZ</t>
  </si>
  <si>
    <t>ESTELA CHAVITA PIRABAN</t>
  </si>
  <si>
    <t>LUZ YANETH DICUE ERAZO</t>
  </si>
  <si>
    <t>IE FRACISCO ANTONIO RADA</t>
  </si>
  <si>
    <t xml:space="preserve">LUCY CRISTINA NARVAEZ URBANO </t>
  </si>
  <si>
    <t>BACHIELLERTO INCOMPLETO</t>
  </si>
  <si>
    <t>ANDRES MAURICIO CAICEDO NARVAEZ</t>
  </si>
  <si>
    <t>GRADO DECIMO DE BACHILLERATO</t>
  </si>
  <si>
    <t>LICETH PAOLA BENAVIDEZ</t>
  </si>
  <si>
    <t>BASICA PRIMARIA</t>
  </si>
  <si>
    <t>ORLADY CAICEDO GOMEZ</t>
  </si>
  <si>
    <t>CORDINADOR DEL PROGRAMA TRANSFORMEMOS - GOBERNACION DEL CAUCA</t>
  </si>
  <si>
    <t>YINED JAILUD MACA ULCHUR</t>
  </si>
  <si>
    <t>TECNICO POR COMPETENCIA LABORAL EN ATENCION INTEGRAL A LA PRIMERA INFANCIA</t>
  </si>
  <si>
    <t xml:space="preserve">COLEGIO INSTITUTO BOLIVARIANO </t>
  </si>
  <si>
    <t>WILSON BURBANO PAZ</t>
  </si>
  <si>
    <t>TECNOLOGO EN GESTION BANCARIA Y FINANCIERA</t>
  </si>
  <si>
    <t>UNIVERSIDAD DE TOLIMA CONVENIO UNICAUCA</t>
  </si>
  <si>
    <t>15/0372002</t>
  </si>
  <si>
    <t>ADRIANA CRISITINA CAICEDO NARVAEZ</t>
  </si>
  <si>
    <t>COLEGIO FRESUTRAC</t>
  </si>
  <si>
    <t>ZULY ZAMARA GALLARDO BURBANO</t>
  </si>
  <si>
    <t>LICENCIADA EN EDUCACION BASICA CON ENFASIS EDUCACION FISICA, RECREACION Y DEPORTE - ESPECIALISTA EDUCACION COMUNITARIA</t>
  </si>
  <si>
    <t xml:space="preserve">NO ACRETA EXPERIENCIA MINIMA REQUERIDA PARA EL CARGO. </t>
  </si>
  <si>
    <t>BEATRIZ EUGENIA ROJAS OCAMPO</t>
  </si>
  <si>
    <t>INSTITUTO TECNICO SUPERAR ITS</t>
  </si>
  <si>
    <t>LILIANA ILLERA SANCHEZ</t>
  </si>
  <si>
    <t>INEM FRANCISCO JOSE DE CALDAS</t>
  </si>
  <si>
    <t xml:space="preserve">La propuesta técnica presentada por la CORPORACION PAZ Y VIDA, del folio 42 a   56 (15 folios) no es acorde a lo establecido en el pliego de condiciones para esta convocatoria.  (ver página 110)
</t>
  </si>
  <si>
    <t>DIRECTORA ADMINISTRATIVO</t>
  </si>
  <si>
    <t>AUX. SALUD</t>
  </si>
  <si>
    <t>COORDINADOR LOGISTICO</t>
  </si>
  <si>
    <t>COORDINADORA ESPECIAL</t>
  </si>
  <si>
    <t>ADMINISTRADORA EDUCATIVA</t>
  </si>
  <si>
    <t xml:space="preserve">REVISOR FISCAL </t>
  </si>
  <si>
    <t>OBSERVACIONES GENERALES</t>
  </si>
  <si>
    <t>LICEO COMERCIAL DEL BORDO</t>
  </si>
  <si>
    <t>SECRETARIA DE EDUCACION DEL CAUCA</t>
  </si>
  <si>
    <t>FPI-19-634</t>
  </si>
  <si>
    <t>1.5</t>
  </si>
  <si>
    <t>FPI-19738</t>
  </si>
  <si>
    <t>SUPERVISORA MUNICIPIO DE LA CRUZ NARIÑO</t>
  </si>
  <si>
    <t>CERTIFICACION</t>
  </si>
  <si>
    <t>SED</t>
  </si>
  <si>
    <t>FALTA CARTA DE COMPROMISO DE DSIPOSICION DEL ESPACIO PARA LA MODALIDAD FAMILIAR.</t>
  </si>
  <si>
    <t>MERCY PIEDAD RUIZ  VALENCIA</t>
  </si>
  <si>
    <t>FUNDACION LICEO COMERCIAL CIUDAD DEL BORDO</t>
  </si>
  <si>
    <t>15-02-2010 AL 30-01-2011</t>
  </si>
  <si>
    <t>COORDINADOR PEDAGOGICO PROGRAMAS DE ATENCION A LA PRIMERA INFANCIA</t>
  </si>
  <si>
    <t>LOS CERTIFICADOS LABORALES NO ESPECIFICAN LAS FUNCIONES DESEMEÑADAS EN LOS CARGOS.</t>
  </si>
  <si>
    <t>SULENA VALENCIA ANGULO</t>
  </si>
  <si>
    <t>EL ASPIRANTE PRESENTA CERTIFICACIONES LABORALES QUE NO CUMPLEN CON EL PERFIL DE COORDINADOR LA EXPERIENCIA CERTIFICADA ACREDITADA NO ES DE COORDINADORA DE PROGRAMAS DE PRIMERA INFANCIA</t>
  </si>
  <si>
    <t>VELCY JHOANA CERON ORDOÑES</t>
  </si>
  <si>
    <t>EL ASPIRANTE PRESENTA CERTIFICACIONES LABORALES QUE NO CUMPLEN CON EL PERFIL DE COORDINADOR,  LA EXPERIENCIA CERTIFICADA ACREDITADA NO ES DE COORDINADORA DE PROGRAMAS DE PRIMERA INFANCIA</t>
  </si>
  <si>
    <t>YENNY LORENA LIMA OJEDA</t>
  </si>
  <si>
    <t>LICENCIATURA EN BASICA PRIMARIA CON ENFASIS EN EDUCACION ARTISTICA</t>
  </si>
  <si>
    <t>EN TRAMITE</t>
  </si>
  <si>
    <t>LICEO COMERCIAL CIUDAD DEL  BORDO</t>
  </si>
  <si>
    <t>22-08-2014 AL 15 -12-2014</t>
  </si>
  <si>
    <t>PRESENTA CERTIFICACION  LABORAL PERO NO CUMPLE CON LA EXPERIENCIA MINIMA REQUERIDA COMO COORDINADORA</t>
  </si>
  <si>
    <t>SANDRA DANGELI JARAMILLO HOYOIS</t>
  </si>
  <si>
    <t>UNIVERSIDAD NACIONAL ABIERTA Y ADISTANCIA</t>
  </si>
  <si>
    <t>HOGAR INFANTIL LOS MAYITOS DE LA CRUZ</t>
  </si>
  <si>
    <t>01-04-1993 AL 28-08-1995</t>
  </si>
  <si>
    <t>ELIANA DURAN LOPEZ</t>
  </si>
  <si>
    <t>137023-COLEGIO COLOMBIANO DE PSICOLOGOS</t>
  </si>
  <si>
    <t>FUNDACION PLAN</t>
  </si>
  <si>
    <t>JUNIO-2012 AL ENERO  2013</t>
  </si>
  <si>
    <t>EDUCADORA PEDAGOGICA</t>
  </si>
  <si>
    <t>CUMPLE PERO NO PRESENTA CERTIFICACION ACREDITANDO LA ESPERIENCIA LABORAL</t>
  </si>
  <si>
    <t>ERIKA ADRIANA GARCEZ COLLAZOS</t>
  </si>
  <si>
    <t>144601-COLEGIO COLOMBIANO DE PSICOLOGOS</t>
  </si>
  <si>
    <t>FUNDACION CREE EN TI</t>
  </si>
  <si>
    <t>10-02-2014- AL 30-08-2014</t>
  </si>
  <si>
    <t>YANETH CORRALES PARRA</t>
  </si>
  <si>
    <t>MAYO A DIC DE2014</t>
  </si>
  <si>
    <t>ELCIRA MORALES CHICANGANA</t>
  </si>
  <si>
    <t>ANA LUCIA JIMENEZ JIMENEZ</t>
  </si>
  <si>
    <t>138126-COLEGIO COLOMBIANO DE PSICOLOGOS</t>
  </si>
  <si>
    <t>COMISARIA DE FAMILIA DE PIAMONTE CAUCA</t>
  </si>
  <si>
    <t>30-03-2012-AL 31-12-2012</t>
  </si>
  <si>
    <t>GINA PAOLA LOPEZ DE MEZA</t>
  </si>
  <si>
    <t>ICBF REGIONAL CAUCA</t>
  </si>
  <si>
    <t>03-01-2013- AL 01-06-2013</t>
  </si>
  <si>
    <t>PASANTE DE PSICOLOGIA</t>
  </si>
  <si>
    <t>PAULA ANDREA GOMEZ SANDOVAL</t>
  </si>
  <si>
    <t>COORPONARIÑO</t>
  </si>
  <si>
    <t>15-07-2008 AL 13-01-2009</t>
  </si>
  <si>
    <t>NUTRICION Y DIETISTAS</t>
  </si>
  <si>
    <t>ZULLY MILENA CRUZ BOLAÑOS</t>
  </si>
  <si>
    <t>TECNOLOGO EN ALIMENTOS</t>
  </si>
  <si>
    <t>COOPERATIVA DE TRABAJO SOLIDARIDAD</t>
  </si>
  <si>
    <t>06-03-2008 AL 06-10-2011</t>
  </si>
  <si>
    <t>COORDINADORA PROGRAMAS DEL ADULTO MAYOR</t>
  </si>
  <si>
    <t>NO CUMPLE CON EL PERFIL REQUERIDO YA QUE LOS LINEAMINETOS  NO CONTEMPLAN AL TECNICO EN ELIMENTOS</t>
  </si>
  <si>
    <t>DIANA MARCELA QUINAYAS RENGIFO</t>
  </si>
  <si>
    <t>TECNICO AUX EN ENFERMERIA</t>
  </si>
  <si>
    <t>COOPERATIVA DE TRABAJO ASOCIADA DE LA SALUD COOES CAUCA</t>
  </si>
  <si>
    <t>01-05-2009- AL 01-01-2010</t>
  </si>
  <si>
    <t>LICEO COEMRCIAL DEL BORDO</t>
  </si>
  <si>
    <t>MENFONADE</t>
  </si>
  <si>
    <t>2111547-2012</t>
  </si>
  <si>
    <t>RESOL 11652012</t>
  </si>
  <si>
    <t xml:space="preserve">FUNDACION  LICEO COMERCIAL CIUDAD DE EL BORDO </t>
  </si>
  <si>
    <t>204 DE  2013</t>
  </si>
  <si>
    <t>57, 59 y 60</t>
  </si>
  <si>
    <t>19 632 2011</t>
  </si>
  <si>
    <t>57 Y 62</t>
  </si>
  <si>
    <t>57 Y 70</t>
  </si>
  <si>
    <t xml:space="preserve">MINEDUCACION </t>
  </si>
  <si>
    <t>192014-2012</t>
  </si>
  <si>
    <t>58 Y 77</t>
  </si>
  <si>
    <t>4073</t>
  </si>
  <si>
    <t>LICENCIADO EN EDUCACION PRESESCOLAR</t>
  </si>
  <si>
    <t>LA COORPOACION ACICA</t>
  </si>
  <si>
    <t>N.A.</t>
  </si>
  <si>
    <t xml:space="preserve">CONSULTORES C Y M- FUNDACION LICEO COMERCIAL DE EL BORDO - </t>
  </si>
  <si>
    <t>20 DE MARZO DE 2014 A L 25 DE JULIO DE 2014 - DE 8 DE AGOSTO DE 2007 A 14 DICIMBRE DE 2007- -DE 02 DE JUNIO DE 2008 A 30 DICIEMBRE DE 2013</t>
  </si>
  <si>
    <t xml:space="preserve"> HACER SEGUIMIENTO MEDIANTE VISITAS DE VERIFICACION DE ESTANDARES DE CALIDAD- COORDIADORA  EN PRIMERA INFANCIA- REALIZAR INTERVENTORIA DE TIPO TECNICA, FINANCIERA, ADMINISTRATIVA  Y LEGAL  A LA PRESTACION DEL SERVIO DE ATENCION INTEGRAL ALA PRIMERA INFANCIA</t>
  </si>
  <si>
    <t xml:space="preserve">FOLIOS 86 Y 87 ILEGIBLES, FALTA EN LAS CERTIFICAIONES ESPECIFICAR LAS FUNCIONES DESARROLLADAS - </t>
  </si>
  <si>
    <t>CARMEN PATRICIA SILVA LOPEZ</t>
  </si>
  <si>
    <t xml:space="preserve">LA FORMACION PROFESIONAL RELACIONADA EN LA HOJA DE VIDA NO COINCIDE CON EL CTA DE GRADO EN LA HOJA DE VIDA MANIFIESTA  ES LICENCIADA EN EDUCACION PRE ESCOLAR E LA CORPORACION UNIVERSITARIA AUTONOMA DEL CAUCA Y EL ACTA DE  GRADO  NO. 005  DONDE CONFIERE EL TITULO DE LICENCIADA ES DE LA CORPORACION UCICA </t>
  </si>
  <si>
    <t>FUNDACION LICEO COMERCIAL CIUDAD DE EL BORO</t>
  </si>
  <si>
    <t>15/02/2010 A 30/08/2010 Y 06/02/212 A 28/03/2012 DE 02(04/2008 A 15/12/2012</t>
  </si>
  <si>
    <t>EN LAS CERTIFICACIONES NO RELACIONA LAS ACVIDADES DESEMPEÑADAS</t>
  </si>
  <si>
    <t xml:space="preserve">LA FORMACION PROFESIONAL RELACIONADA EN LA HOJA DE VIDA NO COINCIDE CON EL CTA DE GRADO EN LA HOJA DE VIDA MANIFIESTA  ES LICENCIADA EN EDUCACION PRE ESCOLAR E LA CORPORACION UNIVERSITARIA AUTONOMA DEL CAUCA Y EL ACTA DE  GRADO  NO. 005  DONDE CONFIERE EL TITULO DE LICENCIADA ES DE LA CORPORACION UCICA - FOLIO nO. 105 NO ES VISIBLE. - LAS CERTIFICACIONES LABORALES NO RELACIONA AS ACTIVIDADES DESARROLLADAS. </t>
  </si>
  <si>
    <t>WILSON MELENDEZ FERNANDEZ</t>
  </si>
  <si>
    <t>DESDE EL 15/04/2013 A 13/12/2013</t>
  </si>
  <si>
    <t xml:space="preserve">LAS CERTIFICAIONES PRESENTADAS COMO DOCENTE NO ESPECIFICAN LAS FUNCIONES </t>
  </si>
  <si>
    <t xml:space="preserve">PARA EL CARGO DE COORDINADOR SE REQUERE  UN /01) AÑO COMO DIRECTOR , CORDINADOR O JEFE EN PROGRAMS O PROYECTOS  SOCIALES PARA LA INFANCIA O CENTROS EDUCATIVOS. </t>
  </si>
  <si>
    <t>INDIRA ESPAÑA PEREZ</t>
  </si>
  <si>
    <t>UNIVERSIDAD DEL ATLANTICO</t>
  </si>
  <si>
    <t>HOSPTAL TAMALAMEQUE</t>
  </si>
  <si>
    <t>NO LA PIDE EL PLIEGO</t>
  </si>
  <si>
    <t>EL PERFIL NO SE REQUIERE POR L PLIEGO</t>
  </si>
  <si>
    <t>EL PERFIL NO SE REQUIERE POR EL PLIEGO</t>
  </si>
  <si>
    <t>NUTRICONISTA</t>
  </si>
  <si>
    <t>VIVIANA FLOREZ DELGADO</t>
  </si>
  <si>
    <t>INGENIERA AGROINDUSTRIAL</t>
  </si>
  <si>
    <t>NUTRICINISTA</t>
  </si>
  <si>
    <t>LEIDY PAOLA FLOREZ DELGADO</t>
  </si>
  <si>
    <t>ENFERMERA</t>
  </si>
  <si>
    <t>CLAUDIA PATRICIA MUÑOZ OROZCO</t>
  </si>
  <si>
    <t>POLICIA NACIONAL CAUCA</t>
  </si>
  <si>
    <t>29/07/2002 A 29/07/2003</t>
  </si>
  <si>
    <t>LA CONSTANCIA LABORAL NO RELACIONA LAS FUNCIONES</t>
  </si>
  <si>
    <t>LA CONSTANCIA DE LAS PRACTICAS  UNIVERSITARIAS  Y DE LAS EXPERIENCIASS LABORALES   NO RELACIONA LAS FUNCIONES</t>
  </si>
  <si>
    <t>ERNESTO  LEON CONGOTE ORDOÑEZ</t>
  </si>
  <si>
    <t>ESTUDIANTE DE PSICOLOGIA</t>
  </si>
  <si>
    <t xml:space="preserve">11/11/2014 CONSTANCIA POR LA UNIVERSIDAD </t>
  </si>
  <si>
    <t xml:space="preserve">ESTUDIANTE EN ELABORACION DE TESIS </t>
  </si>
  <si>
    <t>ESTUDIANTE EN ELABORACION DE TESIS</t>
  </si>
  <si>
    <t>SI PERFIL 2</t>
  </si>
  <si>
    <t xml:space="preserve">FALTA ACREDITAR LAS PRACTICAS UNIVERSITARIAS </t>
  </si>
  <si>
    <t>TANIA VANESSA PALAU GORDILLO</t>
  </si>
  <si>
    <t>PSICOLOGA- ESPECALISTA EN NEUROPSICOLOGIA INFANTIL</t>
  </si>
  <si>
    <t xml:space="preserve">UNIVERSIDAD COOPERATIVA DE COLOMBIA -UNIVERSIDAD JAVERIANA </t>
  </si>
  <si>
    <t>COLEGIO NUESTRA SEÑORA DE FATIMA-CALI</t>
  </si>
  <si>
    <t>01/2008 A 12/2009</t>
  </si>
  <si>
    <t xml:space="preserve">1. PROYECTO DE OBSERVACION  Y DIAGNOSTICO DE PROBLEMATICAS EN LAS AULAS. 2 PROYECTOS DE INTERVENCION EN VALORES ( CONVIVENCIA, RESPETO TOLERANCIA AUTOCONOCIEMENTO, RECONOCIMIENTO SACIAL Y FORTALECIMIENTO SOCIAL . 3 TALLERES DE INTERVENCION , EVALUACION, DIAGNOSTICO, Y SEGUIMIENTO DE ESTUDIANTES CON BAJO RENDIMIENTO ACADEMICO.  - FOROS DE FORTLECIMIENTO AL AREA DE EDUCACION SEXUAL Y PREVENCION EN CONSUMO DE SUSTANCIAS PSICOACTIVAS.  - ATENCION CLINICA A ESTUDIANTES Y PADRES DE FAMILIA( EN LA MODALIDD DE CONSULTA PREVIA, PAREJA Y FAMILIAS.. -- CONSULTA DE ATENCION EN CRICIS.- APLICACION DE TEST PSICOLOGICOS. -  REALIZACION DE TALLERES Y ESCUALAS PARA PADRES . - ASESORIAS PSICOPEDAGOGICAS. - REALIZACION DE ENTREVISTAS COMO INSTRUMENTO DE EVALUACION, INFORMES REMISIONES Y FORMATOS.  </t>
  </si>
  <si>
    <t xml:space="preserve">                                                                                   PSICOLOGO</t>
  </si>
  <si>
    <t>REHABILITAR</t>
  </si>
  <si>
    <t>AÑO 2012 A A JUNIO DE 2013</t>
  </si>
  <si>
    <t>LA CERTIFICAION NO ESPECIFICA LAS FUNCIONES</t>
  </si>
  <si>
    <t xml:space="preserve">NO ACREDITA LOS SEIS (6) MESES DE PRACTICAS  UNIVERSITARIAS CON NIÑOS Y NIÑAS Y FAMILIA Y/O COMUNIDAD </t>
  </si>
  <si>
    <t>LORENA SUAREZ LOPEZ</t>
  </si>
  <si>
    <t xml:space="preserve">RELACIONA EN LA HOJA DE VIDA EXP LABORAL MAS NO LA ACREDITA </t>
  </si>
  <si>
    <t xml:space="preserve">NO ADJUNTA CERTIFICACIONES DE EXPERICNAIA LABORAL </t>
  </si>
  <si>
    <t xml:space="preserve">NO ACREDITA EXPERIENCIA  LABORAL, TAMPOCO  PRESENTA SOPORTE DE PRACTICAS UNIVERSITARIAS. </t>
  </si>
  <si>
    <t>FUNDACION UIVERSITARIA DE POPAYAN</t>
  </si>
  <si>
    <t>FISCALIA</t>
  </si>
  <si>
    <t>08/08/2012 A 31/03/2013</t>
  </si>
  <si>
    <t>INTERVENCION PSICOLOGICA EN VICTIMAS DE VIOLENCIA INTRAFAMILIAR</t>
  </si>
  <si>
    <t>LAS FUNCIONES DE LA CERTIFICACION DE LA PASANTIA NO SON LEGIBLES .POR LO TANTO SE REQUIERE UNA FOTOCOPIA LEGIBLE.</t>
  </si>
  <si>
    <t>G</t>
  </si>
  <si>
    <t>EN EL COMPONENTE FAMILIA, COMUNIDAD Y REDES SUPERA EI MAXIMO DE LAS 115 PALABRAS - EL COMPONENTE PEDAGIGICO PASA DE EL MAXIMO DE LAS 160 PALABRAS LA PROPUESTA TIENE 176 PALABRAS. - COMPONENTE SALUD Y NUTRICION: SOLO CONTEMPLA EL PINTP 3,1 Y SE PASA DE LAS PALABRAS MAXIMAS REQUERIDAS , NO CONTEMPLA EL PUNTO 3,2  COMO OFRECERA EL SERVICIO DE ALIMENTACION - COMPONENTE AMBENTES EDUCATIVOS Y PROTECTORES: SUPERA EL MAXIMO EN PALABRAS EN LOS ITEN 4,1 Y 4.2. COMPONENTE TALENTO HUMANO: SE SOLICITA 5 VIÑETAS Y HAY 6</t>
  </si>
  <si>
    <t>PROPUESTA TECNICA</t>
  </si>
  <si>
    <t>LICEO COMERCIAL CIUDAD DEL BORDO</t>
  </si>
  <si>
    <t>SECRETARIA EDUCACION DEL CAUCA</t>
  </si>
  <si>
    <t>RESOL. 1165/2002</t>
  </si>
  <si>
    <t>FPI 19-214-2010</t>
  </si>
  <si>
    <t>HACE FALTA CARTA DE COMPROMISO PARA DISPONER DE ESPACIO PARA LA MODALIDAD FAMILIAR.</t>
  </si>
  <si>
    <t>1-300</t>
  </si>
  <si>
    <t>ASTRID LORENOA HURTADO ORDOÑEZ</t>
  </si>
  <si>
    <t>Licenciada en Educación Preescolar</t>
  </si>
  <si>
    <t>Corporación UCICA</t>
  </si>
  <si>
    <t>1 de septiembre de 2000</t>
  </si>
  <si>
    <t>FECHAD EINICIO Y TERMINACION</t>
  </si>
  <si>
    <t>LAS CERTIFICACIONES LABORALES NO ESPECIFICAN LAS FUNCIONES  DESEMPEÑADAS EN EL CARGO.</t>
  </si>
  <si>
    <t>20 DE MARZO AL 25 DE JULIO DE 2014</t>
  </si>
  <si>
    <t>Verificadora de Estandares</t>
  </si>
  <si>
    <t>8 de agosto al 14 de diciembre de 2007</t>
  </si>
  <si>
    <t xml:space="preserve"> 2 de junio al 12 de diciembre de 2008, 12 de abril al 13 de agosto de 2009, 14 de febrero al 30 de octubre de 2010, 18 de agosto al 18 de octubre de 2011, 10 de noviembre al 15 de diciembre de 2011, 16 de enero al 30 de diciembre de 2013  </t>
  </si>
  <si>
    <t>Coordinadora</t>
  </si>
  <si>
    <t>REDCOM</t>
  </si>
  <si>
    <t xml:space="preserve">20 de febrero al 31 de diciembre  de 2012, septiembre de 2010 a 8 de abril de 2013 </t>
  </si>
  <si>
    <t>Intercentor de campo</t>
  </si>
  <si>
    <t>15 de febrero al 30 de agosto de 2010, 6 de febrero al 28 de marzo de 2012</t>
  </si>
  <si>
    <t>No cumple con la experiencia exigida por el perfil</t>
  </si>
  <si>
    <t>2 DE ABRIL AL 30 DE MAYO DE 2008, 2 de junio añ 12 de diciembre de 2008, 12 de abril al 13 de agosto de 2009, 3 de septiembre añ 21 de octubre de 2010, 26 de noviembre al 15 de diciembre de 2010, 11 al 30  de enero de 2011, 18 de mayo3 de julio de 2011, 16 de agostoal 15 de diciembre de 2011, 1 agosto 15 de diciembre de 2011</t>
  </si>
  <si>
    <t>1-345</t>
  </si>
  <si>
    <t>Administradora de empresas</t>
  </si>
  <si>
    <t>Universidad de pamplona</t>
  </si>
  <si>
    <t>6 de abril de 2013</t>
  </si>
  <si>
    <t>Arquidiosecis de Popayán</t>
  </si>
  <si>
    <t>15 de abril al 12 de diciembre de 2013</t>
  </si>
  <si>
    <t>Centro Docente San Juanito</t>
  </si>
  <si>
    <t>un año</t>
  </si>
  <si>
    <t>1 de abril al 3 de junio de 2008</t>
  </si>
  <si>
    <t>Gobernacion del Cauca - fundación Gimnasio Moderno del Cauca</t>
  </si>
  <si>
    <t>10 de mayo al 7 de diciembre de 2006, 1 de marzo a 7 de diciembre de 2007</t>
  </si>
  <si>
    <t>Institución Edicativa Los Sombrerillos</t>
  </si>
  <si>
    <t>27 de octubre al 24 de noviembre de 2004</t>
  </si>
  <si>
    <t>Nutricionista Idetista</t>
  </si>
  <si>
    <t>Universidad del Atlantico</t>
  </si>
  <si>
    <t>20 de Octubre de 2007</t>
  </si>
  <si>
    <t>MND-02156</t>
  </si>
  <si>
    <t>Hospital Tamalameque Cesar</t>
  </si>
  <si>
    <t>16 de noviembre al 31 de diciembre de 2007</t>
  </si>
  <si>
    <t>Cooperativa Solidaridad Empresarial</t>
  </si>
  <si>
    <t>16 de mayo de 2008 al 16 de febrero de 2010</t>
  </si>
  <si>
    <t>Proyecto Vaso de Leche</t>
  </si>
  <si>
    <t>Agosto fr 2004 a febrero de 2006</t>
  </si>
  <si>
    <t>Nutrición</t>
  </si>
  <si>
    <t>VIVIANA FLORES DELGADO</t>
  </si>
  <si>
    <t>Ingeniera de Agroindustrial</t>
  </si>
  <si>
    <t>1 de julio de 2011</t>
  </si>
  <si>
    <t>Cooperativa solidaridad empresarial</t>
  </si>
  <si>
    <t>13 de mayo de 2008 hasta el 11 de enero de 2012</t>
  </si>
  <si>
    <t>Supervisora</t>
  </si>
  <si>
    <t>No cumple con los requisitos exigidos por el perfil</t>
  </si>
  <si>
    <t>LEIDY PAOLA FLORES DELGADO</t>
  </si>
  <si>
    <t>Enfermera superior</t>
  </si>
  <si>
    <t>Universidad de Caldas</t>
  </si>
  <si>
    <t>10 de diciembre de 2010</t>
  </si>
  <si>
    <t>Centro Hospital Juan Bautista - ESE Taminango</t>
  </si>
  <si>
    <t xml:space="preserve">25 de febrero al 31 de diciembre de 2011 </t>
  </si>
  <si>
    <t>Enfermera jefe de Salud Pública</t>
  </si>
  <si>
    <t>Alcaldia Municipal deTaminango</t>
  </si>
  <si>
    <t>8 de marzo al 31 de diceimbre de 2012</t>
  </si>
  <si>
    <t>1-150</t>
  </si>
  <si>
    <t>12 de diciembre de 2003</t>
  </si>
  <si>
    <t>Departamento de policia cauca</t>
  </si>
  <si>
    <t>29 de julio de 2002 al 29 de julio de 2003</t>
  </si>
  <si>
    <t>Psicologa clinica</t>
  </si>
  <si>
    <t>Seccional de policia simón Bolívar</t>
  </si>
  <si>
    <t>octubre de 2002 a marzo de 2003, de abril a 28 de junio de 2003</t>
  </si>
  <si>
    <t>Orientadora</t>
  </si>
  <si>
    <t>Hospital  Local Luís Adriano Pérez</t>
  </si>
  <si>
    <t>1 de cotubre al 30 de diciembre de 2004</t>
  </si>
  <si>
    <t>Esa Cauca</t>
  </si>
  <si>
    <t>Agostoa a Noviembre de 2005</t>
  </si>
  <si>
    <t>Acción Social</t>
  </si>
  <si>
    <t>16 de agosto al 16 de octubre de 2006</t>
  </si>
  <si>
    <t>Atención a población víctima del conflicto armado</t>
  </si>
  <si>
    <t>OIM</t>
  </si>
  <si>
    <t>1 de junio de 2006 al 15 de diciembre de 2008, 16 de diciembre de 2008 al 28 de diciembre de 2009</t>
  </si>
  <si>
    <t>Contratista</t>
  </si>
  <si>
    <t>Especialista en Psicologia Infantil</t>
  </si>
  <si>
    <t>Universidad Santiago de Cali</t>
  </si>
  <si>
    <t>29 de Noviembre de 2011</t>
  </si>
  <si>
    <t>Corpolati</t>
  </si>
  <si>
    <t>16 de mayo a 31 de diciembre de 2001</t>
  </si>
  <si>
    <t>Corporación Universitaria Minuto de Dios</t>
  </si>
  <si>
    <t>16 de agosto al 15 de diciembre de 2011</t>
  </si>
  <si>
    <t>ERNESTO LEON CONGOTE ORDOÑEZ</t>
  </si>
  <si>
    <t>Trabajo d grado de Psicologia</t>
  </si>
  <si>
    <t>11 de noviembre de 2014</t>
  </si>
  <si>
    <t>Citec LTDA</t>
  </si>
  <si>
    <t>Diseño y elaboración e perfiles de cargo</t>
  </si>
  <si>
    <t>No se cumple con los requisitos exigidos por el perfil: No se presenta evidecia de realización de paracticas en trabajo con familia y/o niños</t>
  </si>
  <si>
    <t>TANIA VANESA PALAU GORDILLO</t>
  </si>
  <si>
    <t>Universidad cooperativa de Colombia</t>
  </si>
  <si>
    <t>12 de mayo de 2010</t>
  </si>
  <si>
    <t>Colegio Nuestra Señora de Fatima</t>
  </si>
  <si>
    <t>Enero de 2008 a diciembre de 2009</t>
  </si>
  <si>
    <t>Practica profesional</t>
  </si>
  <si>
    <t>Pontifica Iniversidad Javeriana</t>
  </si>
  <si>
    <t>10 de mayo de 2012</t>
  </si>
  <si>
    <t>Liceo Inglés el sur</t>
  </si>
  <si>
    <t>1 de septiembre de 2010 al 31 de julio de 2013</t>
  </si>
  <si>
    <t>LEYDI ALEXANDRA CERON</t>
  </si>
  <si>
    <t>3 de octubre de 2014</t>
  </si>
  <si>
    <t>Año 2012 hasta junio de 2013</t>
  </si>
  <si>
    <t>psicologa</t>
  </si>
  <si>
    <t>21  de junio de 2014</t>
  </si>
  <si>
    <t xml:space="preserve">No se presenta certificaión delos seis meses de practica universitaria con niños, niñas y/o familias y comunidad </t>
  </si>
  <si>
    <t>1-195</t>
  </si>
  <si>
    <t>3 DE OCTUBRE DE 2014</t>
  </si>
  <si>
    <t>Fiscalia General de la República</t>
  </si>
  <si>
    <t>8 de agosto de 2012 al 31 de mayo de 2013</t>
  </si>
  <si>
    <t>Pasante de Psicologia</t>
  </si>
  <si>
    <t>1 de juni al 30 de diciembre de 2013, 2 de enero a 10 de febrero de 2014</t>
  </si>
  <si>
    <t>Corporación Autonoma Universitaria del Cauca</t>
  </si>
  <si>
    <t>5 de febrero al 15 de agosto de 2014</t>
  </si>
  <si>
    <t>Promotor de Derechos</t>
  </si>
  <si>
    <t>MAESTRAS (EDUCADORES FAMILIARES)</t>
  </si>
  <si>
    <t>Se relacionan en el formato 10, peor no se adjuntan las hojas de vida correspondientes</t>
  </si>
  <si>
    <t xml:space="preserve">LICEO COMERCIAL CIUDAD DEL BORDO </t>
  </si>
  <si>
    <t>FPI-19-722-2011</t>
  </si>
  <si>
    <t>FPI-19-633-2011</t>
  </si>
  <si>
    <t>19262012-737</t>
  </si>
  <si>
    <t>FALTA CARTA DE COMPROMISO PARA DISPONER DEL ESPACIO PARA LA MODALIDAD FAMILIAR</t>
  </si>
  <si>
    <t>MAYRA LORENA IBARRA RIOS</t>
  </si>
  <si>
    <t>INSTITUCION EDUCATIVA OLAYA</t>
  </si>
  <si>
    <t>01/06/2010 A 30/03/2011</t>
  </si>
  <si>
    <t xml:space="preserve">FALTA CERTIFICAR 3 MESES DE EXPERIENCIA PARA EL CARGO PARA EL CUAL SE PRESENTA.
</t>
  </si>
  <si>
    <t>CLAUDIA ELENA LOPEZ MORALES</t>
  </si>
  <si>
    <t>02/02/2012 A 02/02/2013</t>
  </si>
  <si>
    <t>LAS CERTIFICACIONES LABORALES NO DESCRIBEN LAS FUNCIONES ESPECIFICAS DESEMPEÑADAS EN EL CARGO.</t>
  </si>
  <si>
    <t>03/02/2012 A 18/12/2013</t>
  </si>
  <si>
    <t>SONIA LASSO JARAMILLO</t>
  </si>
  <si>
    <t>ESCUELA DE CAPACITACION DE LA DIRECCION DEPARTAMENTAL DE SALUD DEL CAUCA</t>
  </si>
  <si>
    <t>NO APORTA EXPERIENCIA REQUERIDA PARA EL CARGO PARA EL CUAL SE PRESENTA</t>
  </si>
  <si>
    <t>JEFE DE SISTEMAS Y GESTOR DE DATOS</t>
  </si>
  <si>
    <t>CORPORACION AUTONOMA DEL CAUCA</t>
  </si>
  <si>
    <t>198-2011</t>
  </si>
  <si>
    <t>19262012-148</t>
  </si>
  <si>
    <t>EL OFERENTE NO PRESENTA FORMATO 11 DE INFRAESTRUCTURA</t>
  </si>
  <si>
    <t xml:space="preserve">JHOANA CASTILLO </t>
  </si>
  <si>
    <t xml:space="preserve">ESTUDIANTE DE LICENCIATURA EN EDUCACION PREESCOLAR </t>
  </si>
  <si>
    <t>NO CUMPLE CON EL PERFIL PORQUE AUN NO SE HA GRADUADO</t>
  </si>
  <si>
    <t>CLARA INES ANACONA</t>
  </si>
  <si>
    <t>O</t>
  </si>
  <si>
    <t>NO PRESENTA SOPORTES LA HOJA DE VIDA.</t>
  </si>
  <si>
    <t>MARIA DEL CARMEN MUÑOZ FERNANDEZ</t>
  </si>
  <si>
    <t>UNIVRSIDAD NACIONAL</t>
  </si>
  <si>
    <t>1. CENTRO MUNICIPAL DE SALUD LUIS ACOSTA E.S.E.
2. RED UNIDOS</t>
  </si>
  <si>
    <t>1. DESDE 02/05/2013 A 30/05/2014.
2. DESDE MARZO DE 2010 A OCTUBRE DE 2011</t>
  </si>
  <si>
    <t>1.COORDINADORA DE ATENCION AL USUARIO.
2. TRABAJO CON FAMILIAS DE POBREZA EXTREMA.</t>
  </si>
  <si>
    <t>PROFESIONAL DE APOYO EN NUTRICION</t>
  </si>
  <si>
    <t>YILMA REGINA BARONA RODRIGUEZ</t>
  </si>
  <si>
    <t>AUXILIAR DE ENFERMERÍA</t>
  </si>
  <si>
    <t>FUNDACION POLITÉCNICO LATINOAMERICANO DEL NORTE</t>
  </si>
  <si>
    <t>LA EXPERIENCIA LABORAL NO ES ACORDE CON LA EXIGIDA.</t>
  </si>
  <si>
    <t>COORDINADOR CONTABLE Y FINACIERO</t>
  </si>
  <si>
    <t>AUXILIAR GESTION DE DATOS</t>
  </si>
  <si>
    <t>JEFE DE SISTEMAS GESTION DE DATOS</t>
  </si>
  <si>
    <t>AUXILIAR CONTABLE</t>
  </si>
  <si>
    <t>256/2010</t>
  </si>
  <si>
    <t>241/2011</t>
  </si>
  <si>
    <t>9.16</t>
  </si>
  <si>
    <t>280</t>
  </si>
  <si>
    <t>2120982</t>
  </si>
  <si>
    <t>5.5</t>
  </si>
  <si>
    <t>665</t>
  </si>
  <si>
    <t>65</t>
  </si>
  <si>
    <t>24.66</t>
  </si>
  <si>
    <t>FRANCIA HEDDY ROJAS ALEGRIA</t>
  </si>
  <si>
    <t>24/03/2009 A 11/12/2009 Y 15/02/2010 A 10/12/2010 Y 11/03/2011 A 16/12/2011</t>
  </si>
  <si>
    <t>CARLOS ANDRES CHICANGANA BURBANO</t>
  </si>
  <si>
    <t>BIOLOGO</t>
  </si>
  <si>
    <t xml:space="preserve">11/03/2011 A 09/12/2011 Y </t>
  </si>
  <si>
    <t>EN LA CERTIFICACION DEL FOLIO 107 SOLO CERTIFICA COMO COORDINADOR 9 MESES, LAS OTRAS CERTIFICACIONES SON DE DOCENTE.</t>
  </si>
  <si>
    <t>ELIZABETH CASTILLO MELECIO</t>
  </si>
  <si>
    <t>23/09/2013 A 30/12/2013 Y 15/01/2014 A 25/11/2014</t>
  </si>
  <si>
    <t>JOHN ALVARO CLAVIJO VELEZ</t>
  </si>
  <si>
    <t>LICENCIADO EN FILOSOFIA Y LETRAS</t>
  </si>
  <si>
    <t>2009 A 2011</t>
  </si>
  <si>
    <t>CLARIZA ANDREA BUITRON NIETO</t>
  </si>
  <si>
    <t>FUNDACION LICEO COMERCIAL CIUDAD DEL BORDO-ACCION SOCIAL</t>
  </si>
  <si>
    <t>01/03/2012 A 21/03/2012 Y 01/07/2010 A 15/10/2010 Y 01/06/2003 A 31/12/2003</t>
  </si>
  <si>
    <t>INTERVENCION PSICOLOGICA CON NIÑOS, NIÑAS, FAMILIA Y COMUNIDAD</t>
  </si>
  <si>
    <t>CECILIA YANNETH VEGA LOPEZ</t>
  </si>
  <si>
    <t>INSTITUCION EDUCATIVA SAN ANTONIO DE PADUA</t>
  </si>
  <si>
    <t>01/02/2011 A 31/12/2011</t>
  </si>
  <si>
    <t>VICTORIA EUGENIA GARCIA DIAZ</t>
  </si>
  <si>
    <t>14/01/2013 A 30/12/2013 Y 15/01/2014 A 26/11/2014</t>
  </si>
  <si>
    <t>FRANCIA PECHENE VELASCO</t>
  </si>
  <si>
    <t>CASA DE JUSTICIA DE POPAYAN</t>
  </si>
  <si>
    <t>10/01/2012 A 14/12/2012</t>
  </si>
  <si>
    <t>DIANA ALEJANDRA LEYTON RIVERA</t>
  </si>
  <si>
    <t>06/08/2013 A 30/12/2013 Y 15/01/2014 A 15/12/2014</t>
  </si>
  <si>
    <t>PARROQUIA DIVINO ECCE HOMO-BANDERA JOVEN</t>
  </si>
  <si>
    <t>MARIA AMANDA PRADO OTERO</t>
  </si>
  <si>
    <t>PSICOLOGA SOCIAL Y COMUNITARIA</t>
  </si>
  <si>
    <t>16/09/2013 A 30/12/2013 Y 15/01/2014 A 26/11/2014</t>
  </si>
  <si>
    <t>LAS CERTIFICACIONES QUE RELACIONA EN LA HOJA DE VIDA Y SOPORTA NO SON LEGIBLES POR LO TANTO NO SE PUEDE IDENTIFICAR SI CUMPLE.</t>
  </si>
  <si>
    <t>EL PROPONENTE NO PRESENTA EL FORMATO 9 EXPERIENCIA ADICIONAL POR LO TANTO NO SE VALIDA.</t>
  </si>
  <si>
    <t xml:space="preserve">COORDINADORCOORDINADOR GENERAL DEL PROYECTO </t>
  </si>
  <si>
    <t xml:space="preserve">PROFESIONAL DE APOYO PEDAGÓGICO  </t>
  </si>
  <si>
    <t xml:space="preserve">FINANCIERO </t>
  </si>
  <si>
    <t>LICEO TECNICO SUPERIOR ADSCRITO A LA CORPORACION UNIVERSITARIA AUTONOMA DEL CAUCA</t>
  </si>
  <si>
    <t>8 SOTARA 1,154</t>
  </si>
  <si>
    <t>No se valida por cuanto no se especifico el grupo al cual se presentaba</t>
  </si>
  <si>
    <t>MEN-ICETEX</t>
  </si>
  <si>
    <t>FPI 19146-2009</t>
  </si>
  <si>
    <t>FPI 19147-2009</t>
  </si>
  <si>
    <t>SE TRASLAPAN 8 MESES ON EL CONTRATO FPI 19146-2009</t>
  </si>
  <si>
    <t>FPI 19624-2011</t>
  </si>
  <si>
    <t>4/1152</t>
  </si>
  <si>
    <t>PAULA ANDREA LONDOÑO LEVAZA</t>
  </si>
  <si>
    <t>ESPECIALISTA EN GERENCIA  EDUCATIVA</t>
  </si>
  <si>
    <t>MARICELA  VENTE QUIÑONEZ</t>
  </si>
  <si>
    <t>LICENCIA EN EDUCACION PREESCOLAR</t>
  </si>
  <si>
    <t>ADRIANA RUIZ JIMENEZ</t>
  </si>
  <si>
    <t>1/5/2014-15/12/2014</t>
  </si>
  <si>
    <t>SUPERVISION A LAS DOCENTES Y  EQUPO DE APOYO EN LAS DIFERENTES UNIDADES DE ATENCION TANTO EN ENCUENTROS GRUPALES COMO EN EL HOGAR.     MANEJO DE LA BASE DE DATOS DE LOS BENEFICIARIOS INSCRIPTOS AL CONTRATO REALIZACIO´N DE INFORMES MENSUAL</t>
  </si>
  <si>
    <t>NIDIA AMPARO LOPEZ HOYOS</t>
  </si>
  <si>
    <t>LICENCIA PEDAGOGIA REEDUCATIVA</t>
  </si>
  <si>
    <t>26/03/2009 - 15/12/2014</t>
  </si>
  <si>
    <t>AL SUMAR LAS  CERTIFICACIONES LE SUMA 3, 5 AÑOS DE EXPERIENCIA</t>
  </si>
  <si>
    <t>8/1152</t>
  </si>
  <si>
    <t>FRANCY EDITH  URBANO ROMERO</t>
  </si>
  <si>
    <t>EN PROCESO</t>
  </si>
  <si>
    <t>1/4/2014 - 15/12/2014</t>
  </si>
  <si>
    <t>ATENCION INTEGRAL A LA PRIMERA INFANCIA, PROMOCIÓN, PREVENCION Y ATENCION Y ACOMPAÑAMIENTO SICOSOCIAL.  DETECCION DE CASOS COMO VIOLENCIA INTRAFAMILIAR, ABUSO SEXUAL, MALTRATO, RESTABLECIMIENTO DE DERECHOS DE LOS NIÑOS NIÑAS REALIZANDO EL DEBIDO ACOMPAÑAMIENTO DE LOS CASOS.</t>
  </si>
  <si>
    <t>LUCY  ANDREA CORDOBA SOLARTE</t>
  </si>
  <si>
    <t>11/7/2013 - 15/12/2014</t>
  </si>
  <si>
    <t>NO ADJUNTA DIPLOMAS,  LA REGISTRAN COMO PSICOLOGA Y LAS CERTIFICCIONES DE EXPERIENCIA TRABJADORA SOCIAL</t>
  </si>
  <si>
    <t>YESSCIA LUCIA  BOLAÑOS TORRES</t>
  </si>
  <si>
    <t>15/1/2013 - 15/12/2014</t>
  </si>
  <si>
    <t>EN EL FORMATO  HOJA DE VIDA  RELACIONA EXPERIENCIA DE 37 MESES,  PERO AL SUMAR EN LAS CERTIFICACIONES ANEXAS SE ENCUENTRA 24 MESES  REPETIDOS LOS FOLIOS  158  CON EL 161.</t>
  </si>
  <si>
    <t>JADI SIRLEY PINO CAMPO</t>
  </si>
  <si>
    <t>8/4/2014 - 3/7/2015</t>
  </si>
  <si>
    <t>ATENCION INTEGRAL A LA PRIMEA INFANCIA APOYO SICOSOCIAL</t>
  </si>
  <si>
    <t>EN LA EXPERIENCIA EN LA HOJA DE VIDA RELACIONA 15 MESES PORQUE SU CONTRATO ESTA HASTA EL 3 DE JULIO DEL 2015 LA EXPERIENCIAS SE RELACIONA A LA FECHA</t>
  </si>
  <si>
    <t>YADIRA EMILCE MENESES CAMPO</t>
  </si>
  <si>
    <t>UNAD UNIVERSIDAD ABIERTA Y A DISTANCIA</t>
  </si>
  <si>
    <t>7/4/2013 - 15/12/2014</t>
  </si>
  <si>
    <t xml:space="preserve">LA EXPERIENCIA  EN  LA HOJA DE VIDA RELACIONA 8 AÑOS PERO AL SUMAR LA  EXPERIENCIA SE SUMA 5, 6 AÑOS </t>
  </si>
  <si>
    <t>LEIDY MARCELA  ALBAN SALAZAR</t>
  </si>
  <si>
    <t>1/16/2010 - 15/12/2014</t>
  </si>
  <si>
    <t xml:space="preserve">NO ADJUNTA  LA CERTIFICACION DE UNICOMFACAUCA </t>
  </si>
  <si>
    <t>MARTA XIMENA VELASCO ASTAIZA</t>
  </si>
  <si>
    <t>11/01/2013 - 15/12/2014</t>
  </si>
  <si>
    <t>ATENCION INTEGRAL A LA PRIMERA INFANCIA, CAPACITACIONES, ENCUENTROS EN EL HOGAR Y VISITAS FAMILIARES, ESCUELA DE PADRES ATENCION EN CRISIS, DENUNCIAS POR VULNERACION DE DERECHOS, ABUSO SEXUAL Y VIOLENCIA INTRAFAMILAR, FORTALECIMIENTO A LOS NUCLEOS FAMILIARES PARA UNA ADECUADA EDUCACION PARA LOS NIÑOS Y NIÑAS</t>
  </si>
  <si>
    <t>EXPERIENCIA RELACIONADA EN LOS FOLIOS 191 Y 193 REPETIDOS. MENCIONA EN LA HOJA DE VIDA 15 AÑOS DE EXPERIENCIA PERO ANEXA CERTIFICACIONES POR  5 AÑOS 8 MESES</t>
  </si>
  <si>
    <t>MARIA VIRGINIA MAYA HURTADO</t>
  </si>
  <si>
    <t>DISEÑAR EL POAI Y ESTRATEGIAS PARA LA EJECUCION, MONITOREO Y EVALUACION  COORDINAR MONITOREAR LAS FUNCIONES DEL EQUIPO  HUMANO.  SISTEMATIZAR LA INFORMACION  SOBRE LA ATENCION  A LA RIMEA INFANCIA. ORIENTAR LOS  PROCESOS FORMATIVOS PARA LA EDUCACION INICIAL ESTABLECER ALIANZAS INTERINSTITUCIONALES Y GESTIONAR RECURSOS QUE GARANTICEN LA ADECUADA  IMPLEMENTACION  DE LA MODALIDAD ORIENTRA LOS PROCESO FORMATIVOS EN  EDUCACION INICIAL, GARANTIZR LA FORMA PARTICIPATIVA, EL BUEN TRATO Y LA ATENCIÓN CON AMOR DE LA MAS ALTA CALIDAD.  CONOCER Y PARTICIPAR LA CONSTRUCCION DE LA RUTA DE A TENCION  ACOMPAÑAMIENTO , PLANEACION Y EJECUCION DE LAS AREAS CORRESPONDIENTES AL GRADO PREJARDIN  Y TRANSICION. CDI INSTITUCIONAL</t>
  </si>
  <si>
    <t>ATENCION INTEGRAL A LA PRIMERA INFANCIA</t>
  </si>
  <si>
    <t>PROFESIONAL DE APOYO  FINANCIERO</t>
  </si>
  <si>
    <t>15 BOLIVAR 945</t>
  </si>
  <si>
    <t>18/1/2010 - 15/12/2014</t>
  </si>
  <si>
    <t>COORDINAR, SUPERVISAR, CAPACITAR Y GESTIONAR</t>
  </si>
  <si>
    <t>JULIETH ALEJANDRA SALAZAR MESA</t>
  </si>
  <si>
    <t>LICENCIATURA EN  EDUCACION PREESCOLAR</t>
  </si>
  <si>
    <t>10/3/2013 - 15/12/2014</t>
  </si>
  <si>
    <t>MADGA CRISTINA CASTRO MUÑOZ</t>
  </si>
  <si>
    <t>UNIVRSIDAD DEL MAGDALENA</t>
  </si>
  <si>
    <t>10/5/2010 - 15/12/2014</t>
  </si>
  <si>
    <t xml:space="preserve">ATENCION INTEGRAL A LA PRIMEA INFANCIA.  COGERTOR SOCIAL DE RED UNIDOS, </t>
  </si>
  <si>
    <t xml:space="preserve">RELACIONA 6 AÑOS DE EXPERIENCIA Y SOPORTA CON LAS CERTIFICACIONES 3 AÑOS Y DOS MESES </t>
  </si>
  <si>
    <t>DORIS EUGENIA ZUÑIGA DORADO</t>
  </si>
  <si>
    <t>15/2/2014 - 15/12/2014</t>
  </si>
  <si>
    <t>ACOMPAÑAMIENTO A UNIDADES DE ATENCIÓN  MUJERES GESTANTES MADRES LACTANTES  NIÑOS Y NIÑAS</t>
  </si>
  <si>
    <t>NO SE HA GRADUADO</t>
  </si>
  <si>
    <t>INGRID  JESENIA BRAVO GOMEZ</t>
  </si>
  <si>
    <t>8/8/2013 - 15/12/2014</t>
  </si>
  <si>
    <t>ATENCION INTEGRAL A L A PRIMERA  INFANCIA</t>
  </si>
  <si>
    <t>MARIA FERNANDA  VILLA TOBOM</t>
  </si>
  <si>
    <t>7/2/2014 - 15/12/2014</t>
  </si>
  <si>
    <t>ATENCION INTEGRAL  A LA PRIMERA INFANCIA</t>
  </si>
  <si>
    <t>MONICA COLINA HENAO</t>
  </si>
  <si>
    <t>SECRETARIA DE EDUCACION</t>
  </si>
  <si>
    <t>1/6/2008 - 31/12/2011</t>
  </si>
  <si>
    <t>APOYO EN LA ORGANIZACIÓN DEL SERVICIO PEDAGOGICO POR LA TENCION DE LOS ESTUDIANTES CON DISCAPACIDAD  Y CON CAPACIDADES O TALENTOS EXCEPCIONALES QUE SON BENEFICIARIOS DEL SISTEMA EDUCATIVO NACIONAL</t>
  </si>
  <si>
    <t>IVONN DANITZA  ARAGON DUQUE</t>
  </si>
  <si>
    <t>FUNDACION EQUIPO DE TRABAJO COMPESINO Y URBANO DEL CAUCA</t>
  </si>
  <si>
    <t>1/7/2013 - 1/7/2014</t>
  </si>
  <si>
    <t>EJECUTAR  ACTIVIDADES CON EL DESARROLLO INFANTIL Y ACOMPAÑAMIENTO PSICOLOGICO A LOS INFANTES Y SU CIRCULO FAMILIAR DANDO APOYO INTEGRAL EN EL PROCESO DE FORMACIO´N Y EDUCACIÓN DE LOS NIÑOS</t>
  </si>
  <si>
    <t>LUZ ARACELI ZUÑIGA MUÑOZ</t>
  </si>
  <si>
    <t>ICBF CENTRO ZONAL MACIZO COLOMBIANO Y OTRAS INSTITUCIONES</t>
  </si>
  <si>
    <t>1/3/2006 - 1/7/2014</t>
  </si>
  <si>
    <t>PSICOLOGIA EN PROCESOS  TERAPEUTICO Y TALLERES DEL PROGRAMA NACIONAL DE HAZ PAZ</t>
  </si>
  <si>
    <t>ANEXA  DOS CERTIFICACIONES INCOMPLETAS LE FALTA PARA VERIFICAR EL TOTAL DE LA EXPERIENCIA</t>
  </si>
  <si>
    <t>NO SE ADJUNTA FORMATO 10</t>
  </si>
  <si>
    <t>4 MORALES 1 668</t>
  </si>
  <si>
    <t>BEATRIZ EUGENIA ORTEGA  SARCHI</t>
  </si>
  <si>
    <t>15/1/2010 - 15/12/2014</t>
  </si>
  <si>
    <t>EXPERIENCIA RELACIONADA EN LOS FOLIOS 289  Y 290 REPETIDOS. LA CERTIFICACION DE LA INSTITUCION EDUCATIVA DESTELLOS EMPRESARIALES NO ESPECIFICA EL TIEMPO  PRECISO.</t>
  </si>
  <si>
    <t xml:space="preserve">LICENCIADA EN EDUCACION BASICA   CON ENFASIS EN EDUCACION  ARTISTICAS </t>
  </si>
  <si>
    <t>FUNDACION UNIVERSITARIA  DE POPAYAN UNIMINUTO</t>
  </si>
  <si>
    <t>LICEO TECNICO SUPERIOR ADSCRITO A LA  COORPORACION UNIVERSITARIA AUTONOMA DEL CAUCA Y OTRAS INSTITUCIONES</t>
  </si>
  <si>
    <t>1/11/1996 - 15/12/2014</t>
  </si>
  <si>
    <t>RECOLECTAR LA DOCUMENTACION, HACER LA PLANEACION  PARA EL DESARROLLO DE LOS PROCESOS, REGISTROS DE LAS ACTIVIDADES Y RUTINAS QUE SE IMPLEMENTAN COMO LA EVALUACION DE DICHAS  CONDICIONES. REUNION CON LAS FAMILIAS PARA REALIZAR LOS ENCUENTROS Y ACOMPAÑAMIENTO EDUCATIVO.</t>
  </si>
  <si>
    <t>AL SUMAR LA EXPERIENCIA EN LA HOJA DE VIDA DA 8 AÑOS 4 MESES, PERO EN LAS CERTIFICACIONES QUE ADJUNTA TIENE  5 AÑOS 3 MESES.</t>
  </si>
  <si>
    <t>YOLIMA ANDREA CALAMBAS M.</t>
  </si>
  <si>
    <t>4/2/2007 - 15/12/2014</t>
  </si>
  <si>
    <t>ACOMPAÑAMIENTO FAMILIAR , APOYO SICOSOCIAL EN LA  UNIDADES DE ATENCIÓN  EN LAS DIFERENTES VEREDAS DEL MUNICIPIO DE MORALES Y DEMAS FUNCIONES QUE DELEGUE EL OPERADOR</t>
  </si>
  <si>
    <t>EN LA HOJA DE VIDA RELACIONA 5 AÑOS Y 6 MESES DE EXPERIENCIA PERO EN LAS CERTIFICACIONES SE SUMA 4 AÑOS</t>
  </si>
  <si>
    <t>LINA MARIA BRAVO GUZMAN</t>
  </si>
  <si>
    <t>22/5/2013 - 15/12/2014</t>
  </si>
  <si>
    <t>EN LA HOJA DE VIDA RELACIONA 1 AÑOS Y 7 MESES DE EXPERIENCIA PERO EN LAS CERTIFICACIONES SE SUMA 9 MESES</t>
  </si>
  <si>
    <t>13/01/2010 - 15/12/2014</t>
  </si>
  <si>
    <t>CERTIFICA Y ANEXA  CERTIFICACIONES NO RELACIONADAS  LA EXPERIENCIA RELACIONADA UN AÑO</t>
  </si>
  <si>
    <t>APOYO  PSICOSOCIAL</t>
  </si>
  <si>
    <t>ERIKA PATRICIA CHAMORRO RODRIGUEZ</t>
  </si>
  <si>
    <t>HOGAR COMUNITARIO GOTICAS DE AMOR</t>
  </si>
  <si>
    <t>1/9/2010 - 1/8/2012</t>
  </si>
  <si>
    <t>COORDINAR ACTIVIDADES DEL  HOGAR COMUNITARIO  DE BIENESTAR MODALIDAD GRUPAL</t>
  </si>
  <si>
    <t>16 LA VEGA 400</t>
  </si>
  <si>
    <t>No se tiene en cuenta esta experiencia por cuanto  se validó solo para el primer grupo</t>
  </si>
  <si>
    <t>MARIA MIZAIDA ORTEGA</t>
  </si>
  <si>
    <t>LICENCIADA EN EDUCACION BASICA CON ENFASIS EN CIENCIAS  NATURALES Y DE EDUCACION AMBIENTAL</t>
  </si>
  <si>
    <t>FUNDACION UNIVERSITARIA LOS LIBERTADORES</t>
  </si>
  <si>
    <t>1/9/1985 - 15/12/2014</t>
  </si>
  <si>
    <t>ATENCION INTREGRAL A LA PRIMERA INFANCIA Y BASICA PRIMARIA</t>
  </si>
  <si>
    <t>EN LA HOJA DE VIDA RELACIONA ESPECIALISTA  EN PEDAGOGIA DE LA EDUCACION ECOLOGIA NO ADJUNTA COPIA DIPLOMA.</t>
  </si>
  <si>
    <t>MARIA TERESA BRAVO QUIÑONEZ</t>
  </si>
  <si>
    <t>1/2/2012 - 30/6/2013</t>
  </si>
  <si>
    <t>ATENDER POBLACION DEL PROGRAMA ATENCION INTEGRAL A LA PRIMERA INFANCIA</t>
  </si>
  <si>
    <t>EN LA HOJA DE VIDA RELACIONA 6 MESES DE EXPERIENCIA  PERO EN LA CERTIFICACIONES NO SE PUEDE EVIDENCIAR LA TOTALIDAD DEL TIEMPO</t>
  </si>
  <si>
    <t>DIANA MARITZA GARCES MEDINA</t>
  </si>
  <si>
    <t>4/6/2012 - 15/12/2014</t>
  </si>
  <si>
    <t>ATENCION INTREGRAL A LA PRIMERA INFANCIA</t>
  </si>
  <si>
    <t>EN LA HOJA DE VIDA RELACIONA MAS  MESES DE EXPERIENCIA  PERO EN LA CERTIFICACIONES NO SE PUEDE EVIDENCIAR LA TOTALIDAD DEL TIEMPO</t>
  </si>
  <si>
    <t>KAREN MICELLE CIFUENTES</t>
  </si>
  <si>
    <t>UNIVERSIDAD  SURCOLOMBIANA</t>
  </si>
  <si>
    <t>NEUROPSYCHOPEDAO GIC BRAIN  CENTER S.A.S</t>
  </si>
  <si>
    <t>15/1/2013 - 19/07/2013</t>
  </si>
  <si>
    <t>ACOMPAÑAMIENTO PSICOLOGICO AGRUPOS ESCOLAERS</t>
  </si>
  <si>
    <t>se presento para  huila y que da en  cauca</t>
  </si>
  <si>
    <t>17 ALMAGUER</t>
  </si>
  <si>
    <t xml:space="preserve">CLAUDIA CORREA </t>
  </si>
  <si>
    <t>UNIVIERSIDAD AUTONOMA DEL CAUCA</t>
  </si>
  <si>
    <t>1/2/2013 - 15/12/2014</t>
  </si>
  <si>
    <t>LEYDI VIVIANA RINCON  TANGARIFE</t>
  </si>
  <si>
    <t>11/07/2013 - 15/12/2014</t>
  </si>
  <si>
    <t>PAOLA  ANDREA   ARCE  HURTADO</t>
  </si>
  <si>
    <t>APOYO   PSICOSOCIAL</t>
  </si>
  <si>
    <t>ESPERANZA DORADO  ORTEGA</t>
  </si>
  <si>
    <t>19 SANTA ROSA 350</t>
  </si>
  <si>
    <t>DANNY ELIZABETH MUÑOZ RUANO</t>
  </si>
  <si>
    <t>PREESCOLAR VAMOS A CRECER</t>
  </si>
  <si>
    <t>21/1/2012 - 17/10/2012</t>
  </si>
  <si>
    <t>DOCENTE DE TRANSICION</t>
  </si>
  <si>
    <t>LEYDI GEOVANA ROJAS CABRERA</t>
  </si>
  <si>
    <t>FUNDACION GIMNASIO MODERNO DEL CAUCA  Y OTROS ESTABLECIMIENTOS</t>
  </si>
  <si>
    <t>1/8/2013  - 31/10/2014</t>
  </si>
  <si>
    <t>APOYO PSICOSOCIAL , ORIENTACIONES  A LOS  PADRES DE FAMILIA Y DOCENTES  Y AUXILIARES PEDAGOGICOS DEL PROGRAMA CDI FAMILIAR</t>
  </si>
  <si>
    <t>NO ADJUNTA DIPLOMA DE PSICOLOGA. Y LA EXPERIENCIA  RELACIONADA UNICAMENTE 9 MESES</t>
  </si>
  <si>
    <t>YOLMA ORTIZ LUCUMI</t>
  </si>
  <si>
    <t>INSTITUCION EDUCATIVA  ANA SILENA  ARROYAVE ROA</t>
  </si>
  <si>
    <t>1/2/2013 - 30/6/20014</t>
  </si>
  <si>
    <t>ATENCION EN CASOS DE INTERVENCION EN CRISIS EN PRIMARA Y SEGUNDA INSTANCIA.  DESARROLLO DE ESCUELA DE PADRES. ATENCION ADE INFANTES Y ADOLESCENTES. PSICOORIENTACION Y ATENCIÓN A ESTUDIANTES CON  NECESIDADES EDUCATIVAS ESPECIALES</t>
  </si>
  <si>
    <t>6 PIENDAMO 2: 339 CUPOS</t>
  </si>
  <si>
    <t>1/339</t>
  </si>
  <si>
    <t>CARLOS ARTURO FUENMAYOR CASTRO</t>
  </si>
  <si>
    <t>SOCIOLOGO</t>
  </si>
  <si>
    <t>01/10/2008 - 15/12/2014</t>
  </si>
  <si>
    <t>APOYO SICOSOCIAL</t>
  </si>
  <si>
    <t>GUSTAVO ADOLFO MUÑOZ MOSQUERA</t>
  </si>
  <si>
    <t>25/02/2013 - 15/12/2014</t>
  </si>
  <si>
    <t>GINET ALEJANDRA MEDINA PAPAMIJA</t>
  </si>
  <si>
    <t>03/02/2014 - 15/12/2014</t>
  </si>
  <si>
    <t>SANDRA IDALIA PACHECO BENAVIDEZ</t>
  </si>
  <si>
    <t>10/09/2005 - 15/12/2014</t>
  </si>
  <si>
    <t>5 PIENDAMO 1: 311 CUPOS</t>
  </si>
  <si>
    <t>YASMIN NORELLY MUÑOZ PERAFAN</t>
  </si>
  <si>
    <t>05/4/2010 - 15/12/2014</t>
  </si>
  <si>
    <t>ERIKA LICETH PAPAMIJA MUÑOZ</t>
  </si>
  <si>
    <t>27/06/2011 - 30/11/2014</t>
  </si>
  <si>
    <t>ATENCION INTEGRAL A LA PRIMERA INFANCIA Y A SUS FAMILIAS</t>
  </si>
  <si>
    <t>EN LA EXPERIENCIA REPORTADA REFIERE 3 AÑOS Y MEDIO Y EN LA EXPERIENCIA REPORTADA EN LAS CERTIFICACIONES SOPORTA 1 AÑO 8 MESES</t>
  </si>
  <si>
    <t>18 SAN SEBASTIAN: 300 CUPOS</t>
  </si>
  <si>
    <t>DANIA GEHOVEL GAVIRIA URIBE</t>
  </si>
  <si>
    <t>FILOSOFA</t>
  </si>
  <si>
    <t>19/02/2011 - 15/12/2014</t>
  </si>
  <si>
    <t>FELIX ORLANDO SALCEDO PASAJE</t>
  </si>
  <si>
    <t>INSTITUTO DE AUDICION Y LENGUAJE INALE</t>
  </si>
  <si>
    <t>1/03/2014 - 01/10/2014</t>
  </si>
  <si>
    <t>ACCIONES DE INTERVENCION Y ORIENTACION FAMILIAR A NIÑOS Y NIÑAS EN SITIUACION DE DISCAPACIDAD AUDITIVA Y VISITAS DOMICILIARIAS</t>
  </si>
  <si>
    <t xml:space="preserve">SE POSTULA PARA PSICOLOGO, TENIENDO ENCUENTA QUE SU PERFIL ES TRABAJADOR SOCIAL </t>
  </si>
  <si>
    <t>MARIA DE LOS ANGELES VILLAFAÑE</t>
  </si>
  <si>
    <t>PENDIENTE GRADO</t>
  </si>
  <si>
    <t>ICBF  CENTRO ZONAL SUR</t>
  </si>
  <si>
    <t>01/02/2006 - 30/06/2007</t>
  </si>
  <si>
    <t>DESARROLLAR ACCIONES DE SUPERVISION TECNICA EN EL PROYECTO 131 ASISTENCIA A LA NIÑEZ Y APOYO A LA FAMILIA PARA POSIBILITAR EL EJERCICIO DE LOS DERECHOS EN EL CENTRO ZONAL SUR</t>
  </si>
  <si>
    <t>ES ENFERMERA</t>
  </si>
  <si>
    <t>3 LA SIERRA: 240 CUPOS</t>
  </si>
  <si>
    <t>1/240</t>
  </si>
  <si>
    <t>MARIA OLIVIA JIMENEZ</t>
  </si>
  <si>
    <t>10/02/2004 - 15/12/2014</t>
  </si>
  <si>
    <t>CLAUDIA MARCELA MELINA CAMPO</t>
  </si>
  <si>
    <t>14/02/2011 - 15/12/2014</t>
  </si>
  <si>
    <t>ALEXANDRA PERAFAN SERNA</t>
  </si>
  <si>
    <t>1/08/2014 - 15/12/2014</t>
  </si>
  <si>
    <t>COORDINADORA GENERAL ADICIONAL</t>
  </si>
  <si>
    <t>Total general</t>
  </si>
  <si>
    <t xml:space="preserve">34 ZONA 3,4 Y 5 POPAYAN: 644 CUPOS </t>
  </si>
  <si>
    <t>MONICA ANDREA PAPAMIJA MUÑOZ</t>
  </si>
  <si>
    <t>EMILSE SILVA SAMBONI</t>
  </si>
  <si>
    <t>16/11/2013 - 15/12/2014</t>
  </si>
  <si>
    <t>DOCENTE DE PRIMERA INFACNIA</t>
  </si>
  <si>
    <t>LILIANA ESPINOZA TRUJILLO</t>
  </si>
  <si>
    <t>14/07/2011 - 15/12/2014</t>
  </si>
  <si>
    <t>CAPACITACION Y VISITAS A LOS HOGARES DE LAS FAMILIAS</t>
  </si>
  <si>
    <t>TATIANA LUNA CAJIBIOY</t>
  </si>
  <si>
    <t xml:space="preserve">INSTITUCION EDUCATIVA LOS COMUNEROS </t>
  </si>
  <si>
    <t>01/08/2012 - JUNIO 2013</t>
  </si>
  <si>
    <t>CATHERINE FLOR</t>
  </si>
  <si>
    <t xml:space="preserve">10/02/2013 - 15/12/2014 </t>
  </si>
  <si>
    <t>ASOCIACION DE AUTORIDADES INDIGENAS DEL ORIENTE CAUCANO TOTOGUAMPA</t>
  </si>
  <si>
    <t>1/11/2013  - 31/12/2014</t>
  </si>
  <si>
    <t>PSICOLOGA EN EL PROGRAMA DE ATENCION INTEGRAL AL PROGRAMA DE PRIMERA INFANCIA.</t>
  </si>
  <si>
    <t>33: POPAYAN RESTO VEREDAS: 300 CUPOS</t>
  </si>
  <si>
    <t>DANIA MARITZA VIAFARA CASTILLO</t>
  </si>
  <si>
    <t>15/01/2007 - 15/12/2014</t>
  </si>
  <si>
    <t>03/02/2012 - 15/08/2014</t>
  </si>
  <si>
    <t>ATEWNCION A FAMILIAS NIÑAS, NIÑOS Y ADOLESCENTES</t>
  </si>
  <si>
    <t>LEDY AMPARO BUITRON</t>
  </si>
  <si>
    <t>28/05/2012 - 15/07/2014</t>
  </si>
  <si>
    <t>28: SANTANDER DE QUILICHAO: 1000 CUPOS</t>
  </si>
  <si>
    <t>ROSA ELENA BASTIDAS</t>
  </si>
  <si>
    <t>01/08/2012 - 31/12/2013</t>
  </si>
  <si>
    <t>BRINDAR ATENCION DIRECTA Y PROFESIONAL A LOS NIÑOS , NIÑAS ADOLESCENTES JOVENES Y FAMILIAS</t>
  </si>
  <si>
    <t>LUZ ELIBANETH VIVEROS MOSQUERA</t>
  </si>
  <si>
    <t>JARDIN INFANTIL Y GUARDERIA MILAGORS</t>
  </si>
  <si>
    <t>28/09/2012 - 30/04/2014</t>
  </si>
  <si>
    <t>MILTON MAURICIO PORTILLA BENAVIDES</t>
  </si>
  <si>
    <t>LICENCIADO EN FILOSOFIA</t>
  </si>
  <si>
    <t>COLEGIO MUSICAL BRITANICO</t>
  </si>
  <si>
    <t>9-/01/2006/ - 01/12/2009</t>
  </si>
  <si>
    <t>ASESORAR E IMPLEMENTAR ESTRATEGIAS DE CONVIVENCIA E IMPLEMENTACION DE ESTARTEGIAS PEDAGOGICAS.</t>
  </si>
  <si>
    <t>se prsento para nariño y se queda en  Cauca</t>
  </si>
  <si>
    <t>ERICA ADRIANA GARCES COLLAZOS</t>
  </si>
  <si>
    <t>10/02/2014 - 30/08/2014</t>
  </si>
  <si>
    <t>CAPACITACIONES A COMUNIDADES VULNERABLES</t>
  </si>
  <si>
    <t>OMAR GALINDEZ</t>
  </si>
  <si>
    <t>FUNDACION RIGHETTO</t>
  </si>
  <si>
    <t>5/12/2011 - 13/06/2014</t>
  </si>
  <si>
    <t>REALIZA ACTIVIDADES CON POBLACION VULNERABLE</t>
  </si>
  <si>
    <t>EL FORMATO 8 NO ES EL FORMATO ADECUADO</t>
  </si>
  <si>
    <t>PROYECTO DE GRADO APROBADO</t>
  </si>
  <si>
    <t>01/08/2011 - 21/06/2014</t>
  </si>
  <si>
    <t>PROMOTORA DE DERECHOS GENERACIONES CON BIENESTAR</t>
  </si>
  <si>
    <t>PEDRO ANDRES GONZALES</t>
  </si>
  <si>
    <t>COMFAMILIAR</t>
  </si>
  <si>
    <t>01/08/2012 - 30/06/2014</t>
  </si>
  <si>
    <t>ENTREVISTAR NIÑOS, NIÑAS ADOLESCENTES Y PADRES</t>
  </si>
  <si>
    <t>JESSICA TATIANA LUCUMI CAMPO</t>
  </si>
  <si>
    <t>PERIODO DE GRADO</t>
  </si>
  <si>
    <t>01/02/2012 - 15/12/2014</t>
  </si>
  <si>
    <t>ANGELICA JHOANA IMBACUAN CEBALLOS</t>
  </si>
  <si>
    <t>01/02/2009 - 02/15/2013</t>
  </si>
  <si>
    <t>TRABAJO CON NIÑOS , NIÑAS Y ADOLESCENTES</t>
  </si>
  <si>
    <t xml:space="preserve">MARIA ELIZABETH DEL CARMEN DEL HIERRO </t>
  </si>
  <si>
    <t>UNIVERSIDAD CENTRAL</t>
  </si>
  <si>
    <t>FUNDACION DE PROMOCION INTEGRAL Y TRABAJO COMUNITARIO CORAZON DE MARIA</t>
  </si>
  <si>
    <t>01/03/2002 - 31/06/2014</t>
  </si>
  <si>
    <t>PREVENCION DEL MALTRATO INFANTIL Y LA VIOLENCIA INTRAFAMILIAR</t>
  </si>
  <si>
    <t>32: VILLARICA 2: 800</t>
  </si>
  <si>
    <t>JOSEFINA ALAIN VILLOTA CRIOLLO</t>
  </si>
  <si>
    <t>LICENCIADA EN CIENCIAS SOCIALES</t>
  </si>
  <si>
    <t>COLEGIO HUMBOLDT DE PASTO</t>
  </si>
  <si>
    <t>15/01/1999 - 30/11/2012</t>
  </si>
  <si>
    <t>ACTIVIDADES EDUCATIVAS CON ESTUDIANTES</t>
  </si>
  <si>
    <t>LEONARDO MAURICIO VARGAS CLAVIJO</t>
  </si>
  <si>
    <t>LICENCIADO EN BIOLOGIA</t>
  </si>
  <si>
    <t>UNIVERSIDAD DISTRITAL FRNACISCO JOSE DE CALDAS</t>
  </si>
  <si>
    <t>UNIVERSIDAD LA GRAN COLOMBIA</t>
  </si>
  <si>
    <t>01/04/2010 - 15/12/2012</t>
  </si>
  <si>
    <t>COORDINAR EL MODELO EDUCATIVO CIRCULO DEL PARENDIZAJE Y JORNADAS ESCOLARES COMPLEMENTARIAS</t>
  </si>
  <si>
    <t>MONICA VIVIANA VANEGAS</t>
  </si>
  <si>
    <t>PROCESO DE TESIS</t>
  </si>
  <si>
    <t>SOCIEDAD COLOMBIANA DE ESTUDIOS PARA LA EDUCACION LTDA</t>
  </si>
  <si>
    <t>08/03/2010 - 27/10/2010</t>
  </si>
  <si>
    <t xml:space="preserve">TRABAJO CON NIÑOS Y NIÑAS </t>
  </si>
  <si>
    <t>YURY VIVIANA RAMIREZ</t>
  </si>
  <si>
    <t>LICENCIADA EN PSICOLOGIA Y PEDAGOGIA</t>
  </si>
  <si>
    <t>FUNDACION RENACER</t>
  </si>
  <si>
    <t>27/07/2009 - 22/05/2013</t>
  </si>
  <si>
    <t>ATENCION E INTERVENCION A NIÑOS NIÑAS Y ADOLESCENTES VICTIMAS DE EXPLOTACION SEXUAL COMERCIAL</t>
  </si>
  <si>
    <t>ALINA MARIA VALENCIA MUÑOZ</t>
  </si>
  <si>
    <t xml:space="preserve">SECRETARIA DE SALUD DEPARTAMENTAL DEL CAUCA </t>
  </si>
  <si>
    <t>01/01/2011 - 15/08/2014</t>
  </si>
  <si>
    <t>PSICOLOGA APOYO PSICOSOCIAL A LAS POBLACIONES ESPECIALES</t>
  </si>
  <si>
    <t>MARISOL CADAVID MANQUILLO</t>
  </si>
  <si>
    <t xml:space="preserve">ESTUDIANTE PSICOLOGIA </t>
  </si>
  <si>
    <t xml:space="preserve">10 SEMESTRES </t>
  </si>
  <si>
    <t>16/01/2013 - 30/07/2014</t>
  </si>
  <si>
    <t xml:space="preserve">21: CORINTO 2: 600 CUPOS </t>
  </si>
  <si>
    <t xml:space="preserve">CLAUDIA CAROLINA VILLEGAS </t>
  </si>
  <si>
    <t>CORPORACION EDUCATIVA CENDA</t>
  </si>
  <si>
    <t>LICEO TECNICO SUPERIOR</t>
  </si>
  <si>
    <t>26/09/2009 - 19/12/2012</t>
  </si>
  <si>
    <t xml:space="preserve">PLANEACION FORMALIZACION EVALUACION DE AGENTES EDUCATIVOS PRIMERA INFANCIA </t>
  </si>
  <si>
    <t>DIRECTORA DEL JARDIN INFANTIL Y GUARDERIA MILAGROS</t>
  </si>
  <si>
    <t>MONICA DOLORES ESPAÑA REVELO</t>
  </si>
  <si>
    <t>CONSORCIO DESARROLLO VIAL MEDELLIN</t>
  </si>
  <si>
    <t>01/09/2007  -  29/10/2014</t>
  </si>
  <si>
    <t>LUZ DELLA GOMEZ RENGIFO</t>
  </si>
  <si>
    <t>21/08/2014 - 30/11/2014</t>
  </si>
  <si>
    <t>ACOMPAÑAMIENTO A LAS DE LA RED UNIDOS</t>
  </si>
  <si>
    <t>NO CUMPLE POR EL PERFIL POR EL TIEMPO DE EXPERIENCIA SOPORTADO EN LAS CERTIFICACIONES LABORALES DE 3 MESES</t>
  </si>
  <si>
    <t>JULIA RODRIGUEZ MARTINEZ</t>
  </si>
  <si>
    <t xml:space="preserve">FUNDACION APOYO A LA COMUNIDAD </t>
  </si>
  <si>
    <t>18/04/2011 - 15/04/2015</t>
  </si>
  <si>
    <t>CAPACITADORA DEL COMPONENTE PLAN DE VIDA Y ASESORA CONSTRUCCION DEL PLAN DE VIDA</t>
  </si>
  <si>
    <t xml:space="preserve">LAURA RENGIFO FARRUFIA </t>
  </si>
  <si>
    <t>UNIVERSIDAD DE SAN BUENAVENTURA CALI</t>
  </si>
  <si>
    <t>CORPORACION AUTONOMA REGIONAL CAUCA</t>
  </si>
  <si>
    <t>01/07/2012 - 08/08/2014</t>
  </si>
  <si>
    <t xml:space="preserve">LA COPIA DEL DIPLOMA DE GRADO NO ES CLARO DE QUE UNIVERSIDAD PROVIENE EL TITULO, LOS FOLIOS 808 Y 809 NO PERTENECEN A LA PROFESIONAL LAURA RENGIFO FARRUFIA. </t>
  </si>
  <si>
    <t>25: PADILLA 500 CUPOS</t>
  </si>
  <si>
    <t>CLAUDIA ZULEMA CIFUENTES</t>
  </si>
  <si>
    <t>DIOCESIS DE TUMACO</t>
  </si>
  <si>
    <t>23/04/2009 - 30/07/2014</t>
  </si>
  <si>
    <t>COORDINADORA DE ZONA DE ESTARTEGIA DE CERO A SIEMPRE</t>
  </si>
  <si>
    <t>se presento en cauca y nariños se queda en cauca</t>
  </si>
  <si>
    <t>MARIA ALFAIMA LUCUMI GONZALES</t>
  </si>
  <si>
    <t>CENTRO DE INVESTIGACION ACADEMICA Y DESARROLLO TECNOCOLOGICO DE OCCIDENTE CIADE</t>
  </si>
  <si>
    <t>06/02/2012 - 31/10/2014</t>
  </si>
  <si>
    <t>DOCENTE PROGRAMA DE ATENCION INTEGRAL A LA PRIMERA INFANCIA</t>
  </si>
  <si>
    <t>MARCELA ROCIO AMAR FORERO</t>
  </si>
  <si>
    <t>LICENCIADA EN PSICOPEDAGOGIA</t>
  </si>
  <si>
    <t>UNIVERSIDAD TECNOLOGICA Y PEDAGOGICA DE COLOMBIA</t>
  </si>
  <si>
    <t xml:space="preserve">JARDIN INFANTIL CASTILLO AZUL </t>
  </si>
  <si>
    <t>01/02/2011  -  31/08/2012</t>
  </si>
  <si>
    <t xml:space="preserve">LAYS CARMENZA ZUÑIGA CANCHIMBO </t>
  </si>
  <si>
    <t>10/02/2009 - 20/12/2014</t>
  </si>
  <si>
    <t>DORIS HANDYULL RIVEROS</t>
  </si>
  <si>
    <t>UNIVERSIDAD INCA DE COLOMBIA</t>
  </si>
  <si>
    <t>FUNDACION AYUDA A LA INFANCIA</t>
  </si>
  <si>
    <t>14/02/2006 - 18/02/212</t>
  </si>
  <si>
    <t>TRABAJO CON FAMILIAS Y TRABAJO PSICOSOCIAL Y TRABAJO CON LA COMUNIDAD</t>
  </si>
  <si>
    <t xml:space="preserve">40: BALBOA 400 CUPOS </t>
  </si>
  <si>
    <t>DELYS YULIANA CAMARGO</t>
  </si>
  <si>
    <t>FUNDACION CAMINO  A LA ESPERANZA</t>
  </si>
  <si>
    <t>15/4/2010 - 11/5/2011</t>
  </si>
  <si>
    <t>CAPACITACION A UXILIARES COMUNITARIAS Y CUIDADORAS DE PERSONAS CON DISCAPACIDAD</t>
  </si>
  <si>
    <t>KAREN ALVARADO CLAVIJO</t>
  </si>
  <si>
    <t>COORPORACION UNIVERSITARIA MINUTO DE DIOS</t>
  </si>
  <si>
    <t>28/8/2012 - 4/6/2013</t>
  </si>
  <si>
    <t>VISITAS DOMICILIARIAS INTERVENCION SOCIAL</t>
  </si>
  <si>
    <t>MARLY PAOLA ORTEGA VALENCIA</t>
  </si>
  <si>
    <t>SANTIAGO DE CALI</t>
  </si>
  <si>
    <t>FUNDACION PROPAL Y OTRAS</t>
  </si>
  <si>
    <t>1/7/2011 - 15/12/2014</t>
  </si>
  <si>
    <t>ATENCION E INTERVENCION A POBLACION INFANTIL, ADOLESCENTES, JOVENES Y ADULTOS.   ACOMPAR AL AGENTE EDUCATIVO EN PROCESO PEDAGOGICO.</t>
  </si>
  <si>
    <t xml:space="preserve">23: GUACHENE: 350 CUPOS </t>
  </si>
  <si>
    <t>COORDINDORA</t>
  </si>
  <si>
    <t>MARIA IGNACIA  RODALLEGA</t>
  </si>
  <si>
    <t>LICENCIADA EN EDUCACION BASICA CON ENFASIS EN EDUCACIÓN ARTISTICA</t>
  </si>
  <si>
    <t>10/5/2011 - 15/12/2014</t>
  </si>
  <si>
    <t>ATENCION INTEGRAL  A LA PRIMERA INFNACIA SUPERVISION DE DOCENTOS Y EQUIPO DE APOYO EN UNIDADES DE ATENCION . REALIZACION DE LAS BASES DE DATOS DE BENEFICIARIOS CUENTAME, PARTICIPACIÓN EN LA REALIZACION DEL INFORME MENSUAL</t>
  </si>
  <si>
    <t>NO CERTIFICA LA  EXPERIENCIA</t>
  </si>
  <si>
    <t>ADRIANA MARIA BARANDICA LOZANO</t>
  </si>
  <si>
    <t>FUNDACION AVANZAR SOCIAL Y OTRAS</t>
  </si>
  <si>
    <t>6/6/2011 - 5/12/2014</t>
  </si>
  <si>
    <t xml:space="preserve">FORMULACION Y EJECUCION SEGUIMIENTON, SUPERVISION DE PROYECTO ATENCION MATERNA ADOLESCENTES, ACOMPAÑAMIENTO PSICOSOCIAL  DE ENCUENTROS VIVENCIALES Y VISITAS A FAMILIAS  NIÑOS Y NIÑAS Y DOLESCENTES PARTICIPANTES EN EL SEGUIMIENTO EN LA GARANTIA DE DERECHOS. </t>
  </si>
  <si>
    <t>YENNI PATRICIA MOSQUERA HOLGUIN</t>
  </si>
  <si>
    <t>LICEO PEDAGOGICO SANTANDER DE QUILICHAO</t>
  </si>
  <si>
    <t>2/2/2009 - 30/11/2012</t>
  </si>
  <si>
    <t>DOCENTE EN PREESCOLAR Y ASESORIA SICOLOGICA</t>
  </si>
  <si>
    <t xml:space="preserve">43: PATIA 300 CUPOS </t>
  </si>
  <si>
    <t>LILI ELIZABETH  VERGARA</t>
  </si>
  <si>
    <t>FUNDACION  CERREJON</t>
  </si>
  <si>
    <t>1/5/1999 - 30/11/2008</t>
  </si>
  <si>
    <t>COORDINAR EL MANEJO DE PROYECTOS EN AREAS DE SALUD Y EDUCACION</t>
  </si>
  <si>
    <t>MELISA PAVA ORTEGON</t>
  </si>
  <si>
    <t>UNIVERSIDAD DE LA SALLE</t>
  </si>
  <si>
    <t>CORPORACON OBSERVATORIO PARA LA PAZ Y OTAS</t>
  </si>
  <si>
    <t>01/01//2007 -31/12/2012</t>
  </si>
  <si>
    <t>EDUCADORA FAMILIAR, VISITAS IN STU, CAPACITACION, VISITAS DOMICILIARIAS PARA INCLUSION DE FAMILIAS EN SITUACION DE DISCAPCIDAD</t>
  </si>
  <si>
    <t>ANDRES ORDOÑEZ</t>
  </si>
  <si>
    <t>ASOCIACION COMUNITARIA LA ESPERANZA ASOESPERANZA Y OTRAS</t>
  </si>
  <si>
    <t>22/6/2013 - 306/2014</t>
  </si>
  <si>
    <t>PROMOTOR DE GARANTIA DE DERECHOS , DE NIÑOS, NIÑAS Y ADOLESCENTES .  ACCIONES DE ATENCION TERAPEUTICA, PREVENCION Y RECONSTRUCCION SOCIAL  EN FAMILIAS VICTIMAS DE LA VIOLENCIA</t>
  </si>
  <si>
    <t>UNION TEMPORAL PARA LA PRIMERA INFANCIA EL TAMBO</t>
  </si>
  <si>
    <t xml:space="preserve">ASOCIACION DE PADRES DE FAMILIA DE LOS HOGARES COMUNITARIOS DE BIENESTAR FAMILIAR LOS ANAYES </t>
  </si>
  <si>
    <t xml:space="preserve">ASOCIACION DE PADRES DE FAMILIA DE LOS HOGARES COMUNITARIOS DE BIENESTAR DE PIAGUA </t>
  </si>
  <si>
    <t>ASOCIACION DE PADRES DE FAMILIA DE LOS HOGARES COMUNITARIOS DE BIENESTAR VEREDA EL CRUCERO</t>
  </si>
  <si>
    <t>UNION TEMPORAL DE DESARROLLO INTEGRAL POR LA PRIMERA INFANCIA EL TAMBO</t>
  </si>
  <si>
    <t>ASOCIACION DE PADRES DE FAMILIA DE LOS HOGARES COMUNIOTARIOS DE BIENESTAR PIAGUA MUNICIPIO DEL TAMBO</t>
  </si>
  <si>
    <t>19262010-028</t>
  </si>
  <si>
    <t>19262011-028</t>
  </si>
  <si>
    <t>19262012-137</t>
  </si>
  <si>
    <t>19262013-160</t>
  </si>
  <si>
    <t>19262014-258</t>
  </si>
  <si>
    <t xml:space="preserve">ASOCIACION DE PADRES DE FAMILIA DE LOS HOGARES COMUNIOTARIOS DE BIENESTAR EL CRUCERO </t>
  </si>
  <si>
    <t>19262011-030</t>
  </si>
  <si>
    <t>19262012-139</t>
  </si>
  <si>
    <t>19262013-162</t>
  </si>
  <si>
    <t>EL TAMBO</t>
  </si>
  <si>
    <t xml:space="preserve">SIN DATOS </t>
  </si>
  <si>
    <t>SIN DATO S</t>
  </si>
  <si>
    <t>NO CUMPLE: SUBSANAR, DILIGENCIADO FORMATO 11 INFRAESTRUCTURA HABILITANTE.</t>
  </si>
  <si>
    <t>LICENCIADA EN ETNOEDUCACIÓN</t>
  </si>
  <si>
    <t>JARDIN INFANTIL GUARDERIA MILAGROS</t>
  </si>
  <si>
    <t>28-09-2012 A 30-04-2014</t>
  </si>
  <si>
    <t>LA CERTIFICACION NO ESTA RELACIONADA EN HOJA DE VIDA</t>
  </si>
  <si>
    <t>ALEJANDRA CASTRO VOLVERAS</t>
  </si>
  <si>
    <t>HOGAR MULTIPLE AMANECER TAMBEÑO</t>
  </si>
  <si>
    <t>01-08-2006 A  ENERO-2007 Y 1-05-2007-31-12-2007</t>
  </si>
  <si>
    <t>ZAIDA BETHANCOUR  MEDINA</t>
  </si>
  <si>
    <t>ONG FUNDASER y  COLEGIO KINGDOMKIDS</t>
  </si>
  <si>
    <t>07-03-2014  31-10-2014 Y  1-09-2010 al 1-03--2014</t>
  </si>
  <si>
    <t>PSICOLOGA CLINICA CON PADRES DE FLIA. Y EDUCATIVA CON NIÑOS Y DOSCENTES</t>
  </si>
  <si>
    <t>MARLENY BURBANO ACOSTA</t>
  </si>
  <si>
    <t>SECRETARIA DE GOBIENO MUNICIPAL-BOLIVAR Y  EQUIPO DE TRABAJO DEL CAUCA</t>
  </si>
  <si>
    <t>PROMOTORA DE DESARROLLO COMUNITARIO</t>
  </si>
  <si>
    <t>LA EXPERIENCIA QUE CERTIFICA CORRESPONDE A PERIODOS ANTERIORES  A SU FORMACION  COMO PSICOLOGA</t>
  </si>
  <si>
    <t>JULIANA  MATILDE BERNAL TOBON</t>
  </si>
  <si>
    <t>RESOLUCION 5-2677-03</t>
  </si>
  <si>
    <t>CORPORACION CRE..SIENDO CON NIÑOS Y ADOLESCENTES- COMITÉ DE REHABILITACIÓN, FUNDACION SERVICIO JUVENIL BOSCONIA</t>
  </si>
  <si>
    <t>1-08-2011 A 1-09-2012 Y 1-09-2010 A 20-12-2010 Y 1-08-2008-20-12-2008</t>
  </si>
  <si>
    <t>JHON FREDY ARIAS SOTO</t>
  </si>
  <si>
    <t>22/12/207</t>
  </si>
  <si>
    <t>MEDICO SIN FRONTERAS</t>
  </si>
  <si>
    <t>9-12-2009 a 31-10 -2014</t>
  </si>
  <si>
    <t>SANDRA MILENA ASTUDILLO CHICANGANA</t>
  </si>
  <si>
    <t>RESOLUCION  119558</t>
  </si>
  <si>
    <t>ONG CRECER EN FAMILIA-FUNDACIÓN GIMNASIO MODERNO DEL CAUCA</t>
  </si>
  <si>
    <t>06/05/2014 A LA FECHA Y 1-03-2014 A 30-04-2014</t>
  </si>
  <si>
    <t>MARISOL ROJAS ERAZO</t>
  </si>
  <si>
    <t>PSICOLOGA SOCIAL COMUNITARIO</t>
  </si>
  <si>
    <t xml:space="preserve">RESOLUCION 8370 </t>
  </si>
  <si>
    <t>PROING SA</t>
  </si>
  <si>
    <t>NO TIENE COMO SICOLOGA- ANEXA COMO TRABAJADOR SOCIAL</t>
  </si>
  <si>
    <t>COMISARIA DE FAMILIA S/DER QUILICHAO</t>
  </si>
  <si>
    <t>GLORIA PATRICIA GAON RENGIFO</t>
  </si>
  <si>
    <t>1 SEMESTRE 2013 Y 1 SEMESTRE 2014</t>
  </si>
  <si>
    <t>FIRMO ACTA DE COMPROMISO COMO SICOLOGA Y ES GRADUADA EN TRABAJO SOCIAL. LA CERTIFIACIÓN NO ES DADA POR EL REPRESENTANTE LEGAL NI LA DIRECTORA DEL HOGAR INFANTIL SINO POR EL EQUIPO SICOSOCIAL</t>
  </si>
  <si>
    <t>JENNI MUÑOZ REYES</t>
  </si>
  <si>
    <t>RESOLUCION 02597</t>
  </si>
  <si>
    <t>CASA MATERNA RETOÑITOS</t>
  </si>
  <si>
    <t xml:space="preserve"> DESDE 2007 HASTA 29-09-2009</t>
  </si>
  <si>
    <t>PSICOLOIGA</t>
  </si>
  <si>
    <t>PROFESIONALES DE APOYO EN SALUD Y NUTRICIÓN</t>
  </si>
  <si>
    <t>FRANCY GALLEGO BEDOYA</t>
  </si>
  <si>
    <t>RESOLUCION 15625</t>
  </si>
  <si>
    <t>DIRECCION DEPARTAMENAMENTAL DEL CAUCA- UNIDAD POPAYAN</t>
  </si>
  <si>
    <t>4-04-1991 A 19-12-2002</t>
  </si>
  <si>
    <t>ALBA LUZ ROSAS FIGUEROA</t>
  </si>
  <si>
    <t>RESOLUCION 9949</t>
  </si>
  <si>
    <t xml:space="preserve"> TECNICA AUXILIAR</t>
  </si>
  <si>
    <t>EIVAR IVAN ORTIZ GUACA</t>
  </si>
  <si>
    <t>RESOLUCION O1271</t>
  </si>
  <si>
    <t>ANA YAMILET CAÑAR PAREDES</t>
  </si>
  <si>
    <t>TECNICO AUXILIAR ENFERMERIA</t>
  </si>
  <si>
    <t>RESOLUCION  0092</t>
  </si>
  <si>
    <t>CABILDO DE TOTORO Y CORPORACION DIA DE LA NIÑEZ</t>
  </si>
  <si>
    <t>1-08-2013 A 31-12-2013 Y 28-05-28-2013-26-06-2013</t>
  </si>
  <si>
    <t>AUXILIARES ADMINISTRATIVOS</t>
  </si>
  <si>
    <t>LINA PAOLA DAZA BOLAÑOS</t>
  </si>
  <si>
    <t xml:space="preserve">8 SEMESTRE CONTADURIA </t>
  </si>
  <si>
    <t>CORPORACION UNIVERSITARIA REMINGTON</t>
  </si>
  <si>
    <t>ABOGADOS ESPECIALES ROGER MARINO MONCAYO</t>
  </si>
  <si>
    <t>5-03-2012 A 5-01-2014</t>
  </si>
  <si>
    <t>BLANCA ESTELLA MERA GUTIERREZ</t>
  </si>
  <si>
    <t>TECNICO PROFESIONAL EN  CONTABILIDAD Y FINANZAS</t>
  </si>
  <si>
    <t>COOPERATIVA DE IMPRESORES Y PAPELEROS DELOCCIDENTE LTDA.</t>
  </si>
  <si>
    <t>17-05-2004 A 11-01-2008</t>
  </si>
  <si>
    <t>ADMINISTRADORA</t>
  </si>
  <si>
    <t>YURI ELIZETH VALENCIA ECHAVARRIA</t>
  </si>
  <si>
    <t>TECNOLOGO EN TELECOMUNICACIONES</t>
  </si>
  <si>
    <t>MIRIAM VALDEZ VARGAS</t>
  </si>
  <si>
    <t>10 SEMESTRE DE CONTADURIA</t>
  </si>
  <si>
    <t>TABACO BOUTIQUE</t>
  </si>
  <si>
    <t>2006-  HASTA 31/12/2011</t>
  </si>
  <si>
    <t>NAYIBE MONTERO LLANTEN</t>
  </si>
  <si>
    <t>TECNICO EN EDUCACIÓN PREESCOLAR</t>
  </si>
  <si>
    <t>FUND.GIMNASIO MODERNO DEL CAUCA</t>
  </si>
  <si>
    <t>19/04/2012 A 19/09/2012 Y 1/04/2013 A 30/12/2013</t>
  </si>
  <si>
    <t>LEYSON HUMBERTO VIVEROS</t>
  </si>
  <si>
    <t>ESCUELA NORMAL SUPERIOR LA INMACULADA</t>
  </si>
  <si>
    <t>JARDIN INFANTIL ARENA Y CIELO</t>
  </si>
  <si>
    <t>03/2010 - 12/2011</t>
  </si>
  <si>
    <t>HIGDALY SUJEIVI CASTILLO MEDINA</t>
  </si>
  <si>
    <t>TECNICO EN ATENCION A LA PRIMERA INFANCIA</t>
  </si>
  <si>
    <t>01/04 A 30/12/2013 Y 20/11/2013 A 20/11/2014</t>
  </si>
  <si>
    <t>ELSA LIDA OROZCO ERAZO</t>
  </si>
  <si>
    <t>UNIVERSIDAD JAVERIANA</t>
  </si>
  <si>
    <t>22/082006 A 15/12/2006 Y 19/04/2012 A 19/09/2012 Y 15/01/2013 A 30/12/2013</t>
  </si>
  <si>
    <t>MARIA ESTEFANIA IDARRAGA ACEVEDO</t>
  </si>
  <si>
    <t>TECNICO INTEGRAL A LA PRIMERA INFANCIA</t>
  </si>
  <si>
    <t>CDI INSTITUCIONAL AMANCECER TAMBEÑO</t>
  </si>
  <si>
    <t>13/01/2012 A 08/12/2012</t>
  </si>
  <si>
    <t>ANYI IDALI CASTRO GARCIA</t>
  </si>
  <si>
    <t>CENTRO PEDAGOGICO LEONARDO DAVINCI / INSTITUCION EDUCATIVA SAN CARLOS</t>
  </si>
  <si>
    <t>02/08/2012 A 30/06/20014 Y 300 HORAS AÑO 2012</t>
  </si>
  <si>
    <t>YENNY ELIZABETH LÓPEZ GUTIERREZ</t>
  </si>
  <si>
    <t>INSTITUTO TECNICO ESCUELA AMERICANA DE NEGOCIOS</t>
  </si>
  <si>
    <t>ASOCIACION HCB EL CRUCERO TAMBO</t>
  </si>
  <si>
    <t>02/02/2007 A 08/12/2010</t>
  </si>
  <si>
    <t>NIDIA MILENA AVIRAMA ASTAIZA</t>
  </si>
  <si>
    <t>ASOCIACION HCB VEREDA LA PALOMA MUPIO DEL TAMBO</t>
  </si>
  <si>
    <t>01/11/2010 A 30/11/2014</t>
  </si>
  <si>
    <t>LEIDY JOHANA FLOREZ ORTIZ</t>
  </si>
  <si>
    <t>TECNICO PROFESIONAL EN ATENCION INTEGRAL A LA PRIMERA INFANCIA</t>
  </si>
  <si>
    <t>FUNDACION GIMNACIO MODERNO DEL CAUCA Y HOGAR MULTIPLE AMANECER TAMBEÑO</t>
  </si>
  <si>
    <t>15/01/2014 A 31/07/2014 Y 01/11/2010 A 21/03/2012</t>
  </si>
  <si>
    <t>LEIDY YOJANA QUINTANA ARANDA</t>
  </si>
  <si>
    <t>PREESCOLAR KINGDOM KIDS</t>
  </si>
  <si>
    <t>01/01/2012 A 14/11/2014</t>
  </si>
  <si>
    <t>PAOLA ANDREA MANQUILLO ARRUBLA</t>
  </si>
  <si>
    <t>ESCUELA NORMAL SUPERIOR DE POPAYAN</t>
  </si>
  <si>
    <t xml:space="preserve">10/08/2014 A 04/09/2014 Y 22/01/2014 A 31/07/2014 Y 01/04/2013 A 30/12/2013 </t>
  </si>
  <si>
    <t>SANDRA PATRICIA PALOMINO</t>
  </si>
  <si>
    <t>DECIMO SEMESTRE HISTORIA CON ENFASIS EN LENGUAJE AUDIOVISUAL</t>
  </si>
  <si>
    <t>DIANA PATRICIA CAMACHO MURILLO</t>
  </si>
  <si>
    <t>01/08/2012 A 13/12/2013</t>
  </si>
  <si>
    <t>LEIDY XIMENA FLOR OROZCO</t>
  </si>
  <si>
    <t>COLEGIO CAMPESTRE HISPANO DEL NORTE</t>
  </si>
  <si>
    <t>01/02/2007 A 24/06/2011</t>
  </si>
  <si>
    <t>MARIA DENI FULI MACA</t>
  </si>
  <si>
    <t>UNIDAD TECNOLOGICA DEL SUR</t>
  </si>
  <si>
    <t>PREESCOLAR CARITA FELIZ POPAYAN Y JARDIN INFANTIL FORJANDO CAMINOS</t>
  </si>
  <si>
    <t>01/01/2006 A 10/08/2007 Y 27/08/2007 A 16/04/2010</t>
  </si>
  <si>
    <t>GLORIA AMPARO MOSQUERA</t>
  </si>
  <si>
    <t>TECNICA EN PREESCOLAR</t>
  </si>
  <si>
    <t>CORPORACION UNIDAD DE CARRERAS INTERMEDIAS DEL CAUCA</t>
  </si>
  <si>
    <t>COLEGIO MADRE LAURA</t>
  </si>
  <si>
    <t>01/06/1989 A 30/12/2000</t>
  </si>
  <si>
    <t>AURA PIEDAD TINTINAGO RIVERA</t>
  </si>
  <si>
    <t>CENTRO EDUCATIVO LA CHICUEÑA TAMBO</t>
  </si>
  <si>
    <t>PAOLA ANDREA BOLAÑOS CASTILLO</t>
  </si>
  <si>
    <t>JARDIN INFANTIL CRECER JUNTOS</t>
  </si>
  <si>
    <t>DEICY JOHANA MARTINEZ MOSQUERA</t>
  </si>
  <si>
    <t>LICENCIADA EN EDUCACIÓN PREESCOLAR</t>
  </si>
  <si>
    <t>CORPORACION UNIVERSITARIA AUTONOMA</t>
  </si>
  <si>
    <t>INSTITUCION EDUCATIVA LA MILAGROSA</t>
  </si>
  <si>
    <t>01/01/2012 A 30/12/2012</t>
  </si>
  <si>
    <t>NINA ERIKA CAMAYO SAMBONI</t>
  </si>
  <si>
    <t>TECNICO LABORAL EN ATENCION INTEGRAL A LA PRIMERA INFANCIA</t>
  </si>
  <si>
    <t>INSTITUTO TECNICO SUPERAR</t>
  </si>
  <si>
    <t>JARDIN INFANTIL DIVINO NIÑO</t>
  </si>
  <si>
    <t>NILMER ORTIZ JIMENEZ</t>
  </si>
  <si>
    <t>TECNICO LABORAL EN EDUCACIÓN PREESCOLAR</t>
  </si>
  <si>
    <t>HOGAR INFANTIL PEQUEÑINES</t>
  </si>
  <si>
    <t>MARIA ELENA HOYOS CHILITO</t>
  </si>
  <si>
    <t>HOGAR INFANTIL CAUCANITOS</t>
  </si>
  <si>
    <t>01/02/2004 A 26/12/2007</t>
  </si>
  <si>
    <t>KALLY CAROLINA GUERRON GOMEZ</t>
  </si>
  <si>
    <t>ESCUELA NORMAL SUPERIOR SAN CARLOS</t>
  </si>
  <si>
    <t>CORPORACION EDUCATIVA NUEVA GENTE</t>
  </si>
  <si>
    <t>12/062012 A 14/11/2014</t>
  </si>
  <si>
    <t>CLAUDIA PATRICIA IDROBO VIDAL</t>
  </si>
  <si>
    <t>PREESCOLAR INQUIETUDES Y CENTRO EDUCATIVO LA MERCED</t>
  </si>
  <si>
    <t>01/07/2014 A 25/11/2014 Y 01/09/2012 A 13/06/2014</t>
  </si>
  <si>
    <t>MARIA ANGELICA PERDOMO PALECHOR</t>
  </si>
  <si>
    <t>INSTITUTO COLOMBIANO DE EDUCACIÓN BILINGÜE</t>
  </si>
  <si>
    <t>01/07/2013 A 30/08/2014</t>
  </si>
  <si>
    <t>LUISA FERNANDA VARGAS SOTELO</t>
  </si>
  <si>
    <t>INSTITUCION EDUCATIVA SAN AGIUSTIN</t>
  </si>
  <si>
    <t>02/08/2012 A 30/06/2014</t>
  </si>
  <si>
    <t>YENNY OLINDA CAICEDO BUITRON</t>
  </si>
  <si>
    <t>INSTITUCION EDUCATIVA METROPOLITANO MARIA OCCIDENTE</t>
  </si>
  <si>
    <t>YOLIMA VASQUEZ FERNANDEZ</t>
  </si>
  <si>
    <t>HOGAR INFANTIL PEQUEÑINES, CLUB DE LEONES POPAYAN</t>
  </si>
  <si>
    <t xml:space="preserve"> 01/08/2009 A 01/11/2011 </t>
  </si>
  <si>
    <t>ANGELICA YULIETH FERNANDEZ QUILA</t>
  </si>
  <si>
    <t>BEATRIZ GRIJALBA BECERRA</t>
  </si>
  <si>
    <t>CDI COMETA DE COLORES</t>
  </si>
  <si>
    <t>01/06/2013 A 30/06/2014</t>
  </si>
  <si>
    <t>ANA CECILIA CAMPO POTOSI</t>
  </si>
  <si>
    <t>HCB PIAGUA MUPIO TAMBO</t>
  </si>
  <si>
    <t>07/10/2006 A 26/11/2014</t>
  </si>
  <si>
    <t>LUZ DARY POLINDARA TRUJILLO</t>
  </si>
  <si>
    <t>BACHILLER COMERCIAL</t>
  </si>
  <si>
    <t>COLEGIO ALVARO ECHEVERRY PEREA</t>
  </si>
  <si>
    <t>13/09/2001 A 26/11/2014</t>
  </si>
  <si>
    <t>YAMILETH MENDEZ ITAZ</t>
  </si>
  <si>
    <t>HCB EL CRUCERO TAMBO</t>
  </si>
  <si>
    <t>02/02/2012 A 08/12/2012</t>
  </si>
  <si>
    <t>FRANCY ROCIO LOPEZ MONTENEGRO</t>
  </si>
  <si>
    <t>01/03/2014 A 31/07/2014</t>
  </si>
  <si>
    <t>KAROL SOFIA FERNANDEZ RIASCOS</t>
  </si>
  <si>
    <t>DINA NAYDU MOTTA CALDERON</t>
  </si>
  <si>
    <t>COLEGIO HUELLAS CREATIVAS</t>
  </si>
  <si>
    <t>01/07/2012 A 30/06/2013</t>
  </si>
  <si>
    <t>DIANA MARCELA SOLIS TRUJILLO</t>
  </si>
  <si>
    <t>TECNICO LABORAL EN PREESCOLAR</t>
  </si>
  <si>
    <t>COLEGIO INSTITUTO BOLIVARIANO</t>
  </si>
  <si>
    <t>FUNDACION LICEO COMERCIAL EL BORDO</t>
  </si>
  <si>
    <t>01/09/2009 A 18/12/2009 Y 01/02/2010 A 18/11/2010</t>
  </si>
  <si>
    <t>EDWARD DAVID ALEGRIA LOPEZ</t>
  </si>
  <si>
    <t>GUSTAVO ADOLFO ORDOÑEZ RUIZ</t>
  </si>
  <si>
    <t>CLUB CAMPESTRE POPAYAN</t>
  </si>
  <si>
    <t>03/07/2010 A 06/08/2013</t>
  </si>
  <si>
    <t>PAOLA ANDREA PERAFAN LUNA</t>
  </si>
  <si>
    <t>HCB ASOCIACION SAN JOSE</t>
  </si>
  <si>
    <t>2001 A 28/02/2007</t>
  </si>
  <si>
    <t>NO SE TENDRAN EN CUENTA LOS CONTRATOS TRASLAPADOS AÑOS 2011-2012-2013, RELACIONADOS EN EL FORMATO 6 (EXPERIENCIA HABILITANTE)</t>
  </si>
  <si>
    <t>1,4,14,15,20,21,22,23,26,27,28,31,33,34.</t>
  </si>
  <si>
    <t>NO SE VALIDA EL PROFESIONAL AL PRESENTARSE TAMBIEN EN LA REGIONAL CAUCA, REGIONAL EN DONDE SE SUBSANO Y VALIDO.</t>
  </si>
  <si>
    <t>La primera certificacion presentada tambien se relaciono en la Regional de Nariño como experiencia adicional, será validada en donde se presentó primero.
El proponente no especifica la experiencia certificada, para que grupo esta dirigida.</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</si>
</sst>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6" formatCode="&quot;$&quot;\ #,##0_);[Red]\(&quot;$&quot;\ #,##0\)"/>
    <numFmt numFmtId="164" formatCode="&quot;$&quot;#,##0;[Red]\-&quot;$&quot;#,##0"/>
    <numFmt numFmtId="165" formatCode="_-&quot;$&quot;* #,##0.00_-;\-&quot;$&quot;* #,##0.00_-;_-&quot;$&quot;* &quot;-&quot;??_-;_-@_-"/>
    <numFmt numFmtId="166" formatCode="_-* #,##0.00_-;\-* #,##0.00_-;_-* &quot;-&quot;??_-;_-@_-"/>
    <numFmt numFmtId="167" formatCode="[$$-2C0A]\ #,##0"/>
    <numFmt numFmtId="168" formatCode="[$$-240A]\ #,##0.00"/>
    <numFmt numFmtId="169" formatCode="_-* #,##0_-;\-* #,##0_-;_-* &quot;-&quot;??_-;_-@_-"/>
    <numFmt numFmtId="170" formatCode="[$$-240A]\ #,##0"/>
    <numFmt numFmtId="171" formatCode="_-&quot;$&quot;* #,##0_-;\-&quot;$&quot;* #,##0_-;_-&quot;$&quot;* &quot;-&quot;??_-;_-@_-"/>
    <numFmt numFmtId="172" formatCode="_-* #,##0\ _€_-;\-* #,##0\ _€_-;_-* &quot;-&quot;??\ _€_-;_-@_-"/>
    <numFmt numFmtId="173" formatCode="[$$-2C0A]\ #,##0.00"/>
    <numFmt numFmtId="174" formatCode="dd/mm/yyyy;@"/>
    <numFmt numFmtId="175" formatCode="d/mm/yyyy;@"/>
    <numFmt numFmtId="176" formatCode="dd/mm/yy;@"/>
    <numFmt numFmtId="177" formatCode="#,##0_ ;\-#,##0\ "/>
    <numFmt numFmtId="178" formatCode="00#,##0"/>
    <numFmt numFmtId="179" formatCode="#,#0\10"/>
    <numFmt numFmtId="180" formatCode="_-* #,##0.000_-;\-* #,##0.000_-;_-* &quot;-&quot;??_-;_-@_-"/>
    <numFmt numFmtId="181" formatCode="0.0"/>
    <numFmt numFmtId="182" formatCode="_-* #,##0.0_-;\-* #,##0.0_-;_-* &quot;-&quot;??_-;_-@_-"/>
    <numFmt numFmtId="183" formatCode="dd\-mm\-yy;@"/>
    <numFmt numFmtId="184" formatCode="0_ ;\-0\ "/>
    <numFmt numFmtId="185" formatCode="&quot;$&quot;#,##0"/>
  </numFmts>
  <fonts count="52">
    <font>
      <sz val="11"/>
      <color theme="1"/>
      <name val="Calibri"/>
      <family val="2"/>
      <scheme val="minor"/>
    </font>
    <font>
      <sz val="11"/>
      <color theme="1"/>
      <name val="Calibri"/>
      <family val="2"/>
      <scheme val="minor"/>
    </font>
    <font>
      <b/>
      <sz val="11"/>
      <color theme="1"/>
      <name val="Calibri"/>
      <family val="2"/>
      <scheme val="minor"/>
    </font>
    <font>
      <b/>
      <sz val="20"/>
      <name val="Calibri"/>
      <family val="2"/>
    </font>
    <font>
      <sz val="16"/>
      <name val="Calibri"/>
      <family val="2"/>
    </font>
    <font>
      <b/>
      <sz val="11"/>
      <name val="Calibri"/>
      <family val="2"/>
    </font>
    <font>
      <sz val="12"/>
      <name val="Calibri"/>
      <family val="2"/>
    </font>
    <font>
      <b/>
      <sz val="12"/>
      <name val="Calibri"/>
      <family val="2"/>
    </font>
    <font>
      <sz val="11"/>
      <name val="Calibri"/>
      <family val="2"/>
    </font>
    <font>
      <b/>
      <sz val="11"/>
      <color theme="1"/>
      <name val="Arial"/>
      <family val="2"/>
    </font>
    <font>
      <sz val="11"/>
      <color theme="1"/>
      <name val="Arial"/>
      <family val="2"/>
    </font>
    <font>
      <i/>
      <sz val="11"/>
      <color rgb="FFFF0000"/>
      <name val="Calibri"/>
      <family val="2"/>
      <scheme val="minor"/>
    </font>
    <font>
      <sz val="11"/>
      <name val="Calibri"/>
      <family val="2"/>
      <scheme val="minor"/>
    </font>
    <font>
      <sz val="9"/>
      <name val="Calibri"/>
      <family val="2"/>
      <scheme val="minor"/>
    </font>
    <font>
      <b/>
      <sz val="9"/>
      <name val="Calibri"/>
      <family val="2"/>
      <scheme val="minor"/>
    </font>
    <font>
      <b/>
      <sz val="14"/>
      <color indexed="9"/>
      <name val="Calibri"/>
      <family val="2"/>
    </font>
    <font>
      <sz val="9"/>
      <color indexed="8"/>
      <name val="Calibri"/>
      <family val="2"/>
    </font>
    <font>
      <sz val="9"/>
      <name val="Calibri"/>
      <family val="2"/>
    </font>
    <font>
      <b/>
      <sz val="10"/>
      <color theme="1"/>
      <name val="Calibri"/>
      <family val="2"/>
      <scheme val="minor"/>
    </font>
    <font>
      <b/>
      <sz val="9"/>
      <color theme="1"/>
      <name val="Calibri"/>
      <family val="2"/>
      <scheme val="minor"/>
    </font>
    <font>
      <sz val="11"/>
      <name val="Arial"/>
      <family val="2"/>
    </font>
    <font>
      <sz val="9"/>
      <name val="Arial"/>
      <family val="2"/>
    </font>
    <font>
      <sz val="7"/>
      <color theme="1"/>
      <name val="Times New Roman"/>
      <family val="1"/>
    </font>
    <font>
      <b/>
      <sz val="9"/>
      <color indexed="81"/>
      <name val="Tahoma"/>
      <family val="2"/>
    </font>
    <font>
      <sz val="9"/>
      <color indexed="81"/>
      <name val="Tahoma"/>
      <family val="2"/>
    </font>
    <font>
      <b/>
      <sz val="14"/>
      <color indexed="9"/>
      <name val="Arial"/>
      <family val="2"/>
    </font>
    <font>
      <b/>
      <sz val="11"/>
      <name val="Calibri"/>
      <family val="2"/>
      <scheme val="minor"/>
    </font>
    <font>
      <b/>
      <sz val="14"/>
      <name val="Calibri"/>
      <family val="2"/>
    </font>
    <font>
      <sz val="14"/>
      <name val="Arial"/>
      <family val="2"/>
    </font>
    <font>
      <sz val="10"/>
      <name val="Arial"/>
      <family val="2"/>
    </font>
    <font>
      <sz val="12"/>
      <color theme="1"/>
      <name val="Calibri"/>
      <family val="2"/>
      <scheme val="minor"/>
    </font>
    <font>
      <sz val="14"/>
      <color theme="1"/>
      <name val="Albertus Extra Bold"/>
      <family val="2"/>
    </font>
    <font>
      <b/>
      <sz val="16"/>
      <name val="Calibri"/>
      <family val="2"/>
    </font>
    <font>
      <b/>
      <sz val="14"/>
      <color theme="1"/>
      <name val="Calibri"/>
      <family val="2"/>
      <scheme val="minor"/>
    </font>
    <font>
      <sz val="12"/>
      <name val="Calibri"/>
      <family val="2"/>
      <scheme val="minor"/>
    </font>
    <font>
      <b/>
      <sz val="12"/>
      <name val="Calibri"/>
      <family val="2"/>
      <scheme val="minor"/>
    </font>
    <font>
      <b/>
      <sz val="14"/>
      <color theme="1"/>
      <name val="Albertus Extra Bold"/>
    </font>
    <font>
      <i/>
      <sz val="11"/>
      <color theme="1"/>
      <name val="Calibri"/>
      <family val="2"/>
      <scheme val="minor"/>
    </font>
    <font>
      <sz val="18"/>
      <color theme="1"/>
      <name val="Calibri"/>
      <family val="2"/>
      <scheme val="minor"/>
    </font>
    <font>
      <sz val="10"/>
      <name val="Calibri"/>
      <family val="2"/>
      <scheme val="minor"/>
    </font>
    <font>
      <sz val="10"/>
      <color theme="1"/>
      <name val="Arial"/>
      <family val="2"/>
    </font>
    <font>
      <sz val="10"/>
      <name val="Calibri"/>
      <family val="2"/>
    </font>
    <font>
      <b/>
      <sz val="10"/>
      <name val="Calibri"/>
      <family val="2"/>
      <scheme val="minor"/>
    </font>
    <font>
      <sz val="11"/>
      <color rgb="FF000000"/>
      <name val="Arial"/>
      <family val="2"/>
    </font>
    <font>
      <sz val="11"/>
      <color rgb="FFFF0000"/>
      <name val="Calibri"/>
      <family val="2"/>
    </font>
    <font>
      <sz val="9"/>
      <color rgb="FFFF0000"/>
      <name val="Calibri"/>
      <family val="2"/>
      <scheme val="minor"/>
    </font>
    <font>
      <sz val="9"/>
      <color theme="1"/>
      <name val="Calibri"/>
      <family val="2"/>
      <scheme val="minor"/>
    </font>
    <font>
      <sz val="11"/>
      <color rgb="FF000000"/>
      <name val="Calibri"/>
      <family val="2"/>
      <scheme val="minor"/>
    </font>
    <font>
      <sz val="12"/>
      <color rgb="FF000000"/>
      <name val="Arial"/>
      <family val="2"/>
    </font>
    <font>
      <sz val="12"/>
      <name val="Arial"/>
      <family val="2"/>
    </font>
    <font>
      <sz val="11"/>
      <color theme="1"/>
      <name val="Calibri"/>
      <family val="2"/>
    </font>
    <font>
      <b/>
      <sz val="1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499984740745262"/>
        <bgColor indexed="64"/>
      </patternFill>
    </fill>
  </fills>
  <borders count="44">
    <border>
      <left/>
      <right/>
      <top/>
      <bottom/>
      <diagonal/>
    </border>
    <border>
      <left style="medium">
        <color indexed="57"/>
      </left>
      <right/>
      <top/>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57"/>
      </bottom>
      <diagonal/>
    </border>
    <border>
      <left style="medium">
        <color indexed="57"/>
      </left>
      <right style="medium">
        <color indexed="57"/>
      </right>
      <top style="medium">
        <color indexed="57"/>
      </top>
      <bottom/>
      <diagonal/>
    </border>
    <border>
      <left/>
      <right/>
      <top style="thin">
        <color indexed="64"/>
      </top>
      <bottom style="thin">
        <color indexed="64"/>
      </bottom>
      <diagonal/>
    </border>
    <border>
      <left style="medium">
        <color indexed="57"/>
      </left>
      <right/>
      <top/>
      <bottom style="medium">
        <color indexed="57"/>
      </bottom>
      <diagonal/>
    </border>
    <border>
      <left/>
      <right style="medium">
        <color indexed="57"/>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top style="thin">
        <color indexed="64"/>
      </top>
      <bottom/>
      <diagonal/>
    </border>
    <border>
      <left style="medium">
        <color indexed="57"/>
      </left>
      <right/>
      <top style="medium">
        <color indexed="57"/>
      </top>
      <bottom/>
      <diagonal/>
    </border>
    <border>
      <left/>
      <right style="medium">
        <color indexed="57"/>
      </right>
      <top style="medium">
        <color indexed="57"/>
      </top>
      <bottom/>
      <diagonal/>
    </border>
    <border>
      <left/>
      <right/>
      <top/>
      <bottom style="thin">
        <color indexed="64"/>
      </bottom>
      <diagonal/>
    </border>
    <border>
      <left/>
      <right style="thin">
        <color indexed="64"/>
      </right>
      <top style="medium">
        <color indexed="64"/>
      </top>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cellStyleXfs>
  <cellXfs count="1771">
    <xf numFmtId="0" fontId="0" fillId="0" borderId="0" xfId="0"/>
    <xf numFmtId="0" fontId="0" fillId="0" borderId="0" xfId="0" applyAlignment="1">
      <alignment vertical="center"/>
    </xf>
    <xf numFmtId="0" fontId="4" fillId="0" borderId="2" xfId="0" applyFont="1" applyFill="1" applyBorder="1" applyAlignment="1">
      <alignment vertical="center"/>
    </xf>
    <xf numFmtId="0" fontId="5" fillId="3" borderId="3"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6" fillId="0" borderId="2" xfId="0" applyFont="1" applyFill="1" applyBorder="1" applyAlignment="1">
      <alignment vertical="center"/>
    </xf>
    <xf numFmtId="0" fontId="5" fillId="3" borderId="3" xfId="0" applyFont="1" applyFill="1" applyBorder="1" applyAlignment="1" applyProtection="1">
      <alignment vertical="center"/>
      <protection locked="0"/>
    </xf>
    <xf numFmtId="0" fontId="5" fillId="3" borderId="4" xfId="0" applyFont="1" applyFill="1" applyBorder="1" applyAlignment="1" applyProtection="1">
      <alignment vertical="center"/>
      <protection locked="0"/>
    </xf>
    <xf numFmtId="0" fontId="6" fillId="0" borderId="5" xfId="0" applyFont="1" applyFill="1" applyBorder="1" applyAlignment="1">
      <alignment vertical="center"/>
    </xf>
    <xf numFmtId="15" fontId="2" fillId="0" borderId="5" xfId="0" applyNumberFormat="1" applyFont="1" applyFill="1" applyBorder="1" applyAlignment="1" applyProtection="1">
      <alignment horizontal="left" vertical="center"/>
      <protection locked="0"/>
    </xf>
    <xf numFmtId="0" fontId="5" fillId="0" borderId="3" xfId="0" applyFont="1" applyFill="1" applyBorder="1" applyAlignment="1" applyProtection="1">
      <alignment horizontal="left" vertical="center"/>
      <protection locked="0"/>
    </xf>
    <xf numFmtId="0" fontId="5" fillId="0" borderId="4" xfId="0" applyFont="1" applyFill="1" applyBorder="1" applyAlignment="1" applyProtection="1">
      <alignment horizontal="left" vertical="center"/>
      <protection locked="0"/>
    </xf>
    <xf numFmtId="0" fontId="6" fillId="0" borderId="0" xfId="0" applyFont="1" applyFill="1" applyBorder="1" applyAlignment="1">
      <alignment vertical="center"/>
    </xf>
    <xf numFmtId="14" fontId="0" fillId="0" borderId="0" xfId="0" applyNumberFormat="1" applyFill="1" applyBorder="1" applyAlignment="1" applyProtection="1">
      <alignment vertical="center"/>
      <protection locked="0"/>
    </xf>
    <xf numFmtId="0" fontId="7" fillId="0" borderId="0" xfId="0" applyFont="1" applyFill="1" applyBorder="1" applyAlignment="1" applyProtection="1">
      <alignment horizontal="left" vertical="center"/>
      <protection locked="0"/>
    </xf>
    <xf numFmtId="0" fontId="0" fillId="0" borderId="0" xfId="0" applyAlignment="1">
      <alignment horizontal="center" vertical="center"/>
    </xf>
    <xf numFmtId="0" fontId="2" fillId="0" borderId="0" xfId="0" applyFont="1" applyAlignment="1">
      <alignment horizontal="center" vertical="center"/>
    </xf>
    <xf numFmtId="0" fontId="5" fillId="2" borderId="6"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0" fillId="0" borderId="0" xfId="0" applyFill="1" applyBorder="1" applyAlignment="1">
      <alignment vertical="center" wrapText="1"/>
    </xf>
    <xf numFmtId="167" fontId="0" fillId="3" borderId="6" xfId="0" applyNumberFormat="1" applyFill="1" applyBorder="1" applyAlignment="1">
      <alignment horizontal="right" vertical="center"/>
    </xf>
    <xf numFmtId="49" fontId="0" fillId="3" borderId="6" xfId="0" applyNumberFormat="1" applyFill="1" applyBorder="1" applyAlignment="1">
      <alignment horizontal="right" vertical="center"/>
    </xf>
    <xf numFmtId="167" fontId="0" fillId="3" borderId="0" xfId="0" applyNumberFormat="1" applyFill="1" applyBorder="1" applyAlignment="1">
      <alignment horizontal="right" vertical="center"/>
    </xf>
    <xf numFmtId="168" fontId="0" fillId="0" borderId="0" xfId="0" applyNumberFormat="1" applyFill="1" applyBorder="1" applyAlignment="1">
      <alignment vertical="center"/>
    </xf>
    <xf numFmtId="0" fontId="0" fillId="3" borderId="6" xfId="0" applyFill="1" applyBorder="1" applyAlignment="1">
      <alignment vertical="center"/>
    </xf>
    <xf numFmtId="167" fontId="0" fillId="0" borderId="0" xfId="0" applyNumberFormat="1" applyFill="1" applyBorder="1" applyAlignment="1">
      <alignment horizontal="center" vertical="center"/>
    </xf>
    <xf numFmtId="6" fontId="0" fillId="0" borderId="0" xfId="0" applyNumberFormat="1" applyAlignment="1">
      <alignment horizontal="center" vertical="center"/>
    </xf>
    <xf numFmtId="0" fontId="0" fillId="0" borderId="0" xfId="0" applyFill="1" applyBorder="1" applyAlignment="1">
      <alignment horizontal="center" vertical="center"/>
    </xf>
    <xf numFmtId="167" fontId="2" fillId="3" borderId="6" xfId="0" applyNumberFormat="1" applyFont="1" applyFill="1" applyBorder="1" applyAlignment="1">
      <alignment horizontal="center" vertical="center"/>
    </xf>
    <xf numFmtId="169" fontId="2" fillId="3" borderId="6" xfId="1" applyNumberFormat="1" applyFont="1" applyFill="1" applyBorder="1" applyAlignment="1">
      <alignment horizontal="center" vertical="center"/>
    </xf>
    <xf numFmtId="0" fontId="0" fillId="0" borderId="5" xfId="0" applyBorder="1" applyAlignment="1">
      <alignment vertical="center"/>
    </xf>
    <xf numFmtId="0" fontId="0" fillId="2" borderId="6" xfId="0" applyFill="1" applyBorder="1" applyAlignment="1">
      <alignment vertical="center" wrapText="1"/>
    </xf>
    <xf numFmtId="0" fontId="0" fillId="0" borderId="0" xfId="0" applyBorder="1" applyAlignment="1">
      <alignment vertical="center"/>
    </xf>
    <xf numFmtId="0" fontId="0" fillId="0" borderId="5" xfId="0" applyBorder="1" applyAlignment="1">
      <alignment horizontal="center" vertical="center" wrapText="1"/>
    </xf>
    <xf numFmtId="3" fontId="5" fillId="4" borderId="6" xfId="0" applyNumberFormat="1" applyFont="1" applyFill="1" applyBorder="1" applyAlignment="1">
      <alignment horizontal="right" vertical="center" wrapText="1"/>
    </xf>
    <xf numFmtId="168" fontId="2" fillId="0" borderId="0" xfId="0" applyNumberFormat="1" applyFont="1" applyBorder="1" applyAlignment="1">
      <alignment vertical="center"/>
    </xf>
    <xf numFmtId="167" fontId="2" fillId="4" borderId="6" xfId="0" applyNumberFormat="1" applyFont="1" applyFill="1" applyBorder="1" applyAlignment="1" applyProtection="1">
      <alignment vertical="center"/>
      <protection locked="0"/>
    </xf>
    <xf numFmtId="0" fontId="2" fillId="0" borderId="0" xfId="0" applyFont="1" applyFill="1" applyBorder="1" applyAlignment="1">
      <alignment vertical="center" wrapText="1"/>
    </xf>
    <xf numFmtId="170" fontId="0" fillId="0" borderId="0" xfId="0" applyNumberFormat="1" applyBorder="1" applyAlignment="1">
      <alignment vertical="center"/>
    </xf>
    <xf numFmtId="0" fontId="0" fillId="0" borderId="0" xfId="0" applyBorder="1" applyAlignment="1">
      <alignment horizontal="center" vertical="center" wrapText="1"/>
    </xf>
    <xf numFmtId="3" fontId="8"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0" fontId="2" fillId="0" borderId="0" xfId="0" applyFont="1" applyAlignment="1">
      <alignment vertical="center"/>
    </xf>
    <xf numFmtId="0" fontId="9" fillId="2" borderId="6" xfId="0" applyFont="1" applyFill="1" applyBorder="1" applyAlignment="1">
      <alignment horizontal="center" vertical="center" wrapText="1"/>
    </xf>
    <xf numFmtId="0" fontId="0" fillId="0" borderId="6" xfId="0" applyBorder="1" applyAlignment="1">
      <alignment vertical="center"/>
    </xf>
    <xf numFmtId="0" fontId="0" fillId="0" borderId="6" xfId="0" applyBorder="1" applyAlignment="1">
      <alignment horizontal="center" vertical="center"/>
    </xf>
    <xf numFmtId="0" fontId="0" fillId="0" borderId="6" xfId="0" applyBorder="1"/>
    <xf numFmtId="0" fontId="0" fillId="0" borderId="6" xfId="0" applyBorder="1" applyAlignment="1">
      <alignment horizontal="center"/>
    </xf>
    <xf numFmtId="0" fontId="2" fillId="2" borderId="6" xfId="0" applyFont="1" applyFill="1" applyBorder="1" applyAlignment="1">
      <alignment horizontal="center" vertical="center"/>
    </xf>
    <xf numFmtId="0" fontId="10" fillId="0" borderId="6" xfId="0" applyFont="1" applyBorder="1" applyAlignment="1">
      <alignment horizontal="justify" vertical="center" wrapText="1"/>
    </xf>
    <xf numFmtId="0" fontId="10" fillId="0" borderId="6" xfId="0" applyFont="1" applyBorder="1" applyAlignment="1">
      <alignment horizontal="center" vertical="center" wrapText="1"/>
    </xf>
    <xf numFmtId="0" fontId="11" fillId="0" borderId="0" xfId="0" applyFont="1" applyBorder="1" applyAlignment="1">
      <alignment horizontal="center" vertical="center"/>
    </xf>
    <xf numFmtId="0" fontId="2" fillId="2" borderId="12" xfId="0" applyFont="1" applyFill="1" applyBorder="1" applyAlignment="1">
      <alignment horizontal="center" vertical="center" wrapText="1"/>
    </xf>
    <xf numFmtId="2" fontId="2" fillId="2" borderId="12"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12" fillId="4" borderId="6" xfId="0" applyFont="1" applyFill="1" applyBorder="1" applyAlignment="1">
      <alignment horizontal="center" vertical="center" wrapText="1"/>
    </xf>
    <xf numFmtId="49" fontId="12" fillId="4" borderId="6" xfId="0" applyNumberFormat="1" applyFont="1" applyFill="1" applyBorder="1" applyAlignment="1" applyProtection="1">
      <alignment horizontal="left" vertical="center" wrapText="1"/>
      <protection locked="0"/>
    </xf>
    <xf numFmtId="0" fontId="12" fillId="4" borderId="6" xfId="0" applyFont="1" applyFill="1" applyBorder="1" applyAlignment="1" applyProtection="1">
      <alignment horizontal="center" vertical="center" wrapText="1"/>
      <protection locked="0"/>
    </xf>
    <xf numFmtId="49" fontId="12" fillId="4" borderId="6" xfId="0" applyNumberFormat="1" applyFont="1" applyFill="1" applyBorder="1" applyAlignment="1" applyProtection="1">
      <alignment horizontal="center" vertical="center" wrapText="1"/>
      <protection locked="0"/>
    </xf>
    <xf numFmtId="49" fontId="13" fillId="4" borderId="6" xfId="0" applyNumberFormat="1" applyFont="1" applyFill="1" applyBorder="1" applyAlignment="1" applyProtection="1">
      <alignment horizontal="center" vertical="center" wrapText="1"/>
      <protection locked="0"/>
    </xf>
    <xf numFmtId="0" fontId="13" fillId="4" borderId="6" xfId="0" applyFont="1" applyFill="1" applyBorder="1" applyAlignment="1" applyProtection="1">
      <alignment horizontal="center" vertical="center" wrapText="1"/>
      <protection locked="0"/>
    </xf>
    <xf numFmtId="9" fontId="13" fillId="4" borderId="6" xfId="3" applyFont="1" applyFill="1" applyBorder="1" applyAlignment="1" applyProtection="1">
      <alignment horizontal="center" vertical="center" wrapText="1"/>
      <protection locked="0"/>
    </xf>
    <xf numFmtId="14" fontId="13" fillId="4" borderId="6" xfId="0" applyNumberFormat="1" applyFont="1" applyFill="1" applyBorder="1" applyAlignment="1" applyProtection="1">
      <alignment horizontal="center" vertical="center" wrapText="1"/>
      <protection locked="0"/>
    </xf>
    <xf numFmtId="15" fontId="13" fillId="4" borderId="6" xfId="0" applyNumberFormat="1" applyFont="1" applyFill="1" applyBorder="1" applyAlignment="1" applyProtection="1">
      <alignment horizontal="center" vertical="center" wrapText="1"/>
      <protection locked="0"/>
    </xf>
    <xf numFmtId="0" fontId="0" fillId="4" borderId="6" xfId="0" applyFont="1" applyFill="1" applyBorder="1" applyAlignment="1">
      <alignment horizontal="center" vertical="center" wrapText="1"/>
    </xf>
    <xf numFmtId="0" fontId="0" fillId="4" borderId="8" xfId="0" applyFont="1" applyFill="1" applyBorder="1" applyAlignment="1">
      <alignment horizontal="center" vertical="center" wrapText="1"/>
    </xf>
    <xf numFmtId="1" fontId="13" fillId="4" borderId="6" xfId="0" applyNumberFormat="1" applyFont="1" applyFill="1" applyBorder="1" applyAlignment="1" applyProtection="1">
      <alignment horizontal="center" vertical="center" wrapText="1"/>
      <protection locked="0"/>
    </xf>
    <xf numFmtId="2" fontId="13" fillId="4" borderId="6" xfId="0" applyNumberFormat="1" applyFont="1" applyFill="1" applyBorder="1" applyAlignment="1" applyProtection="1">
      <alignment horizontal="center" vertical="center" wrapText="1"/>
      <protection locked="0"/>
    </xf>
    <xf numFmtId="171" fontId="13" fillId="4" borderId="6" xfId="2" applyNumberFormat="1" applyFont="1" applyFill="1" applyBorder="1" applyAlignment="1">
      <alignment horizontal="right" vertical="center" wrapText="1"/>
    </xf>
    <xf numFmtId="172" fontId="13" fillId="4" borderId="6" xfId="1" applyNumberFormat="1" applyFont="1" applyFill="1" applyBorder="1" applyAlignment="1">
      <alignment horizontal="right" vertical="center" wrapText="1"/>
    </xf>
    <xf numFmtId="0" fontId="0" fillId="4" borderId="9" xfId="0" applyFont="1" applyFill="1" applyBorder="1" applyAlignment="1">
      <alignment horizontal="left" vertical="center" wrapText="1"/>
    </xf>
    <xf numFmtId="0" fontId="8" fillId="4" borderId="0" xfId="0" applyFont="1" applyFill="1" applyBorder="1" applyAlignment="1">
      <alignment horizontal="left" vertical="center" wrapText="1"/>
    </xf>
    <xf numFmtId="0" fontId="12" fillId="4" borderId="0" xfId="0" applyFont="1" applyFill="1" applyAlignment="1">
      <alignment horizontal="left" vertical="center" wrapText="1"/>
    </xf>
    <xf numFmtId="0" fontId="8" fillId="4" borderId="6" xfId="0" applyFont="1" applyFill="1" applyBorder="1" applyAlignment="1">
      <alignment horizontal="left" vertical="center" wrapText="1"/>
    </xf>
    <xf numFmtId="0" fontId="13" fillId="4" borderId="6" xfId="0" applyNumberFormat="1" applyFont="1" applyFill="1" applyBorder="1" applyAlignment="1" applyProtection="1">
      <alignment horizontal="center" vertical="center" wrapText="1"/>
      <protection locked="0"/>
    </xf>
    <xf numFmtId="0" fontId="12" fillId="4" borderId="9" xfId="0" applyFont="1" applyFill="1" applyBorder="1" applyAlignment="1">
      <alignment horizontal="center" vertical="center" wrapText="1"/>
    </xf>
    <xf numFmtId="49" fontId="12" fillId="4" borderId="9" xfId="0" applyNumberFormat="1" applyFont="1" applyFill="1" applyBorder="1" applyAlignment="1" applyProtection="1">
      <alignment horizontal="left" vertical="center" wrapText="1"/>
      <protection locked="0"/>
    </xf>
    <xf numFmtId="0" fontId="12" fillId="4" borderId="9" xfId="0" applyFont="1" applyFill="1" applyBorder="1" applyAlignment="1" applyProtection="1">
      <alignment horizontal="center" vertical="center" wrapText="1"/>
      <protection locked="0"/>
    </xf>
    <xf numFmtId="49" fontId="12" fillId="4" borderId="9" xfId="0" applyNumberFormat="1" applyFont="1" applyFill="1" applyBorder="1" applyAlignment="1" applyProtection="1">
      <alignment horizontal="center" vertical="center" wrapText="1"/>
      <protection locked="0"/>
    </xf>
    <xf numFmtId="49" fontId="13" fillId="4" borderId="9" xfId="0" applyNumberFormat="1" applyFont="1" applyFill="1" applyBorder="1" applyAlignment="1" applyProtection="1">
      <alignment horizontal="center" vertical="center" wrapText="1"/>
      <protection locked="0"/>
    </xf>
    <xf numFmtId="0" fontId="13" fillId="4" borderId="9" xfId="0" applyFont="1" applyFill="1" applyBorder="1" applyAlignment="1" applyProtection="1">
      <alignment horizontal="center" vertical="center" wrapText="1"/>
      <protection locked="0"/>
    </xf>
    <xf numFmtId="9" fontId="13" fillId="4" borderId="9" xfId="3" applyFont="1" applyFill="1" applyBorder="1" applyAlignment="1" applyProtection="1">
      <alignment horizontal="center" vertical="center" wrapText="1"/>
      <protection locked="0"/>
    </xf>
    <xf numFmtId="14" fontId="13" fillId="4" borderId="9" xfId="0" applyNumberFormat="1" applyFont="1" applyFill="1" applyBorder="1" applyAlignment="1" applyProtection="1">
      <alignment horizontal="center" vertical="center" wrapText="1"/>
      <protection locked="0"/>
    </xf>
    <xf numFmtId="15" fontId="13" fillId="4" borderId="9" xfId="0" applyNumberFormat="1" applyFont="1" applyFill="1" applyBorder="1" applyAlignment="1" applyProtection="1">
      <alignment horizontal="center" vertical="center" wrapText="1"/>
      <protection locked="0"/>
    </xf>
    <xf numFmtId="0" fontId="13" fillId="4" borderId="9" xfId="0" applyNumberFormat="1" applyFont="1" applyFill="1" applyBorder="1" applyAlignment="1" applyProtection="1">
      <alignment horizontal="center" vertical="center" wrapText="1"/>
      <protection locked="0"/>
    </xf>
    <xf numFmtId="1" fontId="13" fillId="4" borderId="9" xfId="0" applyNumberFormat="1" applyFont="1" applyFill="1" applyBorder="1" applyAlignment="1" applyProtection="1">
      <alignment horizontal="center" vertical="center" wrapText="1"/>
      <protection locked="0"/>
    </xf>
    <xf numFmtId="2" fontId="13" fillId="4" borderId="9" xfId="0" applyNumberFormat="1" applyFont="1" applyFill="1" applyBorder="1" applyAlignment="1" applyProtection="1">
      <alignment horizontal="center" vertical="center" wrapText="1"/>
      <protection locked="0"/>
    </xf>
    <xf numFmtId="171" fontId="13" fillId="4" borderId="9" xfId="2" applyNumberFormat="1" applyFont="1" applyFill="1" applyBorder="1" applyAlignment="1">
      <alignment horizontal="right" vertical="center" wrapText="1"/>
    </xf>
    <xf numFmtId="172" fontId="13" fillId="4" borderId="9" xfId="1" applyNumberFormat="1" applyFont="1" applyFill="1" applyBorder="1" applyAlignment="1">
      <alignment horizontal="right" vertical="center" wrapText="1"/>
    </xf>
    <xf numFmtId="0" fontId="8" fillId="4" borderId="9" xfId="0" applyFont="1" applyFill="1" applyBorder="1" applyAlignment="1">
      <alignment horizontal="left" vertical="center" wrapText="1"/>
    </xf>
    <xf numFmtId="0" fontId="12" fillId="4" borderId="10" xfId="0" applyFont="1" applyFill="1" applyBorder="1" applyAlignment="1">
      <alignment horizontal="center" vertical="center" wrapText="1"/>
    </xf>
    <xf numFmtId="49" fontId="12" fillId="4" borderId="10" xfId="0" applyNumberFormat="1" applyFont="1" applyFill="1" applyBorder="1" applyAlignment="1" applyProtection="1">
      <alignment horizontal="left" vertical="center" wrapText="1"/>
      <protection locked="0"/>
    </xf>
    <xf numFmtId="0" fontId="12" fillId="4" borderId="10" xfId="0" applyFont="1" applyFill="1" applyBorder="1" applyAlignment="1" applyProtection="1">
      <alignment horizontal="center" vertical="center" wrapText="1"/>
      <protection locked="0"/>
    </xf>
    <xf numFmtId="49" fontId="12" fillId="4" borderId="10" xfId="0" applyNumberFormat="1" applyFont="1" applyFill="1" applyBorder="1" applyAlignment="1" applyProtection="1">
      <alignment horizontal="center" vertical="center" wrapText="1"/>
      <protection locked="0"/>
    </xf>
    <xf numFmtId="9" fontId="13" fillId="4" borderId="10" xfId="0" applyNumberFormat="1" applyFont="1" applyFill="1" applyBorder="1" applyAlignment="1" applyProtection="1">
      <alignment horizontal="center" vertical="center" wrapText="1"/>
      <protection locked="0"/>
    </xf>
    <xf numFmtId="0" fontId="13" fillId="4" borderId="10" xfId="0" applyFont="1" applyFill="1" applyBorder="1" applyAlignment="1" applyProtection="1">
      <alignment horizontal="center" vertical="center" wrapText="1"/>
      <protection locked="0"/>
    </xf>
    <xf numFmtId="14" fontId="13" fillId="4" borderId="10" xfId="0" applyNumberFormat="1" applyFont="1" applyFill="1" applyBorder="1" applyAlignment="1" applyProtection="1">
      <alignment horizontal="center" vertical="center" wrapText="1"/>
      <protection locked="0"/>
    </xf>
    <xf numFmtId="15" fontId="13" fillId="4" borderId="10" xfId="0" applyNumberFormat="1" applyFont="1" applyFill="1" applyBorder="1" applyAlignment="1" applyProtection="1">
      <alignment horizontal="center" vertical="center" wrapText="1"/>
      <protection locked="0"/>
    </xf>
    <xf numFmtId="0" fontId="14" fillId="4" borderId="10" xfId="0" applyNumberFormat="1" applyFont="1" applyFill="1" applyBorder="1" applyAlignment="1" applyProtection="1">
      <alignment horizontal="center" vertical="center" wrapText="1"/>
      <protection locked="0"/>
    </xf>
    <xf numFmtId="49" fontId="14" fillId="4" borderId="10" xfId="0" applyNumberFormat="1" applyFont="1" applyFill="1" applyBorder="1" applyAlignment="1" applyProtection="1">
      <alignment horizontal="center" vertical="center" wrapText="1"/>
      <protection locked="0"/>
    </xf>
    <xf numFmtId="1" fontId="13" fillId="4" borderId="10" xfId="0" applyNumberFormat="1" applyFont="1" applyFill="1" applyBorder="1" applyAlignment="1" applyProtection="1">
      <alignment horizontal="center" vertical="center" wrapText="1"/>
      <protection locked="0"/>
    </xf>
    <xf numFmtId="172" fontId="13" fillId="4" borderId="10" xfId="1" applyNumberFormat="1" applyFont="1" applyFill="1" applyBorder="1" applyAlignment="1">
      <alignment horizontal="right" vertical="center" wrapText="1"/>
    </xf>
    <xf numFmtId="0" fontId="12" fillId="4" borderId="10" xfId="0" applyFont="1" applyFill="1" applyBorder="1" applyAlignment="1">
      <alignment horizontal="left" vertical="center" wrapText="1"/>
    </xf>
    <xf numFmtId="0" fontId="0" fillId="4" borderId="0" xfId="0" applyFill="1" applyAlignment="1">
      <alignment vertical="center"/>
    </xf>
    <xf numFmtId="168" fontId="0" fillId="4" borderId="0" xfId="0" applyNumberFormat="1" applyFill="1" applyAlignment="1">
      <alignment vertical="center"/>
    </xf>
    <xf numFmtId="0" fontId="2" fillId="4" borderId="6" xfId="0" applyFont="1" applyFill="1" applyBorder="1" applyAlignment="1">
      <alignment horizontal="center" vertical="center"/>
    </xf>
    <xf numFmtId="173" fontId="2" fillId="4" borderId="6" xfId="0" applyNumberFormat="1" applyFont="1" applyFill="1" applyBorder="1" applyAlignment="1">
      <alignment horizontal="center" vertical="center"/>
    </xf>
    <xf numFmtId="0" fontId="2" fillId="4" borderId="6" xfId="0" applyFont="1" applyFill="1" applyBorder="1" applyAlignment="1">
      <alignment vertical="center"/>
    </xf>
    <xf numFmtId="49" fontId="0" fillId="4" borderId="6" xfId="0" applyNumberFormat="1" applyFill="1" applyBorder="1" applyAlignment="1">
      <alignment horizontal="center" vertical="center"/>
    </xf>
    <xf numFmtId="0" fontId="0" fillId="4" borderId="6" xfId="0" applyFill="1" applyBorder="1" applyAlignment="1">
      <alignment horizontal="center" vertical="center"/>
    </xf>
    <xf numFmtId="0" fontId="0" fillId="4" borderId="6" xfId="0" applyFill="1" applyBorder="1" applyAlignment="1">
      <alignment vertical="center"/>
    </xf>
    <xf numFmtId="0" fontId="15" fillId="4" borderId="0" xfId="0" applyFont="1" applyFill="1" applyBorder="1" applyAlignment="1">
      <alignment horizontal="left" vertical="center"/>
    </xf>
    <xf numFmtId="0" fontId="0" fillId="0" borderId="0" xfId="0" applyFill="1" applyAlignment="1">
      <alignment vertical="center"/>
    </xf>
    <xf numFmtId="0" fontId="16" fillId="0"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0" fillId="0" borderId="6" xfId="0" applyFill="1" applyBorder="1" applyAlignment="1">
      <alignment vertical="center"/>
    </xf>
    <xf numFmtId="0" fontId="0" fillId="0" borderId="6" xfId="0" applyFill="1" applyBorder="1" applyAlignment="1">
      <alignment horizontal="center" vertical="center"/>
    </xf>
    <xf numFmtId="0" fontId="0" fillId="0" borderId="6" xfId="0" applyBorder="1" applyAlignment="1"/>
    <xf numFmtId="0" fontId="0" fillId="0" borderId="6" xfId="0" applyFill="1" applyBorder="1"/>
    <xf numFmtId="0" fontId="0" fillId="0" borderId="6" xfId="0" applyFill="1" applyBorder="1" applyAlignment="1">
      <alignment horizontal="center"/>
    </xf>
    <xf numFmtId="0" fontId="0" fillId="0" borderId="6" xfId="0" applyFill="1" applyBorder="1" applyAlignment="1"/>
    <xf numFmtId="0" fontId="0" fillId="4" borderId="6" xfId="0" applyFill="1" applyBorder="1" applyAlignment="1">
      <alignment horizontal="center" vertical="center" wrapText="1"/>
    </xf>
    <xf numFmtId="14" fontId="0" fillId="4" borderId="6" xfId="0" applyNumberFormat="1" applyFill="1" applyBorder="1" applyAlignment="1">
      <alignment horizontal="center" vertical="center"/>
    </xf>
    <xf numFmtId="0" fontId="0" fillId="4" borderId="6" xfId="0" applyNumberFormat="1"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6" xfId="0" applyFill="1" applyBorder="1" applyAlignment="1">
      <alignment horizontal="center" vertical="center"/>
    </xf>
    <xf numFmtId="0" fontId="0" fillId="0" borderId="6" xfId="0" applyBorder="1" applyAlignment="1">
      <alignment vertical="center" wrapText="1"/>
    </xf>
    <xf numFmtId="9" fontId="13" fillId="4" borderId="6" xfId="0" applyNumberFormat="1" applyFont="1" applyFill="1" applyBorder="1" applyAlignment="1" applyProtection="1">
      <alignment horizontal="center" vertical="center" wrapText="1"/>
      <protection locked="0"/>
    </xf>
    <xf numFmtId="49" fontId="14" fillId="4" borderId="6" xfId="0" applyNumberFormat="1" applyFont="1" applyFill="1" applyBorder="1" applyAlignment="1" applyProtection="1">
      <alignment horizontal="center" vertical="center" wrapText="1"/>
      <protection locked="0"/>
    </xf>
    <xf numFmtId="0" fontId="12" fillId="4" borderId="6" xfId="0" applyFont="1" applyFill="1" applyBorder="1" applyAlignment="1">
      <alignment horizontal="left" vertical="center" wrapText="1"/>
    </xf>
    <xf numFmtId="0" fontId="2" fillId="4" borderId="16" xfId="0" applyFont="1" applyFill="1" applyBorder="1" applyAlignment="1">
      <alignment horizontal="center" vertical="center"/>
    </xf>
    <xf numFmtId="0" fontId="2" fillId="4" borderId="16"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0" fillId="4" borderId="17" xfId="0" applyFill="1" applyBorder="1" applyAlignment="1">
      <alignment horizontal="center" vertical="center"/>
    </xf>
    <xf numFmtId="0" fontId="0" fillId="4" borderId="19" xfId="0" applyFill="1" applyBorder="1" applyAlignment="1">
      <alignment horizontal="center" vertical="center"/>
    </xf>
    <xf numFmtId="0" fontId="0" fillId="4" borderId="6" xfId="0" applyFill="1" applyBorder="1" applyAlignment="1">
      <alignment vertical="center" wrapText="1"/>
    </xf>
    <xf numFmtId="0" fontId="0" fillId="0" borderId="6" xfId="0" applyBorder="1" applyAlignment="1">
      <alignment horizontal="left" vertical="center" wrapText="1"/>
    </xf>
    <xf numFmtId="49" fontId="0" fillId="4" borderId="6" xfId="0" applyNumberFormat="1" applyFill="1" applyBorder="1" applyAlignment="1">
      <alignment horizontal="center" vertical="center" wrapText="1"/>
    </xf>
    <xf numFmtId="0" fontId="0" fillId="0" borderId="0" xfId="0" applyAlignment="1">
      <alignment horizontal="center"/>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1" fillId="0" borderId="6" xfId="0" applyFont="1" applyBorder="1" applyAlignment="1">
      <alignment horizontal="center" wrapText="1"/>
    </xf>
    <xf numFmtId="0" fontId="2" fillId="0" borderId="0" xfId="0" applyFont="1" applyBorder="1" applyAlignment="1">
      <alignment horizontal="center" vertical="center"/>
    </xf>
    <xf numFmtId="0" fontId="0" fillId="0" borderId="6" xfId="0" applyBorder="1" applyAlignment="1">
      <alignment horizontal="center" vertical="center" wrapText="1"/>
    </xf>
    <xf numFmtId="0" fontId="5" fillId="4" borderId="0" xfId="0" applyFont="1" applyFill="1" applyBorder="1" applyAlignment="1">
      <alignment horizontal="center" vertical="center" wrapText="1"/>
    </xf>
    <xf numFmtId="167" fontId="0" fillId="4" borderId="0" xfId="0" applyNumberFormat="1" applyFill="1" applyBorder="1" applyAlignment="1">
      <alignment horizontal="right" vertical="center"/>
    </xf>
    <xf numFmtId="0" fontId="0" fillId="4" borderId="0" xfId="0" applyFill="1" applyBorder="1" applyAlignment="1">
      <alignment vertical="center" wrapText="1"/>
    </xf>
    <xf numFmtId="0" fontId="12" fillId="0" borderId="6" xfId="0" applyFont="1" applyFill="1" applyBorder="1" applyAlignment="1">
      <alignment horizontal="center" vertical="center" wrapText="1"/>
    </xf>
    <xf numFmtId="49" fontId="12" fillId="0" borderId="6" xfId="0" applyNumberFormat="1" applyFont="1" applyFill="1" applyBorder="1" applyAlignment="1" applyProtection="1">
      <alignment horizontal="left" vertical="center" wrapText="1"/>
      <protection locked="0"/>
    </xf>
    <xf numFmtId="0" fontId="12" fillId="0" borderId="6" xfId="0" applyFont="1" applyFill="1" applyBorder="1" applyAlignment="1" applyProtection="1">
      <alignment horizontal="center" vertical="center" wrapText="1"/>
      <protection locked="0"/>
    </xf>
    <xf numFmtId="49" fontId="12" fillId="0" borderId="6" xfId="0" applyNumberFormat="1" applyFont="1" applyFill="1" applyBorder="1" applyAlignment="1" applyProtection="1">
      <alignment horizontal="center" vertical="center" wrapText="1"/>
      <protection locked="0"/>
    </xf>
    <xf numFmtId="9" fontId="13" fillId="0" borderId="6" xfId="0" applyNumberFormat="1"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14" fontId="13" fillId="0" borderId="6" xfId="0" applyNumberFormat="1" applyFont="1" applyFill="1" applyBorder="1" applyAlignment="1" applyProtection="1">
      <alignment horizontal="center" vertical="center" wrapText="1"/>
      <protection locked="0"/>
    </xf>
    <xf numFmtId="15" fontId="13" fillId="0" borderId="6" xfId="0" applyNumberFormat="1" applyFont="1" applyFill="1" applyBorder="1" applyAlignment="1" applyProtection="1">
      <alignment horizontal="center" vertical="center" wrapText="1"/>
      <protection locked="0"/>
    </xf>
    <xf numFmtId="49" fontId="14" fillId="0" borderId="6" xfId="0" applyNumberFormat="1" applyFont="1" applyFill="1" applyBorder="1" applyAlignment="1" applyProtection="1">
      <alignment horizontal="center" vertical="center" wrapText="1"/>
      <protection locked="0"/>
    </xf>
    <xf numFmtId="1" fontId="13" fillId="0" borderId="6" xfId="0" applyNumberFormat="1" applyFont="1" applyFill="1" applyBorder="1" applyAlignment="1" applyProtection="1">
      <alignment horizontal="center" vertical="center" wrapText="1"/>
      <protection locked="0"/>
    </xf>
    <xf numFmtId="172" fontId="13" fillId="0" borderId="6" xfId="1" applyNumberFormat="1" applyFont="1" applyFill="1" applyBorder="1" applyAlignment="1">
      <alignment horizontal="right" vertical="center" wrapText="1"/>
    </xf>
    <xf numFmtId="0" fontId="12" fillId="0" borderId="6" xfId="0" applyFont="1" applyFill="1" applyBorder="1" applyAlignment="1">
      <alignment horizontal="left" vertical="center" wrapText="1"/>
    </xf>
    <xf numFmtId="0" fontId="12" fillId="0" borderId="0" xfId="0" applyFont="1" applyFill="1" applyAlignment="1">
      <alignment horizontal="left" vertical="center" wrapText="1"/>
    </xf>
    <xf numFmtId="168" fontId="0" fillId="0" borderId="0" xfId="0" applyNumberFormat="1" applyFill="1" applyAlignment="1">
      <alignment vertical="center"/>
    </xf>
    <xf numFmtId="0" fontId="2" fillId="0" borderId="6" xfId="0" applyFont="1" applyFill="1" applyBorder="1" applyAlignment="1">
      <alignment horizontal="center" vertical="center"/>
    </xf>
    <xf numFmtId="173" fontId="2" fillId="0" borderId="6" xfId="0" applyNumberFormat="1" applyFont="1" applyFill="1" applyBorder="1" applyAlignment="1">
      <alignment horizontal="center" vertical="center"/>
    </xf>
    <xf numFmtId="0" fontId="2" fillId="0" borderId="6" xfId="0" applyFont="1" applyFill="1" applyBorder="1" applyAlignment="1">
      <alignment vertical="center"/>
    </xf>
    <xf numFmtId="49" fontId="0" fillId="0" borderId="6" xfId="0" applyNumberFormat="1" applyFill="1" applyBorder="1" applyAlignment="1">
      <alignment horizontal="center" vertical="center"/>
    </xf>
    <xf numFmtId="0" fontId="15" fillId="0" borderId="0" xfId="0" applyFont="1" applyFill="1" applyBorder="1" applyAlignment="1">
      <alignment horizontal="left" vertical="center"/>
    </xf>
    <xf numFmtId="0" fontId="0" fillId="4" borderId="6" xfId="0" applyFill="1" applyBorder="1" applyAlignment="1">
      <alignment horizontal="left" vertical="center" wrapText="1"/>
    </xf>
    <xf numFmtId="0" fontId="0" fillId="4" borderId="0" xfId="0" applyFill="1" applyAlignment="1">
      <alignment horizontal="center"/>
    </xf>
    <xf numFmtId="0" fontId="0" fillId="4" borderId="0" xfId="0" applyFill="1" applyAlignment="1">
      <alignment horizontal="left" vertical="top"/>
    </xf>
    <xf numFmtId="0" fontId="0" fillId="4" borderId="0" xfId="0" applyFill="1" applyAlignment="1">
      <alignment horizontal="center" vertical="center"/>
    </xf>
    <xf numFmtId="2" fontId="13" fillId="0" borderId="6" xfId="0" applyNumberFormat="1" applyFont="1" applyFill="1" applyBorder="1" applyAlignment="1" applyProtection="1">
      <alignment horizontal="center" vertical="center" wrapText="1"/>
      <protection locked="0"/>
    </xf>
    <xf numFmtId="0" fontId="8" fillId="0" borderId="6" xfId="0" applyFont="1" applyFill="1" applyBorder="1" applyAlignment="1">
      <alignment horizontal="left" vertical="center" wrapText="1"/>
    </xf>
    <xf numFmtId="0" fontId="8" fillId="0" borderId="0" xfId="0" applyFont="1" applyFill="1" applyBorder="1" applyAlignment="1">
      <alignment horizontal="left" vertical="center" wrapText="1"/>
    </xf>
    <xf numFmtId="49" fontId="0" fillId="2" borderId="6" xfId="0" applyNumberFormat="1" applyFill="1" applyBorder="1" applyAlignment="1">
      <alignment horizontal="center" vertical="center"/>
    </xf>
    <xf numFmtId="0" fontId="2" fillId="2" borderId="16" xfId="0" applyFont="1" applyFill="1" applyBorder="1" applyAlignment="1">
      <alignment horizontal="center" vertical="center"/>
    </xf>
    <xf numFmtId="0" fontId="20" fillId="2" borderId="6" xfId="0" applyFont="1" applyFill="1" applyBorder="1" applyAlignment="1">
      <alignment horizontal="center" vertical="center" wrapText="1"/>
    </xf>
    <xf numFmtId="0" fontId="0" fillId="0" borderId="17" xfId="0" applyBorder="1" applyAlignment="1">
      <alignment horizontal="center" vertical="center"/>
    </xf>
    <xf numFmtId="0" fontId="0" fillId="0" borderId="19" xfId="0"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0" fillId="0" borderId="0" xfId="0" applyAlignment="1">
      <alignment vertical="center" wrapText="1"/>
    </xf>
    <xf numFmtId="9" fontId="13" fillId="0" borderId="6" xfId="3" applyFont="1" applyFill="1" applyBorder="1" applyAlignment="1" applyProtection="1">
      <alignment horizontal="center" vertical="center" wrapText="1"/>
      <protection locked="0"/>
    </xf>
    <xf numFmtId="2" fontId="14" fillId="0" borderId="6" xfId="0" applyNumberFormat="1" applyFont="1" applyFill="1" applyBorder="1" applyAlignment="1" applyProtection="1">
      <alignment horizontal="center" vertical="center" wrapText="1"/>
      <protection locked="0"/>
    </xf>
    <xf numFmtId="0" fontId="0" fillId="0" borderId="6" xfId="0" applyFill="1" applyBorder="1" applyAlignment="1">
      <alignment horizontal="center" vertical="center" wrapText="1"/>
    </xf>
    <xf numFmtId="0" fontId="0" fillId="0" borderId="6" xfId="0" applyBorder="1" applyAlignment="1">
      <alignment horizontal="center" vertical="center"/>
    </xf>
    <xf numFmtId="0" fontId="0" fillId="0" borderId="6" xfId="0" applyFill="1" applyBorder="1" applyAlignment="1">
      <alignment wrapText="1"/>
    </xf>
    <xf numFmtId="0" fontId="0" fillId="0" borderId="6" xfId="0" applyFill="1" applyBorder="1" applyAlignment="1">
      <alignment vertical="center" wrapText="1"/>
    </xf>
    <xf numFmtId="0" fontId="0" fillId="3" borderId="6" xfId="1" applyNumberFormat="1" applyFont="1" applyFill="1" applyBorder="1" applyAlignment="1">
      <alignment horizontal="right" vertical="center"/>
    </xf>
    <xf numFmtId="3" fontId="8" fillId="4" borderId="6" xfId="0" applyNumberFormat="1" applyFont="1" applyFill="1" applyBorder="1" applyAlignment="1">
      <alignment horizontal="right" vertical="center" wrapText="1"/>
    </xf>
    <xf numFmtId="168" fontId="0" fillId="0" borderId="0" xfId="0" applyNumberFormat="1" applyBorder="1" applyAlignment="1">
      <alignment vertical="center"/>
    </xf>
    <xf numFmtId="167" fontId="0" fillId="4" borderId="6" xfId="0" applyNumberFormat="1" applyFill="1" applyBorder="1" applyAlignment="1" applyProtection="1">
      <alignment vertical="center"/>
      <protection locked="0"/>
    </xf>
    <xf numFmtId="0" fontId="0" fillId="4" borderId="0" xfId="0" applyFill="1" applyBorder="1" applyAlignment="1">
      <alignment horizontal="center" vertical="center" wrapText="1"/>
    </xf>
    <xf numFmtId="0" fontId="0" fillId="4" borderId="0" xfId="0" applyFill="1"/>
    <xf numFmtId="0" fontId="2" fillId="4" borderId="0" xfId="0" applyFont="1" applyFill="1" applyAlignment="1">
      <alignment horizontal="center" vertical="center"/>
    </xf>
    <xf numFmtId="0" fontId="0" fillId="4" borderId="6" xfId="0" applyFill="1" applyBorder="1"/>
    <xf numFmtId="49" fontId="13" fillId="0" borderId="6" xfId="0" applyNumberFormat="1" applyFont="1" applyFill="1" applyBorder="1" applyAlignment="1" applyProtection="1">
      <alignment horizontal="center" vertical="center" wrapText="1"/>
      <protection locked="0"/>
    </xf>
    <xf numFmtId="171" fontId="13" fillId="0" borderId="6" xfId="2" applyNumberFormat="1" applyFont="1" applyFill="1" applyBorder="1" applyAlignment="1">
      <alignment horizontal="right" vertical="center" wrapText="1"/>
    </xf>
    <xf numFmtId="171" fontId="13" fillId="0" borderId="6" xfId="2" applyNumberFormat="1" applyFont="1" applyFill="1" applyBorder="1" applyAlignment="1">
      <alignment horizontal="center" vertical="center" wrapText="1"/>
    </xf>
    <xf numFmtId="0" fontId="8" fillId="0" borderId="6" xfId="0" applyFont="1" applyFill="1" applyBorder="1" applyAlignment="1">
      <alignment horizontal="left" vertical="top" wrapText="1"/>
    </xf>
    <xf numFmtId="171" fontId="13" fillId="4" borderId="6" xfId="2" applyNumberFormat="1" applyFont="1" applyFill="1" applyBorder="1" applyAlignment="1">
      <alignment horizontal="center" vertical="center" wrapText="1"/>
    </xf>
    <xf numFmtId="0" fontId="8" fillId="4" borderId="6" xfId="0" applyFont="1" applyFill="1" applyBorder="1" applyAlignment="1">
      <alignment vertical="center" wrapText="1"/>
    </xf>
    <xf numFmtId="0" fontId="0" fillId="4" borderId="6" xfId="0" applyFill="1" applyBorder="1" applyAlignment="1">
      <alignment horizontal="left" vertical="center"/>
    </xf>
    <xf numFmtId="0" fontId="0" fillId="0" borderId="6" xfId="0" applyBorder="1" applyAlignment="1">
      <alignment horizontal="left" vertical="center"/>
    </xf>
    <xf numFmtId="14" fontId="0" fillId="0" borderId="6" xfId="0" applyNumberFormat="1" applyBorder="1" applyAlignment="1">
      <alignment horizontal="center" vertical="center"/>
    </xf>
    <xf numFmtId="174" fontId="2" fillId="0" borderId="5" xfId="0" applyNumberFormat="1" applyFont="1" applyFill="1" applyBorder="1" applyAlignment="1" applyProtection="1">
      <alignment horizontal="left" vertical="center"/>
      <protection locked="0"/>
    </xf>
    <xf numFmtId="169" fontId="0" fillId="3" borderId="6" xfId="1" applyNumberFormat="1" applyFont="1" applyFill="1" applyBorder="1" applyAlignment="1">
      <alignment horizontal="right" vertical="center"/>
    </xf>
    <xf numFmtId="3" fontId="8" fillId="0" borderId="6" xfId="0" applyNumberFormat="1" applyFont="1" applyFill="1" applyBorder="1" applyAlignment="1">
      <alignment horizontal="right" vertical="center" wrapText="1"/>
    </xf>
    <xf numFmtId="167" fontId="0" fillId="0" borderId="6" xfId="0" applyNumberFormat="1" applyFill="1" applyBorder="1" applyAlignment="1" applyProtection="1">
      <alignment vertical="center"/>
      <protection locked="0"/>
    </xf>
    <xf numFmtId="166" fontId="13" fillId="0" borderId="6" xfId="1" applyFont="1" applyFill="1" applyBorder="1" applyAlignment="1" applyProtection="1">
      <alignment horizontal="center" vertical="center" wrapText="1"/>
      <protection locked="0"/>
    </xf>
    <xf numFmtId="2" fontId="14" fillId="4" borderId="6" xfId="0" applyNumberFormat="1" applyFont="1" applyFill="1" applyBorder="1" applyAlignment="1" applyProtection="1">
      <alignment horizontal="center" vertical="center" wrapText="1"/>
      <protection locked="0"/>
    </xf>
    <xf numFmtId="0" fontId="0" fillId="0" borderId="6" xfId="0" applyBorder="1" applyAlignment="1">
      <alignment wrapText="1"/>
    </xf>
    <xf numFmtId="14" fontId="0" fillId="0" borderId="6" xfId="0" applyNumberFormat="1" applyBorder="1" applyAlignment="1">
      <alignment wrapText="1"/>
    </xf>
    <xf numFmtId="14" fontId="0" fillId="0" borderId="6" xfId="0" applyNumberFormat="1" applyFill="1" applyBorder="1" applyAlignment="1">
      <alignment wrapText="1"/>
    </xf>
    <xf numFmtId="166" fontId="13" fillId="4" borderId="6" xfId="1" applyFont="1" applyFill="1" applyBorder="1" applyAlignment="1" applyProtection="1">
      <alignment horizontal="center" vertical="center" wrapText="1"/>
      <protection locked="0"/>
    </xf>
    <xf numFmtId="0" fontId="0" fillId="0" borderId="6" xfId="0" applyBorder="1" applyAlignment="1">
      <alignment horizontal="center" wrapText="1"/>
    </xf>
    <xf numFmtId="0" fontId="10" fillId="0" borderId="6" xfId="0" applyFont="1" applyBorder="1"/>
    <xf numFmtId="14" fontId="0" fillId="0" borderId="6" xfId="0" applyNumberFormat="1" applyBorder="1" applyAlignment="1"/>
    <xf numFmtId="0" fontId="10" fillId="0" borderId="6" xfId="0" applyFont="1" applyBorder="1" applyAlignment="1">
      <alignment wrapText="1"/>
    </xf>
    <xf numFmtId="0" fontId="0" fillId="0" borderId="9" xfId="0" applyBorder="1" applyAlignment="1">
      <alignment horizontal="center" vertical="center"/>
    </xf>
    <xf numFmtId="0" fontId="0" fillId="0" borderId="10" xfId="0" applyBorder="1" applyAlignment="1">
      <alignment horizontal="center"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6" xfId="0" applyBorder="1" applyAlignment="1">
      <alignment horizontal="center" vertical="center"/>
    </xf>
    <xf numFmtId="0" fontId="21" fillId="0" borderId="6" xfId="0" applyFont="1" applyBorder="1" applyAlignment="1">
      <alignment horizontal="center" vertical="center" wrapText="1"/>
    </xf>
    <xf numFmtId="0" fontId="5" fillId="2" borderId="6" xfId="0" applyFont="1" applyFill="1" applyBorder="1" applyAlignment="1">
      <alignment horizontal="center" vertical="center" wrapText="1"/>
    </xf>
    <xf numFmtId="0" fontId="2" fillId="0" borderId="6" xfId="0" applyFont="1" applyFill="1" applyBorder="1" applyAlignment="1">
      <alignment horizontal="center" vertical="center"/>
    </xf>
    <xf numFmtId="0" fontId="5" fillId="3" borderId="3"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0" fillId="4" borderId="6" xfId="0" applyFill="1" applyBorder="1" applyAlignment="1">
      <alignment horizontal="left" vertical="center" wrapText="1"/>
    </xf>
    <xf numFmtId="0" fontId="0" fillId="0" borderId="6" xfId="0" applyBorder="1" applyAlignment="1">
      <alignment horizontal="center" vertical="center" wrapText="1"/>
    </xf>
    <xf numFmtId="0" fontId="0" fillId="4" borderId="6" xfId="0" applyFill="1" applyBorder="1" applyAlignment="1">
      <alignment horizontal="center" vertical="center"/>
    </xf>
    <xf numFmtId="169" fontId="0" fillId="0" borderId="0" xfId="1" applyNumberFormat="1" applyFont="1" applyAlignment="1">
      <alignment horizontal="left" vertical="center"/>
    </xf>
    <xf numFmtId="169" fontId="0" fillId="0" borderId="0" xfId="1" applyNumberFormat="1" applyFont="1" applyAlignment="1">
      <alignment vertical="center"/>
    </xf>
    <xf numFmtId="0" fontId="0" fillId="0" borderId="0" xfId="0" applyAlignment="1">
      <alignment horizontal="left" vertical="center"/>
    </xf>
    <xf numFmtId="169" fontId="0" fillId="0" borderId="0" xfId="1" applyNumberFormat="1" applyFont="1" applyAlignment="1">
      <alignment horizontal="center" vertical="center"/>
    </xf>
    <xf numFmtId="169" fontId="5" fillId="3" borderId="3" xfId="1" applyNumberFormat="1" applyFont="1" applyFill="1" applyBorder="1" applyAlignment="1" applyProtection="1">
      <alignment horizontal="left" vertical="center"/>
      <protection locked="0"/>
    </xf>
    <xf numFmtId="169" fontId="5" fillId="3" borderId="3" xfId="1" applyNumberFormat="1" applyFont="1" applyFill="1" applyBorder="1" applyAlignment="1" applyProtection="1">
      <alignment horizontal="center" vertical="center"/>
      <protection locked="0"/>
    </xf>
    <xf numFmtId="169" fontId="5" fillId="3" borderId="3" xfId="1" applyNumberFormat="1" applyFont="1" applyFill="1" applyBorder="1" applyAlignment="1" applyProtection="1">
      <alignment vertical="center"/>
      <protection locked="0"/>
    </xf>
    <xf numFmtId="169" fontId="5" fillId="3" borderId="4" xfId="1" applyNumberFormat="1" applyFont="1" applyFill="1" applyBorder="1" applyAlignment="1" applyProtection="1">
      <alignment horizontal="left" vertical="center"/>
      <protection locked="0"/>
    </xf>
    <xf numFmtId="169" fontId="5" fillId="0" borderId="3" xfId="1" applyNumberFormat="1" applyFont="1" applyFill="1" applyBorder="1" applyAlignment="1" applyProtection="1">
      <alignment horizontal="left" vertical="center"/>
      <protection locked="0"/>
    </xf>
    <xf numFmtId="169" fontId="5" fillId="0" borderId="3" xfId="1" applyNumberFormat="1" applyFont="1" applyFill="1" applyBorder="1" applyAlignment="1" applyProtection="1">
      <alignment horizontal="center" vertical="center"/>
      <protection locked="0"/>
    </xf>
    <xf numFmtId="169" fontId="5" fillId="0" borderId="3" xfId="1" applyNumberFormat="1" applyFont="1" applyFill="1" applyBorder="1" applyAlignment="1" applyProtection="1">
      <alignment vertical="center"/>
      <protection locked="0"/>
    </xf>
    <xf numFmtId="169" fontId="5" fillId="0" borderId="4" xfId="1" applyNumberFormat="1" applyFont="1" applyFill="1" applyBorder="1" applyAlignment="1" applyProtection="1">
      <alignment horizontal="left" vertical="center"/>
      <protection locked="0"/>
    </xf>
    <xf numFmtId="14" fontId="0" fillId="0" borderId="0" xfId="0" applyNumberFormat="1" applyFill="1" applyBorder="1" applyAlignment="1" applyProtection="1">
      <alignment horizontal="center" vertical="center"/>
      <protection locked="0"/>
    </xf>
    <xf numFmtId="169" fontId="7" fillId="0" borderId="0" xfId="1" applyNumberFormat="1" applyFont="1" applyFill="1" applyBorder="1" applyAlignment="1" applyProtection="1">
      <alignment horizontal="left" vertical="center"/>
      <protection locked="0"/>
    </xf>
    <xf numFmtId="169" fontId="7" fillId="0" borderId="0" xfId="1" applyNumberFormat="1" applyFont="1" applyFill="1" applyBorder="1" applyAlignment="1" applyProtection="1">
      <alignment horizontal="center" vertical="center"/>
      <protection locked="0"/>
    </xf>
    <xf numFmtId="169" fontId="2" fillId="0" borderId="0" xfId="1" applyNumberFormat="1" applyFont="1" applyAlignment="1">
      <alignment horizontal="left" vertical="center"/>
    </xf>
    <xf numFmtId="169" fontId="5" fillId="2" borderId="6" xfId="1" applyNumberFormat="1" applyFont="1" applyFill="1" applyBorder="1" applyAlignment="1">
      <alignment horizontal="center" vertical="center" wrapText="1"/>
    </xf>
    <xf numFmtId="169" fontId="5" fillId="2" borderId="6" xfId="1" applyNumberFormat="1" applyFont="1" applyFill="1" applyBorder="1" applyAlignment="1">
      <alignment horizontal="left" vertical="center" wrapText="1"/>
    </xf>
    <xf numFmtId="169" fontId="0" fillId="0" borderId="0" xfId="1" applyNumberFormat="1" applyFont="1" applyFill="1" applyBorder="1" applyAlignment="1">
      <alignment vertical="center" wrapText="1"/>
    </xf>
    <xf numFmtId="169" fontId="0" fillId="0" borderId="0" xfId="1" applyNumberFormat="1" applyFont="1" applyFill="1" applyBorder="1" applyAlignment="1">
      <alignment horizontal="left" vertical="center" wrapText="1"/>
    </xf>
    <xf numFmtId="169" fontId="0" fillId="3" borderId="6" xfId="1" applyNumberFormat="1" applyFont="1" applyFill="1" applyBorder="1" applyAlignment="1">
      <alignment horizontal="left" vertical="center"/>
    </xf>
    <xf numFmtId="169" fontId="0" fillId="0" borderId="0" xfId="1" applyNumberFormat="1" applyFont="1" applyFill="1" applyBorder="1" applyAlignment="1">
      <alignment vertical="center"/>
    </xf>
    <xf numFmtId="169" fontId="0" fillId="0" borderId="0" xfId="1" applyNumberFormat="1" applyFont="1" applyFill="1" applyBorder="1" applyAlignment="1">
      <alignment horizontal="left" vertical="center"/>
    </xf>
    <xf numFmtId="169" fontId="0" fillId="3" borderId="6" xfId="1" applyNumberFormat="1" applyFont="1" applyFill="1" applyBorder="1" applyAlignment="1">
      <alignment vertical="center"/>
    </xf>
    <xf numFmtId="169" fontId="0" fillId="0" borderId="0" xfId="1" applyNumberFormat="1" applyFont="1" applyFill="1" applyBorder="1" applyAlignment="1">
      <alignment horizontal="center" vertical="center"/>
    </xf>
    <xf numFmtId="169" fontId="2" fillId="3" borderId="6" xfId="1" applyNumberFormat="1" applyFont="1" applyFill="1" applyBorder="1" applyAlignment="1">
      <alignment horizontal="left" vertical="center"/>
    </xf>
    <xf numFmtId="0" fontId="0" fillId="2" borderId="6" xfId="0" applyFill="1" applyBorder="1" applyAlignment="1">
      <alignment horizontal="center" vertical="center" wrapText="1"/>
    </xf>
    <xf numFmtId="0" fontId="0" fillId="0" borderId="0" xfId="0" applyFill="1" applyBorder="1" applyAlignment="1">
      <alignment horizontal="left" vertical="center" wrapText="1"/>
    </xf>
    <xf numFmtId="169" fontId="0" fillId="0" borderId="0" xfId="1" applyNumberFormat="1" applyFont="1" applyFill="1" applyBorder="1" applyAlignment="1">
      <alignment horizontal="center" vertical="center" wrapText="1"/>
    </xf>
    <xf numFmtId="169" fontId="0" fillId="0" borderId="0" xfId="1" applyNumberFormat="1" applyFont="1" applyBorder="1" applyAlignment="1">
      <alignment vertical="center"/>
    </xf>
    <xf numFmtId="169" fontId="0" fillId="0" borderId="0" xfId="1" applyNumberFormat="1" applyFont="1" applyBorder="1" applyAlignment="1">
      <alignment horizontal="left" vertical="center"/>
    </xf>
    <xf numFmtId="3" fontId="5" fillId="4" borderId="6" xfId="0" applyNumberFormat="1" applyFont="1" applyFill="1" applyBorder="1" applyAlignment="1">
      <alignment horizontal="center" vertical="center" wrapText="1"/>
    </xf>
    <xf numFmtId="168" fontId="2" fillId="4" borderId="0" xfId="0" applyNumberFormat="1" applyFont="1" applyFill="1" applyBorder="1" applyAlignment="1">
      <alignment vertical="center"/>
    </xf>
    <xf numFmtId="169" fontId="2" fillId="4" borderId="6" xfId="1" applyNumberFormat="1" applyFont="1" applyFill="1" applyBorder="1" applyAlignment="1" applyProtection="1">
      <alignment vertical="center"/>
      <protection locked="0"/>
    </xf>
    <xf numFmtId="169" fontId="2" fillId="0" borderId="0" xfId="1"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169" fontId="2" fillId="0" borderId="0" xfId="1"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169" fontId="0" fillId="0" borderId="0" xfId="1" applyNumberFormat="1" applyFont="1" applyFill="1" applyBorder="1" applyAlignment="1" applyProtection="1">
      <alignment vertical="center"/>
      <protection locked="0"/>
    </xf>
    <xf numFmtId="169" fontId="0" fillId="0" borderId="0" xfId="1" applyNumberFormat="1" applyFont="1"/>
    <xf numFmtId="169" fontId="0" fillId="0" borderId="0" xfId="1" applyNumberFormat="1" applyFont="1" applyAlignment="1">
      <alignment horizontal="left"/>
    </xf>
    <xf numFmtId="0" fontId="0" fillId="0" borderId="0" xfId="0" applyAlignment="1">
      <alignment horizontal="left"/>
    </xf>
    <xf numFmtId="169" fontId="0" fillId="0" borderId="0" xfId="1" applyNumberFormat="1" applyFont="1" applyAlignment="1">
      <alignment horizontal="center"/>
    </xf>
    <xf numFmtId="169" fontId="2" fillId="2" borderId="6" xfId="1" applyNumberFormat="1" applyFont="1" applyFill="1" applyBorder="1" applyAlignment="1">
      <alignment horizontal="center" vertical="center"/>
    </xf>
    <xf numFmtId="169" fontId="0" fillId="0" borderId="6" xfId="0" applyNumberFormat="1" applyBorder="1" applyAlignment="1">
      <alignment horizontal="center" vertical="center"/>
    </xf>
    <xf numFmtId="169" fontId="11" fillId="0" borderId="0" xfId="1" applyNumberFormat="1" applyFont="1" applyBorder="1" applyAlignment="1">
      <alignment horizontal="left" vertical="center"/>
    </xf>
    <xf numFmtId="169" fontId="2" fillId="2" borderId="12" xfId="1" applyNumberFormat="1" applyFont="1" applyFill="1" applyBorder="1" applyAlignment="1">
      <alignment horizontal="center" vertical="center" wrapText="1"/>
    </xf>
    <xf numFmtId="169" fontId="2" fillId="2" borderId="12" xfId="1" applyNumberFormat="1" applyFont="1" applyFill="1" applyBorder="1" applyAlignment="1">
      <alignment horizontal="left" vertical="center" wrapText="1"/>
    </xf>
    <xf numFmtId="0" fontId="2" fillId="2" borderId="12" xfId="0" applyFont="1" applyFill="1" applyBorder="1" applyAlignment="1">
      <alignment horizontal="left" vertical="center" wrapText="1"/>
    </xf>
    <xf numFmtId="169" fontId="2" fillId="2" borderId="12" xfId="1" applyNumberFormat="1" applyFont="1" applyFill="1" applyBorder="1" applyAlignment="1">
      <alignment vertical="center" wrapText="1"/>
    </xf>
    <xf numFmtId="169" fontId="2" fillId="2" borderId="9" xfId="1" applyNumberFormat="1" applyFont="1" applyFill="1" applyBorder="1" applyAlignment="1">
      <alignment horizontal="left" vertical="center" wrapText="1"/>
    </xf>
    <xf numFmtId="0" fontId="20" fillId="0" borderId="6" xfId="0" applyFont="1" applyFill="1" applyBorder="1" applyAlignment="1">
      <alignment horizontal="center" vertical="center" wrapText="1"/>
    </xf>
    <xf numFmtId="49" fontId="20" fillId="4" borderId="6" xfId="0" applyNumberFormat="1" applyFont="1" applyFill="1" applyBorder="1" applyAlignment="1" applyProtection="1">
      <alignment horizontal="left" vertical="center" wrapText="1"/>
      <protection locked="0"/>
    </xf>
    <xf numFmtId="0" fontId="20" fillId="4" borderId="6" xfId="0" applyFont="1" applyFill="1" applyBorder="1" applyAlignment="1" applyProtection="1">
      <alignment horizontal="center" vertical="center" wrapText="1"/>
      <protection locked="0"/>
    </xf>
    <xf numFmtId="49" fontId="20" fillId="4" borderId="6" xfId="0" applyNumberFormat="1" applyFont="1" applyFill="1" applyBorder="1" applyAlignment="1" applyProtection="1">
      <alignment horizontal="center" vertical="center" wrapText="1"/>
      <protection locked="0"/>
    </xf>
    <xf numFmtId="169" fontId="20" fillId="4" borderId="6" xfId="1" applyNumberFormat="1" applyFont="1" applyFill="1" applyBorder="1" applyAlignment="1" applyProtection="1">
      <alignment horizontal="center" vertical="center" wrapText="1"/>
      <protection locked="0"/>
    </xf>
    <xf numFmtId="169" fontId="20" fillId="4" borderId="6" xfId="1" applyNumberFormat="1" applyFont="1" applyFill="1" applyBorder="1" applyAlignment="1" applyProtection="1">
      <alignment horizontal="left" vertical="center" wrapText="1"/>
      <protection locked="0"/>
    </xf>
    <xf numFmtId="9" fontId="20" fillId="4" borderId="6" xfId="3" applyFont="1" applyFill="1" applyBorder="1" applyAlignment="1" applyProtection="1">
      <alignment horizontal="left" vertical="center" wrapText="1"/>
      <protection locked="0"/>
    </xf>
    <xf numFmtId="175" fontId="20" fillId="4" borderId="6" xfId="1" applyNumberFormat="1" applyFont="1" applyFill="1" applyBorder="1" applyAlignment="1" applyProtection="1">
      <alignment horizontal="center" vertical="center" wrapText="1"/>
      <protection locked="0"/>
    </xf>
    <xf numFmtId="175" fontId="20" fillId="4" borderId="6" xfId="1" applyNumberFormat="1" applyFont="1" applyFill="1" applyBorder="1" applyAlignment="1" applyProtection="1">
      <alignment vertical="center" wrapText="1"/>
      <protection locked="0"/>
    </xf>
    <xf numFmtId="169" fontId="20" fillId="0" borderId="6" xfId="1" applyNumberFormat="1" applyFont="1" applyFill="1" applyBorder="1" applyAlignment="1" applyProtection="1">
      <alignment horizontal="left" vertical="center" wrapText="1"/>
      <protection locked="0"/>
    </xf>
    <xf numFmtId="0" fontId="20" fillId="0" borderId="0" xfId="0" applyFont="1" applyFill="1" applyBorder="1" applyAlignment="1">
      <alignment horizontal="left" vertical="center" wrapText="1"/>
    </xf>
    <xf numFmtId="0" fontId="20" fillId="0" borderId="0" xfId="0" applyFont="1" applyFill="1" applyAlignment="1">
      <alignment horizontal="left" vertical="center" wrapText="1"/>
    </xf>
    <xf numFmtId="49" fontId="20" fillId="0" borderId="6" xfId="0" applyNumberFormat="1" applyFont="1" applyFill="1" applyBorder="1" applyAlignment="1" applyProtection="1">
      <alignment horizontal="left" vertical="center" wrapText="1"/>
      <protection locked="0"/>
    </xf>
    <xf numFmtId="0" fontId="20" fillId="0" borderId="6" xfId="0" applyFont="1" applyFill="1" applyBorder="1" applyAlignment="1" applyProtection="1">
      <alignment horizontal="center" vertical="center" wrapText="1"/>
      <protection locked="0"/>
    </xf>
    <xf numFmtId="49" fontId="20" fillId="0" borderId="6" xfId="0" applyNumberFormat="1" applyFont="1" applyFill="1" applyBorder="1" applyAlignment="1" applyProtection="1">
      <alignment horizontal="center" vertical="center" wrapText="1"/>
      <protection locked="0"/>
    </xf>
    <xf numFmtId="169" fontId="20" fillId="0" borderId="6" xfId="1" applyNumberFormat="1" applyFont="1" applyFill="1" applyBorder="1" applyAlignment="1" applyProtection="1">
      <alignment horizontal="center" vertical="center" wrapText="1"/>
      <protection locked="0"/>
    </xf>
    <xf numFmtId="175" fontId="20" fillId="0" borderId="6" xfId="1" applyNumberFormat="1" applyFont="1" applyFill="1" applyBorder="1" applyAlignment="1" applyProtection="1">
      <alignment horizontal="center" vertical="center" wrapText="1"/>
      <protection locked="0"/>
    </xf>
    <xf numFmtId="175" fontId="20" fillId="0" borderId="6" xfId="1" applyNumberFormat="1" applyFont="1" applyFill="1" applyBorder="1" applyAlignment="1" applyProtection="1">
      <alignment vertical="center" wrapText="1"/>
      <protection locked="0"/>
    </xf>
    <xf numFmtId="9" fontId="20" fillId="0" borderId="6" xfId="3" applyFont="1" applyFill="1" applyBorder="1" applyAlignment="1" applyProtection="1">
      <alignment horizontal="left" vertical="center" wrapText="1"/>
      <protection locked="0"/>
    </xf>
    <xf numFmtId="166" fontId="20" fillId="0" borderId="6" xfId="1" applyNumberFormat="1" applyFont="1" applyFill="1" applyBorder="1" applyAlignment="1" applyProtection="1">
      <alignment horizontal="left" vertical="center" wrapText="1"/>
      <protection locked="0"/>
    </xf>
    <xf numFmtId="0" fontId="10" fillId="0" borderId="0" xfId="0" applyFont="1" applyFill="1" applyAlignment="1">
      <alignment vertical="center"/>
    </xf>
    <xf numFmtId="0" fontId="10" fillId="0" borderId="0" xfId="0" applyFont="1" applyFill="1" applyAlignment="1">
      <alignment horizontal="center" vertical="center"/>
    </xf>
    <xf numFmtId="169" fontId="10" fillId="0" borderId="0" xfId="1" applyNumberFormat="1" applyFont="1" applyFill="1" applyAlignment="1">
      <alignment vertical="center"/>
    </xf>
    <xf numFmtId="169" fontId="10" fillId="0" borderId="0" xfId="1" applyNumberFormat="1" applyFont="1" applyFill="1" applyAlignment="1">
      <alignment horizontal="left" vertical="center"/>
    </xf>
    <xf numFmtId="0" fontId="10" fillId="0" borderId="0" xfId="0" applyFont="1" applyFill="1" applyAlignment="1">
      <alignment horizontal="left" vertical="center"/>
    </xf>
    <xf numFmtId="169" fontId="10" fillId="0" borderId="0" xfId="1" applyNumberFormat="1" applyFont="1" applyFill="1" applyAlignment="1">
      <alignment horizontal="center" vertical="center"/>
    </xf>
    <xf numFmtId="0" fontId="9" fillId="0" borderId="6" xfId="0" applyFont="1" applyFill="1" applyBorder="1" applyAlignment="1">
      <alignment horizontal="center" vertical="center"/>
    </xf>
    <xf numFmtId="169" fontId="9" fillId="0" borderId="6" xfId="1" applyNumberFormat="1" applyFont="1" applyFill="1" applyBorder="1" applyAlignment="1">
      <alignment horizontal="center" vertical="center"/>
    </xf>
    <xf numFmtId="0" fontId="9" fillId="0" borderId="6" xfId="0" applyFont="1" applyFill="1" applyBorder="1" applyAlignment="1">
      <alignment vertical="center"/>
    </xf>
    <xf numFmtId="49" fontId="10" fillId="0" borderId="6" xfId="0" applyNumberFormat="1" applyFont="1" applyFill="1" applyBorder="1" applyAlignment="1">
      <alignment horizontal="center" vertical="center"/>
    </xf>
    <xf numFmtId="0" fontId="10" fillId="0" borderId="6" xfId="0" applyFont="1" applyFill="1" applyBorder="1" applyAlignment="1">
      <alignment horizontal="center" vertical="center"/>
    </xf>
    <xf numFmtId="169" fontId="10" fillId="0" borderId="6" xfId="1" applyNumberFormat="1" applyFont="1" applyFill="1" applyBorder="1" applyAlignment="1">
      <alignment horizontal="center" vertical="center"/>
    </xf>
    <xf numFmtId="169" fontId="25" fillId="0" borderId="0" xfId="1" applyNumberFormat="1" applyFont="1" applyFill="1" applyBorder="1" applyAlignment="1">
      <alignment horizontal="left" vertical="center"/>
    </xf>
    <xf numFmtId="0" fontId="25" fillId="0" borderId="0" xfId="0" applyFont="1" applyFill="1" applyBorder="1" applyAlignment="1">
      <alignment horizontal="left" vertical="center"/>
    </xf>
    <xf numFmtId="169" fontId="25" fillId="0" borderId="0" xfId="1" applyNumberFormat="1" applyFont="1" applyFill="1" applyBorder="1" applyAlignment="1">
      <alignment horizontal="center" vertical="center"/>
    </xf>
    <xf numFmtId="169" fontId="25" fillId="0" borderId="0" xfId="1" applyNumberFormat="1" applyFont="1" applyFill="1" applyBorder="1" applyAlignment="1">
      <alignment vertical="center"/>
    </xf>
    <xf numFmtId="169" fontId="0" fillId="0" borderId="0" xfId="1" applyNumberFormat="1" applyFont="1" applyFill="1" applyAlignment="1">
      <alignment horizontal="left" vertical="center"/>
    </xf>
    <xf numFmtId="169" fontId="2" fillId="2" borderId="6" xfId="1" applyNumberFormat="1" applyFont="1" applyFill="1" applyBorder="1" applyAlignment="1">
      <alignment horizontal="center" wrapText="1"/>
    </xf>
    <xf numFmtId="169" fontId="2" fillId="2" borderId="6" xfId="1" applyNumberFormat="1" applyFont="1" applyFill="1" applyBorder="1" applyAlignment="1">
      <alignment horizontal="left" wrapText="1"/>
    </xf>
    <xf numFmtId="0" fontId="2" fillId="2" borderId="6" xfId="0" applyFont="1" applyFill="1" applyBorder="1" applyAlignment="1">
      <alignment horizontal="left" wrapText="1"/>
    </xf>
    <xf numFmtId="169" fontId="2" fillId="2" borderId="6" xfId="1" applyNumberFormat="1" applyFont="1" applyFill="1" applyBorder="1" applyAlignment="1">
      <alignment wrapText="1"/>
    </xf>
    <xf numFmtId="169" fontId="2" fillId="2" borderId="7" xfId="1" applyNumberFormat="1" applyFont="1" applyFill="1" applyBorder="1" applyAlignment="1">
      <alignment horizontal="left" wrapText="1"/>
    </xf>
    <xf numFmtId="169" fontId="0" fillId="0" borderId="6" xfId="1" applyNumberFormat="1" applyFont="1" applyFill="1" applyBorder="1" applyAlignment="1">
      <alignment vertical="center" wrapText="1"/>
    </xf>
    <xf numFmtId="169" fontId="0" fillId="0" borderId="6" xfId="1" applyNumberFormat="1" applyFont="1" applyFill="1" applyBorder="1" applyAlignment="1">
      <alignment horizontal="left" vertical="center" wrapText="1"/>
    </xf>
    <xf numFmtId="169" fontId="0" fillId="0" borderId="6" xfId="1" applyNumberFormat="1" applyFont="1" applyBorder="1" applyAlignment="1">
      <alignment horizontal="left" vertical="center" wrapText="1"/>
    </xf>
    <xf numFmtId="169" fontId="0" fillId="0" borderId="6" xfId="1" applyNumberFormat="1" applyFont="1" applyFill="1" applyBorder="1"/>
    <xf numFmtId="169" fontId="0" fillId="0" borderId="6" xfId="1" applyNumberFormat="1" applyFont="1" applyFill="1" applyBorder="1" applyAlignment="1">
      <alignment horizontal="left"/>
    </xf>
    <xf numFmtId="0" fontId="0" fillId="0" borderId="6" xfId="0" applyFill="1" applyBorder="1" applyAlignment="1">
      <alignment horizontal="left"/>
    </xf>
    <xf numFmtId="169" fontId="0" fillId="0" borderId="6" xfId="1" applyNumberFormat="1" applyFont="1" applyFill="1" applyBorder="1" applyAlignment="1">
      <alignment horizontal="center"/>
    </xf>
    <xf numFmtId="169" fontId="0" fillId="0" borderId="6" xfId="1" applyNumberFormat="1" applyFont="1" applyFill="1" applyBorder="1" applyAlignment="1"/>
    <xf numFmtId="169" fontId="0" fillId="0" borderId="6" xfId="1" applyNumberFormat="1" applyFont="1" applyBorder="1" applyAlignment="1">
      <alignment horizontal="left" vertical="center"/>
    </xf>
    <xf numFmtId="169" fontId="0" fillId="0" borderId="6" xfId="1" applyNumberFormat="1" applyFont="1" applyBorder="1" applyAlignment="1">
      <alignment vertical="center"/>
    </xf>
    <xf numFmtId="169" fontId="0" fillId="0" borderId="6" xfId="1" applyNumberFormat="1" applyFont="1" applyBorder="1" applyAlignment="1">
      <alignment horizontal="center" vertical="center"/>
    </xf>
    <xf numFmtId="169" fontId="2" fillId="2" borderId="6" xfId="1" applyNumberFormat="1" applyFont="1" applyFill="1" applyBorder="1" applyAlignment="1">
      <alignment horizontal="center" vertical="center" wrapText="1"/>
    </xf>
    <xf numFmtId="169" fontId="2" fillId="2" borderId="6" xfId="1" applyNumberFormat="1" applyFont="1" applyFill="1" applyBorder="1" applyAlignment="1">
      <alignment horizontal="left" vertical="center" wrapText="1"/>
    </xf>
    <xf numFmtId="0" fontId="2" fillId="2" borderId="6" xfId="0" applyFont="1" applyFill="1" applyBorder="1" applyAlignment="1">
      <alignment horizontal="left" vertical="center" wrapText="1"/>
    </xf>
    <xf numFmtId="169" fontId="2" fillId="2" borderId="6" xfId="1" applyNumberFormat="1" applyFont="1" applyFill="1" applyBorder="1" applyAlignment="1">
      <alignment vertical="center" wrapText="1"/>
    </xf>
    <xf numFmtId="169" fontId="0" fillId="0" borderId="6" xfId="1" applyNumberFormat="1" applyFont="1" applyBorder="1" applyAlignment="1"/>
    <xf numFmtId="0" fontId="0" fillId="4" borderId="6" xfId="0" applyFill="1" applyBorder="1" applyAlignment="1">
      <alignment horizontal="left" wrapText="1"/>
    </xf>
    <xf numFmtId="0" fontId="0" fillId="0" borderId="6" xfId="0" applyBorder="1" applyAlignment="1">
      <alignment horizontal="left" wrapText="1"/>
    </xf>
    <xf numFmtId="14" fontId="0" fillId="0" borderId="6" xfId="1" applyNumberFormat="1" applyFont="1" applyBorder="1" applyAlignment="1">
      <alignment horizontal="center"/>
    </xf>
    <xf numFmtId="169" fontId="0" fillId="0" borderId="6" xfId="1" applyNumberFormat="1" applyFont="1" applyBorder="1" applyAlignment="1">
      <alignment horizontal="left" wrapText="1"/>
    </xf>
    <xf numFmtId="169" fontId="0" fillId="0" borderId="6" xfId="1" applyNumberFormat="1" applyFont="1" applyFill="1" applyBorder="1" applyAlignment="1">
      <alignment horizontal="left" wrapText="1"/>
    </xf>
    <xf numFmtId="0" fontId="0" fillId="0" borderId="9" xfId="0" applyBorder="1" applyAlignment="1">
      <alignment vertical="center" wrapText="1"/>
    </xf>
    <xf numFmtId="14" fontId="0" fillId="0" borderId="6" xfId="1" applyNumberFormat="1" applyFont="1" applyBorder="1" applyAlignment="1">
      <alignment horizontal="center" wrapText="1"/>
    </xf>
    <xf numFmtId="169" fontId="0" fillId="0" borderId="6" xfId="1" applyNumberFormat="1" applyFont="1" applyBorder="1" applyAlignment="1">
      <alignment wrapText="1"/>
    </xf>
    <xf numFmtId="0" fontId="0" fillId="0" borderId="6" xfId="0" applyNumberFormat="1" applyBorder="1" applyAlignment="1">
      <alignment horizontal="center" wrapText="1"/>
    </xf>
    <xf numFmtId="13" fontId="0" fillId="0" borderId="6" xfId="1" applyNumberFormat="1" applyFont="1" applyBorder="1" applyAlignment="1">
      <alignment vertical="center" wrapText="1"/>
    </xf>
    <xf numFmtId="14" fontId="0" fillId="0" borderId="6" xfId="1" applyNumberFormat="1" applyFont="1" applyBorder="1" applyAlignment="1">
      <alignment horizontal="center" vertical="center" wrapText="1"/>
    </xf>
    <xf numFmtId="169" fontId="0" fillId="0" borderId="6" xfId="1" applyNumberFormat="1" applyFont="1" applyFill="1" applyBorder="1" applyAlignment="1">
      <alignment wrapText="1"/>
    </xf>
    <xf numFmtId="17" fontId="0" fillId="0" borderId="6" xfId="0" applyNumberFormat="1" applyBorder="1" applyAlignment="1">
      <alignment horizontal="center" wrapText="1"/>
    </xf>
    <xf numFmtId="14" fontId="0" fillId="0" borderId="6" xfId="1" applyNumberFormat="1" applyFont="1" applyBorder="1" applyAlignment="1">
      <alignment wrapText="1"/>
    </xf>
    <xf numFmtId="0" fontId="0" fillId="0" borderId="9" xfId="0" applyBorder="1" applyAlignment="1">
      <alignment horizontal="center" vertical="center" wrapText="1"/>
    </xf>
    <xf numFmtId="0" fontId="0" fillId="0" borderId="18" xfId="0" applyBorder="1" applyAlignment="1">
      <alignment horizontal="center" vertical="center" wrapText="1"/>
    </xf>
    <xf numFmtId="0" fontId="0" fillId="0" borderId="10" xfId="0" applyBorder="1" applyAlignment="1">
      <alignment horizontal="center" wrapText="1"/>
    </xf>
    <xf numFmtId="14" fontId="0" fillId="0" borderId="10" xfId="0" applyNumberFormat="1" applyBorder="1" applyAlignment="1">
      <alignment horizontal="center" wrapText="1"/>
    </xf>
    <xf numFmtId="169" fontId="0" fillId="0" borderId="9" xfId="1" applyNumberFormat="1" applyFont="1" applyBorder="1" applyAlignment="1">
      <alignment horizontal="left" wrapText="1"/>
    </xf>
    <xf numFmtId="0" fontId="0" fillId="0" borderId="9" xfId="0" applyBorder="1" applyAlignment="1">
      <alignment horizontal="center" wrapText="1"/>
    </xf>
    <xf numFmtId="0" fontId="0" fillId="0" borderId="9" xfId="0" applyBorder="1" applyAlignment="1">
      <alignment horizontal="left" wrapText="1"/>
    </xf>
    <xf numFmtId="169" fontId="0" fillId="0" borderId="9" xfId="1" applyNumberFormat="1" applyFont="1" applyBorder="1" applyAlignment="1"/>
    <xf numFmtId="14" fontId="0" fillId="0" borderId="9" xfId="1" applyNumberFormat="1" applyFont="1" applyBorder="1" applyAlignment="1">
      <alignment horizontal="center" wrapText="1"/>
    </xf>
    <xf numFmtId="169" fontId="0" fillId="0" borderId="9" xfId="1" applyNumberFormat="1" applyFont="1" applyBorder="1" applyAlignment="1">
      <alignment wrapText="1"/>
    </xf>
    <xf numFmtId="169" fontId="0" fillId="0" borderId="9" xfId="1" applyNumberFormat="1" applyFont="1" applyFill="1" applyBorder="1" applyAlignment="1">
      <alignment horizontal="left" wrapText="1"/>
    </xf>
    <xf numFmtId="169" fontId="0" fillId="0" borderId="6" xfId="1" applyNumberFormat="1" applyFont="1" applyFill="1" applyBorder="1" applyAlignment="1">
      <alignment horizontal="left" vertical="center"/>
    </xf>
    <xf numFmtId="14" fontId="0" fillId="0" borderId="0" xfId="1" applyNumberFormat="1" applyFont="1" applyAlignment="1">
      <alignment horizontal="center" vertical="center"/>
    </xf>
    <xf numFmtId="0" fontId="0" fillId="0" borderId="6" xfId="0" applyBorder="1" applyAlignment="1">
      <alignment horizontal="left" vertical="center" wrapText="1"/>
    </xf>
    <xf numFmtId="0" fontId="12" fillId="0" borderId="6" xfId="0" applyFont="1" applyFill="1" applyBorder="1" applyAlignment="1" applyProtection="1">
      <alignment horizontal="left" vertical="center" wrapText="1"/>
      <protection locked="0"/>
    </xf>
    <xf numFmtId="169" fontId="12" fillId="0" borderId="6" xfId="1" applyNumberFormat="1" applyFont="1" applyFill="1" applyBorder="1" applyAlignment="1" applyProtection="1">
      <alignment horizontal="center" vertical="center" wrapText="1"/>
      <protection locked="0"/>
    </xf>
    <xf numFmtId="169" fontId="12" fillId="0" borderId="6" xfId="1" applyNumberFormat="1" applyFont="1" applyFill="1" applyBorder="1" applyAlignment="1" applyProtection="1">
      <alignment horizontal="left" vertical="center" wrapText="1"/>
      <protection locked="0"/>
    </xf>
    <xf numFmtId="9" fontId="12" fillId="0" borderId="6" xfId="3" applyFont="1" applyFill="1" applyBorder="1" applyAlignment="1" applyProtection="1">
      <alignment horizontal="left" vertical="center" wrapText="1"/>
      <protection locked="0"/>
    </xf>
    <xf numFmtId="174" fontId="12" fillId="0" borderId="6" xfId="1" applyNumberFormat="1" applyFont="1" applyFill="1" applyBorder="1" applyAlignment="1" applyProtection="1">
      <alignment horizontal="center" vertical="center" wrapText="1"/>
      <protection locked="0"/>
    </xf>
    <xf numFmtId="174" fontId="12" fillId="0" borderId="6" xfId="1" applyNumberFormat="1" applyFont="1" applyFill="1" applyBorder="1" applyAlignment="1" applyProtection="1">
      <alignment vertical="center" wrapText="1"/>
      <protection locked="0"/>
    </xf>
    <xf numFmtId="166" fontId="12" fillId="0" borderId="6" xfId="1" applyNumberFormat="1" applyFont="1" applyFill="1" applyBorder="1" applyAlignment="1" applyProtection="1">
      <alignment horizontal="left" vertical="center" wrapText="1"/>
      <protection locked="0"/>
    </xf>
    <xf numFmtId="169" fontId="12" fillId="0" borderId="6" xfId="1" applyNumberFormat="1" applyFont="1" applyFill="1" applyBorder="1" applyAlignment="1">
      <alignment horizontal="left" vertical="center" wrapText="1"/>
    </xf>
    <xf numFmtId="169" fontId="8" fillId="0" borderId="6" xfId="1" applyNumberFormat="1" applyFont="1" applyFill="1" applyBorder="1" applyAlignment="1">
      <alignment horizontal="left" vertical="center" wrapText="1"/>
    </xf>
    <xf numFmtId="169" fontId="12" fillId="0" borderId="6" xfId="1" applyNumberFormat="1" applyFont="1" applyFill="1" applyBorder="1" applyAlignment="1" applyProtection="1">
      <alignment vertical="center" wrapText="1"/>
      <protection locked="0"/>
    </xf>
    <xf numFmtId="166" fontId="26" fillId="0" borderId="6" xfId="1" applyNumberFormat="1" applyFont="1" applyFill="1" applyBorder="1" applyAlignment="1" applyProtection="1">
      <alignment horizontal="left" vertical="center" wrapText="1"/>
      <protection locked="0"/>
    </xf>
    <xf numFmtId="169" fontId="26" fillId="0" borderId="6" xfId="1" applyNumberFormat="1" applyFont="1" applyFill="1" applyBorder="1" applyAlignment="1" applyProtection="1">
      <alignment horizontal="left" vertical="center" wrapText="1"/>
      <protection locked="0"/>
    </xf>
    <xf numFmtId="0" fontId="0" fillId="0" borderId="0" xfId="0" applyFill="1" applyAlignment="1">
      <alignment horizontal="center" vertical="center"/>
    </xf>
    <xf numFmtId="169" fontId="0" fillId="0" borderId="0" xfId="1" applyNumberFormat="1" applyFont="1" applyFill="1" applyAlignment="1">
      <alignment vertical="center"/>
    </xf>
    <xf numFmtId="0" fontId="0" fillId="0" borderId="0" xfId="0" applyFill="1" applyAlignment="1">
      <alignment horizontal="left" vertical="center"/>
    </xf>
    <xf numFmtId="169" fontId="0" fillId="0" borderId="0" xfId="1" applyNumberFormat="1" applyFont="1" applyFill="1" applyAlignment="1">
      <alignment horizontal="center" vertical="center"/>
    </xf>
    <xf numFmtId="169" fontId="27" fillId="0" borderId="0" xfId="1" applyNumberFormat="1" applyFont="1" applyFill="1" applyBorder="1" applyAlignment="1">
      <alignment horizontal="center" vertical="center"/>
    </xf>
    <xf numFmtId="169" fontId="27" fillId="0" borderId="0" xfId="1" applyNumberFormat="1" applyFont="1" applyFill="1" applyBorder="1" applyAlignment="1">
      <alignment vertical="center"/>
    </xf>
    <xf numFmtId="169" fontId="27" fillId="0" borderId="0" xfId="1" applyNumberFormat="1" applyFont="1" applyFill="1" applyBorder="1" applyAlignment="1">
      <alignment horizontal="left" vertical="center"/>
    </xf>
    <xf numFmtId="169" fontId="15" fillId="0" borderId="0" xfId="1" applyNumberFormat="1" applyFont="1" applyFill="1" applyBorder="1" applyAlignment="1">
      <alignment horizontal="left" vertical="center"/>
    </xf>
    <xf numFmtId="169" fontId="12" fillId="0" borderId="0" xfId="1" applyNumberFormat="1" applyFont="1" applyAlignment="1">
      <alignment horizontal="center" vertical="center"/>
    </xf>
    <xf numFmtId="169" fontId="12" fillId="0" borderId="0" xfId="1" applyNumberFormat="1" applyFont="1" applyAlignment="1">
      <alignment vertical="center"/>
    </xf>
    <xf numFmtId="169" fontId="12" fillId="0" borderId="0" xfId="1" applyNumberFormat="1" applyFont="1" applyAlignment="1">
      <alignment horizontal="left" vertical="center"/>
    </xf>
    <xf numFmtId="169" fontId="2" fillId="2" borderId="16" xfId="1" applyNumberFormat="1" applyFont="1" applyFill="1" applyBorder="1" applyAlignment="1">
      <alignment horizontal="center" vertical="center" wrapText="1"/>
    </xf>
    <xf numFmtId="0" fontId="0" fillId="0" borderId="17" xfId="0" applyFill="1" applyBorder="1" applyAlignment="1">
      <alignment horizontal="center" vertical="center"/>
    </xf>
    <xf numFmtId="0" fontId="0" fillId="0" borderId="19" xfId="0" applyFill="1" applyBorder="1" applyAlignment="1">
      <alignment horizontal="center" vertical="center"/>
    </xf>
    <xf numFmtId="169" fontId="0" fillId="0" borderId="6" xfId="1" applyNumberFormat="1" applyFont="1" applyBorder="1" applyAlignment="1">
      <alignment horizontal="left"/>
    </xf>
    <xf numFmtId="0" fontId="0" fillId="0" borderId="6" xfId="0" applyBorder="1" applyAlignment="1">
      <alignment horizontal="left"/>
    </xf>
    <xf numFmtId="169" fontId="0" fillId="0" borderId="6" xfId="1" applyNumberFormat="1" applyFont="1" applyBorder="1" applyAlignment="1">
      <alignment horizontal="center"/>
    </xf>
    <xf numFmtId="174" fontId="0" fillId="0" borderId="6" xfId="1" applyNumberFormat="1" applyFont="1" applyBorder="1" applyAlignment="1">
      <alignment horizontal="center"/>
    </xf>
    <xf numFmtId="169" fontId="2" fillId="2" borderId="16" xfId="1" applyNumberFormat="1"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0" borderId="0" xfId="0" applyFont="1" applyBorder="1" applyAlignment="1">
      <alignment horizontal="left" vertical="center"/>
    </xf>
    <xf numFmtId="0" fontId="0" fillId="0" borderId="0" xfId="0" applyBorder="1" applyAlignment="1">
      <alignment horizontal="center" vertical="center"/>
    </xf>
    <xf numFmtId="0" fontId="20" fillId="0" borderId="6" xfId="0" applyFont="1" applyFill="1" applyBorder="1" applyAlignment="1" applyProtection="1">
      <alignment horizontal="left" vertical="center" wrapText="1"/>
      <protection locked="0"/>
    </xf>
    <xf numFmtId="175" fontId="20" fillId="0" borderId="6" xfId="1" applyNumberFormat="1" applyFont="1" applyFill="1" applyBorder="1" applyAlignment="1" applyProtection="1">
      <alignment horizontal="left" vertical="center" wrapText="1"/>
      <protection locked="0"/>
    </xf>
    <xf numFmtId="0" fontId="20" fillId="4" borderId="6" xfId="0" applyFont="1" applyFill="1" applyBorder="1" applyAlignment="1" applyProtection="1">
      <alignment horizontal="left" vertical="center" wrapText="1"/>
      <protection locked="0"/>
    </xf>
    <xf numFmtId="175" fontId="20" fillId="4" borderId="6" xfId="1" applyNumberFormat="1" applyFont="1" applyFill="1" applyBorder="1" applyAlignment="1" applyProtection="1">
      <alignment horizontal="left" vertical="center" wrapText="1"/>
      <protection locked="0"/>
    </xf>
    <xf numFmtId="0" fontId="20" fillId="4" borderId="0" xfId="0" applyFont="1" applyFill="1" applyBorder="1" applyAlignment="1">
      <alignment horizontal="left" vertical="center" wrapText="1"/>
    </xf>
    <xf numFmtId="169" fontId="0" fillId="5" borderId="6" xfId="1" applyNumberFormat="1" applyFont="1" applyFill="1" applyBorder="1" applyAlignment="1">
      <alignment horizontal="left"/>
    </xf>
    <xf numFmtId="169" fontId="0" fillId="5" borderId="6" xfId="1" applyNumberFormat="1" applyFont="1" applyFill="1" applyBorder="1" applyAlignment="1">
      <alignment horizontal="left" vertical="center"/>
    </xf>
    <xf numFmtId="0" fontId="0" fillId="0" borderId="10" xfId="0" applyBorder="1" applyAlignment="1">
      <alignment wrapText="1"/>
    </xf>
    <xf numFmtId="169" fontId="0" fillId="0" borderId="10" xfId="1" applyNumberFormat="1" applyFont="1" applyBorder="1" applyAlignment="1"/>
    <xf numFmtId="14" fontId="0" fillId="0" borderId="10" xfId="1" applyNumberFormat="1" applyFont="1" applyBorder="1" applyAlignment="1">
      <alignment wrapText="1"/>
    </xf>
    <xf numFmtId="14" fontId="0" fillId="0" borderId="10" xfId="1" applyNumberFormat="1" applyFont="1" applyBorder="1" applyAlignment="1">
      <alignment horizontal="center" wrapText="1"/>
    </xf>
    <xf numFmtId="169" fontId="0" fillId="0" borderId="10" xfId="1" applyNumberFormat="1" applyFont="1" applyBorder="1" applyAlignment="1">
      <alignment horizontal="left" wrapText="1"/>
    </xf>
    <xf numFmtId="14" fontId="0" fillId="0" borderId="6" xfId="0" applyNumberFormat="1" applyBorder="1" applyAlignment="1">
      <alignment horizontal="left" wrapText="1"/>
    </xf>
    <xf numFmtId="14" fontId="0" fillId="0" borderId="6" xfId="0" applyNumberFormat="1" applyBorder="1" applyAlignment="1">
      <alignment horizontal="center" wrapText="1"/>
    </xf>
    <xf numFmtId="169" fontId="12" fillId="0" borderId="6" xfId="1" applyNumberFormat="1" applyFont="1" applyBorder="1" applyAlignment="1">
      <alignment horizontal="left"/>
    </xf>
    <xf numFmtId="169" fontId="12" fillId="0" borderId="6" xfId="1" applyNumberFormat="1" applyFont="1" applyFill="1" applyBorder="1" applyAlignment="1">
      <alignment horizontal="left" wrapText="1"/>
    </xf>
    <xf numFmtId="0" fontId="0" fillId="0" borderId="6" xfId="0" applyFill="1" applyBorder="1" applyAlignment="1">
      <alignment horizontal="center" vertical="center" wrapText="1"/>
    </xf>
    <xf numFmtId="174" fontId="12" fillId="0" borderId="6" xfId="1" applyNumberFormat="1" applyFont="1" applyFill="1" applyBorder="1" applyAlignment="1" applyProtection="1">
      <alignment horizontal="left" vertical="center" wrapText="1"/>
      <protection locked="0"/>
    </xf>
    <xf numFmtId="0" fontId="29" fillId="0" borderId="6" xfId="0" applyFont="1" applyFill="1" applyBorder="1" applyAlignment="1">
      <alignment horizontal="center" vertical="center" wrapText="1"/>
    </xf>
    <xf numFmtId="49" fontId="29" fillId="0" borderId="6" xfId="0" applyNumberFormat="1" applyFont="1" applyFill="1" applyBorder="1" applyAlignment="1" applyProtection="1">
      <alignment horizontal="center" vertical="center" wrapText="1"/>
      <protection locked="0"/>
    </xf>
    <xf numFmtId="0" fontId="29" fillId="0" borderId="6" xfId="0" applyFont="1" applyFill="1" applyBorder="1" applyAlignment="1" applyProtection="1">
      <alignment horizontal="center" vertical="center" wrapText="1"/>
      <protection locked="0"/>
    </xf>
    <xf numFmtId="174" fontId="20" fillId="0" borderId="6" xfId="1" applyNumberFormat="1" applyFont="1" applyFill="1" applyBorder="1" applyAlignment="1" applyProtection="1">
      <alignment horizontal="center" vertical="center" wrapText="1"/>
      <protection locked="0"/>
    </xf>
    <xf numFmtId="174" fontId="20" fillId="0" borderId="6" xfId="1" applyNumberFormat="1" applyFont="1" applyFill="1" applyBorder="1" applyAlignment="1" applyProtection="1">
      <alignment horizontal="left" vertical="center" wrapText="1"/>
      <protection locked="0"/>
    </xf>
    <xf numFmtId="169" fontId="20" fillId="0" borderId="6" xfId="1" applyNumberFormat="1"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0" xfId="0" applyFont="1" applyFill="1" applyAlignment="1">
      <alignment horizontal="left" vertical="center" wrapText="1"/>
    </xf>
    <xf numFmtId="169" fontId="13" fillId="0" borderId="6" xfId="1" applyNumberFormat="1" applyFont="1" applyFill="1" applyBorder="1" applyAlignment="1" applyProtection="1">
      <alignment horizontal="center" vertical="center" wrapText="1"/>
      <protection locked="0"/>
    </xf>
    <xf numFmtId="169" fontId="13" fillId="0" borderId="6" xfId="1" applyNumberFormat="1" applyFont="1" applyFill="1" applyBorder="1" applyAlignment="1" applyProtection="1">
      <alignment horizontal="left" vertical="center" wrapText="1"/>
      <protection locked="0"/>
    </xf>
    <xf numFmtId="0" fontId="13" fillId="0" borderId="6" xfId="0" applyFont="1" applyFill="1" applyBorder="1" applyAlignment="1" applyProtection="1">
      <alignment horizontal="left" vertical="center" wrapText="1"/>
      <protection locked="0"/>
    </xf>
    <xf numFmtId="169" fontId="13" fillId="0" borderId="6" xfId="1" applyNumberFormat="1" applyFont="1" applyFill="1" applyBorder="1" applyAlignment="1">
      <alignment horizontal="left" vertical="center" wrapText="1"/>
    </xf>
    <xf numFmtId="166" fontId="14" fillId="0" borderId="6" xfId="1" applyNumberFormat="1" applyFont="1" applyFill="1" applyBorder="1" applyAlignment="1" applyProtection="1">
      <alignment horizontal="left" vertical="center" wrapText="1"/>
      <protection locked="0"/>
    </xf>
    <xf numFmtId="169" fontId="14" fillId="0" borderId="6" xfId="1" applyNumberFormat="1" applyFont="1" applyFill="1" applyBorder="1" applyAlignment="1" applyProtection="1">
      <alignment horizontal="left" vertical="center" wrapText="1"/>
      <protection locked="0"/>
    </xf>
    <xf numFmtId="169" fontId="15" fillId="0" borderId="0" xfId="1" applyNumberFormat="1" applyFont="1" applyFill="1" applyBorder="1" applyAlignment="1">
      <alignment horizontal="center" vertical="center"/>
    </xf>
    <xf numFmtId="49" fontId="0" fillId="0" borderId="6" xfId="1" applyNumberFormat="1" applyFont="1" applyBorder="1" applyAlignment="1">
      <alignment horizontal="center" wrapText="1"/>
    </xf>
    <xf numFmtId="1" fontId="0" fillId="0" borderId="0" xfId="1" applyNumberFormat="1" applyFont="1" applyAlignment="1">
      <alignment vertical="center"/>
    </xf>
    <xf numFmtId="176" fontId="2" fillId="0" borderId="5" xfId="1" applyNumberFormat="1" applyFont="1" applyFill="1" applyBorder="1" applyAlignment="1" applyProtection="1">
      <alignment horizontal="left" vertical="center"/>
      <protection locked="0"/>
    </xf>
    <xf numFmtId="1" fontId="0" fillId="0" borderId="0" xfId="1" applyNumberFormat="1" applyFont="1" applyFill="1" applyBorder="1" applyAlignment="1" applyProtection="1">
      <alignment vertical="center"/>
      <protection locked="0"/>
    </xf>
    <xf numFmtId="0" fontId="2" fillId="0" borderId="0" xfId="0" applyFont="1" applyAlignment="1">
      <alignment horizontal="left" vertical="center"/>
    </xf>
    <xf numFmtId="168" fontId="0" fillId="0" borderId="0" xfId="0" applyNumberFormat="1" applyFill="1" applyBorder="1" applyAlignment="1">
      <alignment horizontal="left" vertical="center"/>
    </xf>
    <xf numFmtId="6" fontId="0" fillId="0" borderId="0" xfId="0" applyNumberFormat="1" applyAlignment="1">
      <alignment horizontal="left" vertical="center"/>
    </xf>
    <xf numFmtId="0" fontId="0" fillId="0" borderId="0" xfId="0" applyFill="1" applyBorder="1" applyAlignment="1">
      <alignment horizontal="left" vertical="center"/>
    </xf>
    <xf numFmtId="3" fontId="0" fillId="3" borderId="6" xfId="0" applyNumberFormat="1" applyFill="1" applyBorder="1" applyAlignment="1">
      <alignment horizontal="right" vertical="center"/>
    </xf>
    <xf numFmtId="169" fontId="0" fillId="3" borderId="6" xfId="1" applyNumberFormat="1" applyFont="1" applyFill="1" applyBorder="1" applyAlignment="1">
      <alignment horizontal="center" vertical="center"/>
    </xf>
    <xf numFmtId="1" fontId="0" fillId="2" borderId="6" xfId="1" applyNumberFormat="1" applyFont="1" applyFill="1" applyBorder="1" applyAlignment="1">
      <alignment vertical="center" wrapText="1"/>
    </xf>
    <xf numFmtId="0" fontId="0" fillId="0" borderId="0" xfId="0" applyBorder="1" applyAlignment="1">
      <alignment horizontal="left" vertical="center"/>
    </xf>
    <xf numFmtId="1" fontId="5" fillId="4" borderId="6" xfId="1" applyNumberFormat="1" applyFont="1" applyFill="1" applyBorder="1" applyAlignment="1">
      <alignment vertical="center" wrapText="1"/>
    </xf>
    <xf numFmtId="0" fontId="2" fillId="4" borderId="0" xfId="0" applyFont="1" applyFill="1" applyBorder="1" applyAlignment="1">
      <alignment vertical="center" wrapText="1"/>
    </xf>
    <xf numFmtId="170" fontId="0" fillId="0" borderId="0" xfId="0" applyNumberFormat="1" applyBorder="1" applyAlignment="1">
      <alignment horizontal="left" vertical="center"/>
    </xf>
    <xf numFmtId="1" fontId="8" fillId="0" borderId="0" xfId="1" applyNumberFormat="1" applyFont="1" applyFill="1" applyBorder="1" applyAlignment="1">
      <alignment vertical="center" wrapText="1"/>
    </xf>
    <xf numFmtId="1" fontId="0" fillId="0" borderId="0" xfId="1" applyNumberFormat="1" applyFont="1" applyAlignment="1"/>
    <xf numFmtId="1" fontId="9" fillId="2" borderId="6" xfId="1" applyNumberFormat="1" applyFont="1" applyFill="1" applyBorder="1" applyAlignment="1">
      <alignment vertical="center" wrapText="1"/>
    </xf>
    <xf numFmtId="1" fontId="0" fillId="0" borderId="6" xfId="1" applyNumberFormat="1" applyFont="1" applyBorder="1" applyAlignment="1">
      <alignment vertical="center"/>
    </xf>
    <xf numFmtId="1" fontId="0" fillId="0" borderId="6" xfId="1" applyNumberFormat="1" applyFont="1" applyBorder="1" applyAlignment="1"/>
    <xf numFmtId="1" fontId="10" fillId="0" borderId="6" xfId="1" applyNumberFormat="1" applyFont="1" applyBorder="1" applyAlignment="1">
      <alignment vertical="center" wrapText="1"/>
    </xf>
    <xf numFmtId="0" fontId="0" fillId="0" borderId="6" xfId="0" applyBorder="1" applyAlignment="1">
      <alignment horizontal="right" vertical="center"/>
    </xf>
    <xf numFmtId="168" fontId="0" fillId="0" borderId="0" xfId="0" applyNumberFormat="1" applyAlignment="1">
      <alignment vertical="center"/>
    </xf>
    <xf numFmtId="0" fontId="11" fillId="0" borderId="0" xfId="0" applyFont="1" applyBorder="1" applyAlignment="1">
      <alignment horizontal="left" vertical="center"/>
    </xf>
    <xf numFmtId="1" fontId="2" fillId="2" borderId="12" xfId="1" applyNumberFormat="1" applyFont="1" applyFill="1" applyBorder="1" applyAlignment="1">
      <alignment vertical="center" wrapText="1"/>
    </xf>
    <xf numFmtId="0" fontId="2" fillId="2" borderId="9" xfId="0" applyFont="1" applyFill="1" applyBorder="1" applyAlignment="1">
      <alignment horizontal="left" vertical="center" wrapText="1"/>
    </xf>
    <xf numFmtId="1" fontId="20" fillId="0" borderId="6" xfId="1" applyNumberFormat="1" applyFont="1" applyFill="1" applyBorder="1" applyAlignment="1" applyProtection="1">
      <alignment horizontal="left" vertical="center" wrapText="1"/>
      <protection locked="0"/>
    </xf>
    <xf numFmtId="0" fontId="8" fillId="0" borderId="6" xfId="0" applyFont="1" applyFill="1" applyBorder="1" applyAlignment="1">
      <alignment vertical="center" wrapText="1"/>
    </xf>
    <xf numFmtId="1" fontId="12" fillId="0" borderId="6" xfId="1" applyNumberFormat="1" applyFont="1" applyFill="1" applyBorder="1" applyAlignment="1" applyProtection="1">
      <alignment vertical="center" wrapText="1"/>
      <protection locked="0"/>
    </xf>
    <xf numFmtId="49" fontId="14" fillId="0" borderId="6" xfId="0" applyNumberFormat="1" applyFont="1" applyFill="1" applyBorder="1" applyAlignment="1" applyProtection="1">
      <alignment horizontal="right" vertical="center" wrapText="1"/>
      <protection locked="0"/>
    </xf>
    <xf numFmtId="166" fontId="14" fillId="0" borderId="6" xfId="1" applyFont="1" applyFill="1" applyBorder="1" applyAlignment="1" applyProtection="1">
      <alignment horizontal="center" vertical="center" wrapText="1"/>
      <protection locked="0"/>
    </xf>
    <xf numFmtId="49" fontId="14" fillId="0" borderId="6" xfId="0" applyNumberFormat="1" applyFont="1" applyFill="1" applyBorder="1" applyAlignment="1" applyProtection="1">
      <alignment horizontal="left" vertical="center" wrapText="1"/>
      <protection locked="0"/>
    </xf>
    <xf numFmtId="172" fontId="13" fillId="0" borderId="6" xfId="1" applyNumberFormat="1" applyFont="1" applyFill="1" applyBorder="1" applyAlignment="1">
      <alignment horizontal="left" vertical="center" wrapText="1"/>
    </xf>
    <xf numFmtId="1" fontId="0" fillId="0" borderId="0" xfId="1" applyNumberFormat="1" applyFont="1" applyFill="1" applyAlignment="1">
      <alignment vertical="center"/>
    </xf>
    <xf numFmtId="169" fontId="2" fillId="0" borderId="6" xfId="1" applyNumberFormat="1" applyFont="1" applyFill="1" applyBorder="1" applyAlignment="1">
      <alignment horizontal="center" vertical="center"/>
    </xf>
    <xf numFmtId="1" fontId="0" fillId="0" borderId="6" xfId="1" applyNumberFormat="1" applyFont="1" applyFill="1" applyBorder="1" applyAlignment="1">
      <alignment vertical="center"/>
    </xf>
    <xf numFmtId="169" fontId="0" fillId="0" borderId="6" xfId="1" applyNumberFormat="1" applyFont="1" applyFill="1" applyBorder="1" applyAlignment="1">
      <alignment horizontal="center" vertical="center"/>
    </xf>
    <xf numFmtId="1" fontId="2" fillId="2" borderId="6" xfId="1" applyNumberFormat="1" applyFont="1" applyFill="1" applyBorder="1" applyAlignment="1">
      <alignment wrapText="1"/>
    </xf>
    <xf numFmtId="0" fontId="2" fillId="2" borderId="7" xfId="0" applyFont="1" applyFill="1" applyBorder="1" applyAlignment="1">
      <alignment horizontal="left" wrapText="1"/>
    </xf>
    <xf numFmtId="1" fontId="2" fillId="2" borderId="6" xfId="1" applyNumberFormat="1" applyFont="1" applyFill="1" applyBorder="1" applyAlignment="1">
      <alignment vertical="center" wrapText="1"/>
    </xf>
    <xf numFmtId="1" fontId="0" fillId="0" borderId="6" xfId="1" applyNumberFormat="1" applyFont="1" applyBorder="1" applyAlignment="1">
      <alignment vertical="center" wrapText="1"/>
    </xf>
    <xf numFmtId="169" fontId="0" fillId="0" borderId="6" xfId="1" applyNumberFormat="1" applyFont="1" applyBorder="1" applyAlignment="1">
      <alignment vertical="center" wrapText="1"/>
    </xf>
    <xf numFmtId="14" fontId="0" fillId="0" borderId="6" xfId="0" applyNumberFormat="1" applyBorder="1" applyAlignment="1">
      <alignment vertical="center" wrapText="1"/>
    </xf>
    <xf numFmtId="0" fontId="0" fillId="0" borderId="6" xfId="0" applyFill="1" applyBorder="1" applyAlignment="1">
      <alignment horizontal="left" vertical="center" wrapText="1"/>
    </xf>
    <xf numFmtId="14" fontId="0" fillId="0" borderId="6" xfId="0" applyNumberFormat="1" applyFill="1" applyBorder="1" applyAlignment="1">
      <alignment vertical="center" wrapText="1"/>
    </xf>
    <xf numFmtId="169" fontId="0" fillId="0" borderId="9" xfId="1" applyNumberFormat="1" applyFont="1" applyBorder="1" applyAlignment="1">
      <alignment vertical="center" wrapText="1"/>
    </xf>
    <xf numFmtId="14" fontId="0" fillId="0" borderId="9" xfId="0" applyNumberFormat="1" applyBorder="1" applyAlignment="1">
      <alignment vertical="center" wrapText="1"/>
    </xf>
    <xf numFmtId="0" fontId="0" fillId="0" borderId="9" xfId="0" applyFill="1" applyBorder="1" applyAlignment="1">
      <alignment vertical="center" wrapText="1"/>
    </xf>
    <xf numFmtId="0" fontId="0" fillId="0" borderId="9" xfId="0" applyBorder="1" applyAlignment="1">
      <alignment horizontal="left" vertical="center" wrapText="1"/>
    </xf>
    <xf numFmtId="0" fontId="0" fillId="0" borderId="27" xfId="0" applyBorder="1" applyAlignment="1">
      <alignment vertical="center" wrapText="1"/>
    </xf>
    <xf numFmtId="0" fontId="0" fillId="0" borderId="28" xfId="0" applyBorder="1" applyAlignment="1">
      <alignment vertical="center" wrapText="1"/>
    </xf>
    <xf numFmtId="169" fontId="0" fillId="0" borderId="28" xfId="1" applyNumberFormat="1" applyFont="1" applyBorder="1" applyAlignment="1">
      <alignment vertical="center" wrapText="1"/>
    </xf>
    <xf numFmtId="14" fontId="0" fillId="0" borderId="28" xfId="0" applyNumberFormat="1" applyBorder="1" applyAlignment="1">
      <alignment vertical="center" wrapText="1"/>
    </xf>
    <xf numFmtId="14" fontId="0" fillId="0" borderId="28" xfId="0" applyNumberFormat="1" applyFill="1" applyBorder="1" applyAlignment="1">
      <alignment vertical="center" wrapText="1"/>
    </xf>
    <xf numFmtId="0" fontId="0" fillId="0" borderId="28" xfId="0" applyFill="1" applyBorder="1" applyAlignment="1">
      <alignment vertical="center" wrapText="1"/>
    </xf>
    <xf numFmtId="0" fontId="0" fillId="0" borderId="28" xfId="0" applyBorder="1" applyAlignment="1">
      <alignment horizontal="left" vertical="center" wrapText="1"/>
    </xf>
    <xf numFmtId="0" fontId="0" fillId="0" borderId="28" xfId="0" applyFill="1" applyBorder="1" applyAlignment="1">
      <alignment horizontal="left" vertical="center" wrapText="1"/>
    </xf>
    <xf numFmtId="0" fontId="0" fillId="0" borderId="30" xfId="0" applyBorder="1" applyAlignment="1">
      <alignment vertical="center" wrapText="1"/>
    </xf>
    <xf numFmtId="0" fontId="0" fillId="0" borderId="10" xfId="0" applyBorder="1" applyAlignment="1">
      <alignment vertical="center" wrapText="1"/>
    </xf>
    <xf numFmtId="169" fontId="0" fillId="0" borderId="10" xfId="1" applyNumberFormat="1" applyFont="1" applyBorder="1" applyAlignment="1">
      <alignment vertical="center" wrapText="1"/>
    </xf>
    <xf numFmtId="14" fontId="0" fillId="0" borderId="10" xfId="0" applyNumberFormat="1" applyBorder="1" applyAlignment="1">
      <alignment vertical="center" wrapText="1"/>
    </xf>
    <xf numFmtId="0" fontId="0" fillId="0" borderId="10" xfId="0" applyFill="1" applyBorder="1" applyAlignment="1">
      <alignment vertical="center" wrapText="1"/>
    </xf>
    <xf numFmtId="0" fontId="0" fillId="0" borderId="10" xfId="0" applyBorder="1" applyAlignment="1">
      <alignment horizontal="left" vertical="center" wrapText="1"/>
    </xf>
    <xf numFmtId="0" fontId="0" fillId="0" borderId="10" xfId="0" applyFill="1" applyBorder="1" applyAlignment="1">
      <alignment horizontal="left" vertical="center" wrapText="1"/>
    </xf>
    <xf numFmtId="0" fontId="0" fillId="0" borderId="10" xfId="0" applyBorder="1" applyAlignment="1">
      <alignment horizontal="center" vertical="center" wrapText="1"/>
    </xf>
    <xf numFmtId="1" fontId="0" fillId="0" borderId="6" xfId="1" applyNumberFormat="1" applyFont="1" applyBorder="1" applyAlignment="1">
      <alignment horizontal="left" vertical="center" wrapText="1"/>
    </xf>
    <xf numFmtId="169" fontId="0" fillId="0" borderId="10" xfId="1" applyNumberFormat="1" applyFont="1" applyBorder="1" applyAlignment="1">
      <alignment horizontal="center" vertical="center" wrapText="1"/>
    </xf>
    <xf numFmtId="14" fontId="0" fillId="0" borderId="10" xfId="0" applyNumberFormat="1" applyBorder="1" applyAlignment="1">
      <alignment horizontal="right" vertical="center" wrapText="1"/>
    </xf>
    <xf numFmtId="0" fontId="0" fillId="0" borderId="10" xfId="0" applyFill="1" applyBorder="1" applyAlignment="1">
      <alignment horizontal="center" vertical="center" wrapText="1"/>
    </xf>
    <xf numFmtId="14" fontId="0" fillId="0" borderId="9" xfId="0" applyNumberFormat="1" applyBorder="1" applyAlignment="1">
      <alignment horizontal="center" vertical="center" wrapText="1"/>
    </xf>
    <xf numFmtId="14" fontId="0" fillId="0" borderId="10" xfId="0" applyNumberFormat="1" applyBorder="1" applyAlignment="1">
      <alignment horizontal="center" vertical="center" wrapText="1"/>
    </xf>
    <xf numFmtId="14" fontId="0" fillId="0" borderId="10" xfId="0" applyNumberFormat="1" applyFill="1" applyBorder="1" applyAlignment="1">
      <alignment vertical="center" wrapText="1"/>
    </xf>
    <xf numFmtId="1" fontId="0" fillId="0" borderId="10" xfId="1" applyNumberFormat="1" applyFont="1" applyBorder="1" applyAlignment="1">
      <alignment horizontal="left" vertical="center" wrapText="1"/>
    </xf>
    <xf numFmtId="2" fontId="2" fillId="2" borderId="12" xfId="0" applyNumberFormat="1" applyFont="1" applyFill="1" applyBorder="1" applyAlignment="1">
      <alignment horizontal="left" vertical="center" wrapText="1"/>
    </xf>
    <xf numFmtId="9" fontId="12" fillId="0" borderId="6" xfId="3" applyFont="1" applyFill="1" applyBorder="1" applyAlignment="1" applyProtection="1">
      <alignment horizontal="center" vertical="center" wrapText="1"/>
      <protection locked="0"/>
    </xf>
    <xf numFmtId="14" fontId="12" fillId="4" borderId="6" xfId="0" applyNumberFormat="1" applyFont="1" applyFill="1" applyBorder="1" applyAlignment="1" applyProtection="1">
      <alignment horizontal="center" vertical="center" wrapText="1"/>
      <protection locked="0"/>
    </xf>
    <xf numFmtId="15" fontId="12" fillId="0" borderId="6" xfId="0" applyNumberFormat="1" applyFont="1" applyFill="1" applyBorder="1" applyAlignment="1" applyProtection="1">
      <alignment horizontal="center" vertical="center" wrapText="1"/>
      <protection locked="0"/>
    </xf>
    <xf numFmtId="1" fontId="12" fillId="4" borderId="6" xfId="0" applyNumberFormat="1" applyFont="1" applyFill="1" applyBorder="1" applyAlignment="1" applyProtection="1">
      <alignment horizontal="center" vertical="center" wrapText="1"/>
      <protection locked="0"/>
    </xf>
    <xf numFmtId="1" fontId="12" fillId="0" borderId="6" xfId="0" applyNumberFormat="1" applyFont="1" applyFill="1" applyBorder="1" applyAlignment="1" applyProtection="1">
      <alignment horizontal="center" vertical="center" wrapText="1"/>
      <protection locked="0"/>
    </xf>
    <xf numFmtId="2" fontId="12" fillId="0" borderId="6" xfId="0" applyNumberFormat="1" applyFont="1" applyFill="1" applyBorder="1" applyAlignment="1" applyProtection="1">
      <alignment horizontal="left" vertical="center" wrapText="1"/>
      <protection locked="0"/>
    </xf>
    <xf numFmtId="172" fontId="12" fillId="0" borderId="6" xfId="1" applyNumberFormat="1" applyFont="1" applyFill="1" applyBorder="1" applyAlignment="1">
      <alignment horizontal="left" vertical="center" wrapText="1"/>
    </xf>
    <xf numFmtId="14" fontId="12" fillId="0" borderId="6" xfId="0" applyNumberFormat="1" applyFont="1" applyFill="1" applyBorder="1" applyAlignment="1" applyProtection="1">
      <alignment horizontal="center" vertical="center" wrapText="1"/>
      <protection locked="0"/>
    </xf>
    <xf numFmtId="2" fontId="13" fillId="0" borderId="6" xfId="0" applyNumberFormat="1" applyFont="1" applyFill="1" applyBorder="1" applyAlignment="1" applyProtection="1">
      <alignment horizontal="left" vertical="center" wrapText="1"/>
      <protection locked="0"/>
    </xf>
    <xf numFmtId="1" fontId="14" fillId="0" borderId="6" xfId="0" applyNumberFormat="1" applyFont="1" applyFill="1" applyBorder="1" applyAlignment="1" applyProtection="1">
      <alignment horizontal="center" vertical="center" wrapText="1"/>
      <protection locked="0"/>
    </xf>
    <xf numFmtId="2" fontId="14" fillId="0" borderId="6" xfId="0" applyNumberFormat="1" applyFont="1" applyFill="1" applyBorder="1" applyAlignment="1" applyProtection="1">
      <alignment horizontal="left" vertical="center" wrapText="1"/>
      <protection locked="0"/>
    </xf>
    <xf numFmtId="1" fontId="0" fillId="2" borderId="6" xfId="1" applyNumberFormat="1" applyFont="1" applyFill="1" applyBorder="1" applyAlignment="1">
      <alignment vertical="center"/>
    </xf>
    <xf numFmtId="1" fontId="2" fillId="2" borderId="16" xfId="1" applyNumberFormat="1" applyFont="1" applyFill="1" applyBorder="1" applyAlignment="1">
      <alignment vertical="center" wrapText="1"/>
    </xf>
    <xf numFmtId="1" fontId="0" fillId="0" borderId="17" xfId="1" applyNumberFormat="1" applyFont="1" applyBorder="1" applyAlignment="1">
      <alignment vertical="center"/>
    </xf>
    <xf numFmtId="1" fontId="0" fillId="0" borderId="19" xfId="1" applyNumberFormat="1" applyFont="1" applyBorder="1" applyAlignment="1">
      <alignment vertical="center"/>
    </xf>
    <xf numFmtId="1" fontId="0" fillId="0" borderId="6" xfId="1" applyNumberFormat="1" applyFont="1" applyBorder="1" applyAlignment="1">
      <alignment wrapText="1"/>
    </xf>
    <xf numFmtId="0" fontId="0" fillId="0" borderId="6" xfId="0" applyBorder="1" applyAlignment="1">
      <alignment horizontal="left" vertical="center"/>
    </xf>
    <xf numFmtId="0" fontId="0" fillId="0" borderId="6" xfId="1" applyNumberFormat="1" applyFont="1" applyBorder="1" applyAlignment="1">
      <alignment wrapText="1"/>
    </xf>
    <xf numFmtId="1" fontId="2" fillId="2" borderId="6" xfId="1" applyNumberFormat="1" applyFont="1" applyFill="1" applyBorder="1" applyAlignment="1">
      <alignment vertical="center"/>
    </xf>
    <xf numFmtId="1" fontId="21" fillId="0" borderId="6" xfId="1" applyNumberFormat="1" applyFont="1" applyBorder="1" applyAlignment="1">
      <alignment wrapText="1"/>
    </xf>
    <xf numFmtId="0" fontId="5" fillId="3" borderId="3"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protection locked="0"/>
    </xf>
    <xf numFmtId="0" fontId="0" fillId="0" borderId="0" xfId="0" applyFill="1" applyBorder="1" applyAlignment="1">
      <alignment horizontal="center" vertical="center" wrapText="1"/>
    </xf>
    <xf numFmtId="168" fontId="0" fillId="0" borderId="0" xfId="0" applyNumberFormat="1" applyFill="1" applyBorder="1" applyAlignment="1">
      <alignment horizontal="center" vertical="center"/>
    </xf>
    <xf numFmtId="167" fontId="0" fillId="3" borderId="6" xfId="0" applyNumberFormat="1" applyFill="1" applyBorder="1" applyAlignment="1">
      <alignment horizontal="center" vertical="center"/>
    </xf>
    <xf numFmtId="170" fontId="0" fillId="0" borderId="0" xfId="0" applyNumberFormat="1" applyBorder="1" applyAlignment="1">
      <alignment horizontal="center" vertical="center"/>
    </xf>
    <xf numFmtId="3" fontId="5" fillId="4" borderId="0" xfId="0" applyNumberFormat="1" applyFont="1" applyFill="1" applyBorder="1" applyAlignment="1">
      <alignment horizontal="right" vertical="center" wrapText="1"/>
    </xf>
    <xf numFmtId="167" fontId="2" fillId="4" borderId="0" xfId="0" applyNumberFormat="1" applyFont="1" applyFill="1" applyBorder="1" applyAlignment="1" applyProtection="1">
      <alignment vertical="center"/>
      <protection locked="0"/>
    </xf>
    <xf numFmtId="15" fontId="12" fillId="0" borderId="6" xfId="0" applyNumberFormat="1" applyFont="1" applyFill="1" applyBorder="1" applyAlignment="1" applyProtection="1">
      <alignment horizontal="left" vertical="center" wrapText="1"/>
      <protection locked="0"/>
    </xf>
    <xf numFmtId="1" fontId="12" fillId="0" borderId="6" xfId="0" applyNumberFormat="1" applyFont="1" applyFill="1" applyBorder="1" applyAlignment="1" applyProtection="1">
      <alignment horizontal="right" vertical="center" wrapText="1"/>
      <protection locked="0"/>
    </xf>
    <xf numFmtId="1" fontId="12" fillId="4" borderId="6" xfId="0" applyNumberFormat="1" applyFont="1" applyFill="1" applyBorder="1" applyAlignment="1" applyProtection="1">
      <alignment horizontal="right" vertical="center" wrapText="1"/>
      <protection locked="0"/>
    </xf>
    <xf numFmtId="2" fontId="12" fillId="0" borderId="6" xfId="0" applyNumberFormat="1" applyFont="1" applyFill="1" applyBorder="1" applyAlignment="1" applyProtection="1">
      <alignment horizontal="center" vertical="center" wrapText="1"/>
      <protection locked="0"/>
    </xf>
    <xf numFmtId="172" fontId="12" fillId="0" borderId="6" xfId="1" applyNumberFormat="1" applyFont="1" applyFill="1" applyBorder="1" applyAlignment="1">
      <alignment horizontal="right" vertical="center" wrapText="1"/>
    </xf>
    <xf numFmtId="0" fontId="13" fillId="0" borderId="6" xfId="0" applyNumberFormat="1" applyFont="1" applyFill="1" applyBorder="1" applyAlignment="1" applyProtection="1">
      <alignment horizontal="center" vertical="center" wrapText="1"/>
      <protection locked="0"/>
    </xf>
    <xf numFmtId="1" fontId="13" fillId="0" borderId="6" xfId="0" applyNumberFormat="1" applyFont="1" applyFill="1" applyBorder="1" applyAlignment="1" applyProtection="1">
      <alignment horizontal="center" wrapText="1"/>
      <protection locked="0"/>
    </xf>
    <xf numFmtId="49" fontId="26" fillId="0" borderId="6" xfId="0" applyNumberFormat="1" applyFont="1" applyFill="1" applyBorder="1" applyAlignment="1" applyProtection="1">
      <alignment horizontal="center" vertical="center" wrapText="1"/>
      <protection locked="0"/>
    </xf>
    <xf numFmtId="0" fontId="15" fillId="0" borderId="0" xfId="0" applyFont="1" applyFill="1" applyBorder="1" applyAlignment="1">
      <alignment horizontal="center" vertical="center"/>
    </xf>
    <xf numFmtId="0" fontId="0" fillId="0" borderId="9" xfId="0" applyFill="1" applyBorder="1" applyAlignment="1">
      <alignment horizontal="center"/>
    </xf>
    <xf numFmtId="0" fontId="0" fillId="5" borderId="6" xfId="0" applyFill="1" applyBorder="1" applyAlignment="1">
      <alignment wrapText="1"/>
    </xf>
    <xf numFmtId="169" fontId="0" fillId="0" borderId="6" xfId="1" applyNumberFormat="1" applyFont="1" applyBorder="1" applyAlignment="1">
      <alignment horizontal="center" vertical="center"/>
    </xf>
    <xf numFmtId="14" fontId="0" fillId="0" borderId="6" xfId="0" applyNumberFormat="1" applyFill="1" applyBorder="1" applyAlignment="1">
      <alignment horizontal="center" vertical="center"/>
    </xf>
    <xf numFmtId="0" fontId="0" fillId="0" borderId="10" xfId="0" applyFill="1" applyBorder="1" applyAlignment="1">
      <alignment vertical="center"/>
    </xf>
    <xf numFmtId="0" fontId="0" fillId="0" borderId="6" xfId="0" applyFill="1" applyBorder="1" applyAlignment="1">
      <alignment horizontal="center" wrapText="1"/>
    </xf>
    <xf numFmtId="0" fontId="0" fillId="0" borderId="6" xfId="0" applyFill="1" applyBorder="1" applyAlignment="1">
      <alignment horizontal="left" vertical="center"/>
    </xf>
    <xf numFmtId="14" fontId="0" fillId="0" borderId="10" xfId="0" applyNumberFormat="1" applyBorder="1" applyAlignment="1">
      <alignment horizontal="center" vertical="center"/>
    </xf>
    <xf numFmtId="9" fontId="12" fillId="0" borderId="6" xfId="0" applyNumberFormat="1" applyFont="1" applyFill="1" applyBorder="1" applyAlignment="1" applyProtection="1">
      <alignment horizontal="center" vertical="center" wrapText="1"/>
      <protection locked="0"/>
    </xf>
    <xf numFmtId="169" fontId="12" fillId="5" borderId="6" xfId="1" applyNumberFormat="1" applyFont="1" applyFill="1" applyBorder="1" applyAlignment="1" applyProtection="1">
      <alignment horizontal="center" vertical="center" wrapText="1"/>
      <protection locked="0"/>
    </xf>
    <xf numFmtId="0" fontId="0" fillId="4" borderId="6" xfId="0" applyFill="1" applyBorder="1" applyAlignment="1"/>
    <xf numFmtId="0" fontId="5" fillId="3" borderId="3" xfId="0" applyFont="1" applyFill="1" applyBorder="1" applyAlignment="1" applyProtection="1">
      <alignment vertical="center" wrapText="1"/>
      <protection locked="0"/>
    </xf>
    <xf numFmtId="0" fontId="5" fillId="0" borderId="3"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167" fontId="0" fillId="4" borderId="0" xfId="0" applyNumberFormat="1" applyFill="1" applyBorder="1" applyAlignment="1">
      <alignment horizontal="right" vertical="center" wrapText="1"/>
    </xf>
    <xf numFmtId="171" fontId="0" fillId="3" borderId="6" xfId="2" applyNumberFormat="1" applyFont="1" applyFill="1" applyBorder="1" applyAlignment="1">
      <alignment vertical="center"/>
    </xf>
    <xf numFmtId="0" fontId="0" fillId="0" borderId="0" xfId="0" applyAlignment="1">
      <alignment wrapText="1"/>
    </xf>
    <xf numFmtId="170" fontId="0" fillId="4" borderId="0" xfId="0" applyNumberFormat="1" applyFill="1" applyBorder="1" applyAlignment="1">
      <alignment vertical="center"/>
    </xf>
    <xf numFmtId="2" fontId="12" fillId="4" borderId="6" xfId="0" applyNumberFormat="1" applyFont="1" applyFill="1" applyBorder="1" applyAlignment="1" applyProtection="1">
      <alignment horizontal="center" vertical="center" wrapText="1"/>
      <protection locked="0"/>
    </xf>
    <xf numFmtId="0" fontId="0" fillId="0" borderId="0" xfId="0" applyFill="1" applyAlignment="1">
      <alignment vertical="center" wrapText="1"/>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173" fontId="2" fillId="2" borderId="6" xfId="0" applyNumberFormat="1" applyFont="1" applyFill="1" applyBorder="1" applyAlignment="1">
      <alignment horizontal="center" vertical="center"/>
    </xf>
    <xf numFmtId="166" fontId="0" fillId="0" borderId="6" xfId="1" applyFont="1" applyFill="1" applyBorder="1" applyAlignment="1">
      <alignment horizontal="center" vertical="center"/>
    </xf>
    <xf numFmtId="0" fontId="15" fillId="0" borderId="0" xfId="0" applyFont="1" applyFill="1" applyBorder="1" applyAlignment="1">
      <alignment horizontal="left" vertical="center" wrapText="1"/>
    </xf>
    <xf numFmtId="0" fontId="27" fillId="0" borderId="0" xfId="0" applyFont="1" applyFill="1" applyBorder="1" applyAlignment="1">
      <alignment horizontal="left" vertical="center"/>
    </xf>
    <xf numFmtId="0" fontId="0" fillId="4" borderId="6" xfId="0" applyFill="1" applyBorder="1" applyAlignment="1">
      <alignment horizontal="center"/>
    </xf>
    <xf numFmtId="0" fontId="0" fillId="4" borderId="6" xfId="0" applyFill="1" applyBorder="1" applyAlignment="1">
      <alignment horizontal="center" wrapText="1"/>
    </xf>
    <xf numFmtId="14" fontId="0" fillId="0" borderId="6" xfId="0" applyNumberFormat="1" applyFill="1" applyBorder="1" applyAlignment="1">
      <alignment horizontal="center" wrapText="1"/>
    </xf>
    <xf numFmtId="14" fontId="0" fillId="0" borderId="7" xfId="0" applyNumberFormat="1" applyBorder="1" applyAlignment="1">
      <alignment wrapText="1"/>
    </xf>
    <xf numFmtId="0" fontId="0" fillId="4" borderId="6" xfId="0" applyFill="1" applyBorder="1" applyAlignment="1">
      <alignment wrapText="1"/>
    </xf>
    <xf numFmtId="0" fontId="0" fillId="0" borderId="6" xfId="0" applyFill="1" applyBorder="1" applyAlignment="1">
      <alignment vertical="top" wrapText="1"/>
    </xf>
    <xf numFmtId="14" fontId="0" fillId="0" borderId="6" xfId="0" applyNumberFormat="1" applyBorder="1" applyAlignment="1">
      <alignment vertical="top" wrapText="1"/>
    </xf>
    <xf numFmtId="0" fontId="0" fillId="0" borderId="6" xfId="0" applyBorder="1" applyAlignment="1">
      <alignment vertical="top" wrapText="1"/>
    </xf>
    <xf numFmtId="3" fontId="0" fillId="0" borderId="6" xfId="0" applyNumberFormat="1" applyFill="1" applyBorder="1" applyAlignment="1"/>
    <xf numFmtId="0" fontId="12" fillId="0" borderId="0" xfId="0" applyFont="1" applyAlignment="1">
      <alignment vertical="center"/>
    </xf>
    <xf numFmtId="2" fontId="0" fillId="0" borderId="0" xfId="0" applyNumberFormat="1" applyAlignment="1">
      <alignment vertical="center"/>
    </xf>
    <xf numFmtId="0" fontId="10" fillId="0" borderId="18" xfId="0" applyFont="1" applyFill="1" applyBorder="1" applyAlignment="1">
      <alignment wrapText="1"/>
    </xf>
    <xf numFmtId="14" fontId="0" fillId="4" borderId="6" xfId="0" applyNumberFormat="1" applyFill="1" applyBorder="1" applyAlignment="1">
      <alignment wrapText="1"/>
    </xf>
    <xf numFmtId="0" fontId="10" fillId="0" borderId="6" xfId="0" applyFont="1" applyFill="1" applyBorder="1" applyAlignment="1">
      <alignment wrapText="1"/>
    </xf>
    <xf numFmtId="14" fontId="0" fillId="0" borderId="6" xfId="0" applyNumberFormat="1" applyFill="1" applyBorder="1" applyAlignment="1">
      <alignment vertical="justify" wrapText="1"/>
    </xf>
    <xf numFmtId="0" fontId="0" fillId="0" borderId="9" xfId="0" applyBorder="1" applyAlignment="1">
      <alignment wrapText="1"/>
    </xf>
    <xf numFmtId="0" fontId="0" fillId="0" borderId="0" xfId="0" applyBorder="1" applyAlignment="1">
      <alignment wrapText="1"/>
    </xf>
    <xf numFmtId="14" fontId="0" fillId="0" borderId="9" xfId="0" applyNumberFormat="1" applyBorder="1" applyAlignment="1">
      <alignment wrapText="1"/>
    </xf>
    <xf numFmtId="0" fontId="0" fillId="0" borderId="9" xfId="0" applyFill="1" applyBorder="1" applyAlignment="1">
      <alignment wrapText="1"/>
    </xf>
    <xf numFmtId="14" fontId="0" fillId="4" borderId="6" xfId="0" applyNumberFormat="1" applyFill="1" applyBorder="1" applyAlignment="1">
      <alignment vertical="justify" wrapText="1"/>
    </xf>
    <xf numFmtId="49" fontId="0" fillId="0" borderId="6" xfId="0" applyNumberFormat="1" applyBorder="1" applyAlignment="1">
      <alignment wrapText="1"/>
    </xf>
    <xf numFmtId="49" fontId="0" fillId="0" borderId="6" xfId="0" applyNumberFormat="1" applyBorder="1" applyAlignment="1">
      <alignment vertical="center" wrapText="1"/>
    </xf>
    <xf numFmtId="0" fontId="2" fillId="0" borderId="0" xfId="0" applyFont="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6" xfId="0" applyBorder="1" applyAlignment="1">
      <alignment horizontal="center" vertical="center"/>
    </xf>
    <xf numFmtId="0" fontId="3" fillId="2" borderId="1"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0" fillId="0" borderId="6" xfId="0"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5" fillId="2" borderId="6"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6" xfId="0" applyBorder="1" applyAlignment="1">
      <alignment horizontal="left" vertical="center"/>
    </xf>
    <xf numFmtId="0" fontId="0" fillId="0" borderId="9" xfId="0" applyFill="1"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left" vertical="center" wrapText="1"/>
    </xf>
    <xf numFmtId="0" fontId="0" fillId="0" borderId="18" xfId="0" applyBorder="1" applyAlignment="1">
      <alignment horizontal="center" vertical="center" wrapText="1"/>
    </xf>
    <xf numFmtId="0" fontId="0" fillId="4" borderId="6" xfId="0" applyFill="1" applyBorder="1" applyAlignment="1">
      <alignment horizontal="left" vertical="center" wrapText="1"/>
    </xf>
    <xf numFmtId="0" fontId="0" fillId="4" borderId="9" xfId="0" applyFill="1" applyBorder="1" applyAlignment="1">
      <alignment horizontal="left" vertical="center" wrapText="1"/>
    </xf>
    <xf numFmtId="0" fontId="0" fillId="0" borderId="6" xfId="0" applyFill="1" applyBorder="1" applyAlignment="1">
      <alignment horizontal="left" vertical="center" wrapText="1"/>
    </xf>
    <xf numFmtId="0" fontId="2" fillId="0" borderId="6" xfId="0" applyFont="1" applyFill="1" applyBorder="1" applyAlignment="1">
      <alignment horizontal="center" vertical="center"/>
    </xf>
    <xf numFmtId="0" fontId="0" fillId="0" borderId="10" xfId="0" applyFill="1" applyBorder="1" applyAlignment="1">
      <alignment horizontal="center"/>
    </xf>
    <xf numFmtId="0" fontId="0" fillId="0" borderId="9" xfId="0" applyBorder="1" applyAlignment="1">
      <alignment horizontal="center" wrapText="1"/>
    </xf>
    <xf numFmtId="0" fontId="0" fillId="0" borderId="10" xfId="0" applyBorder="1" applyAlignment="1">
      <alignment horizontal="center" wrapText="1"/>
    </xf>
    <xf numFmtId="0" fontId="0" fillId="0" borderId="6" xfId="0" applyFill="1" applyBorder="1" applyAlignment="1">
      <alignment horizontal="center" vertical="center" wrapText="1"/>
    </xf>
    <xf numFmtId="0" fontId="0" fillId="0" borderId="18" xfId="0" applyBorder="1" applyAlignment="1">
      <alignment horizontal="center" wrapText="1"/>
    </xf>
    <xf numFmtId="14" fontId="0" fillId="0" borderId="10" xfId="0" applyNumberFormat="1" applyBorder="1" applyAlignment="1">
      <alignment horizontal="center" wrapText="1"/>
    </xf>
    <xf numFmtId="0" fontId="0" fillId="4" borderId="6" xfId="0" applyFill="1" applyBorder="1" applyAlignment="1">
      <alignment horizontal="center" vertical="center"/>
    </xf>
    <xf numFmtId="0" fontId="0" fillId="0" borderId="8" xfId="0" applyFill="1" applyBorder="1"/>
    <xf numFmtId="3" fontId="0" fillId="0" borderId="6" xfId="0" applyNumberFormat="1" applyBorder="1" applyAlignment="1"/>
    <xf numFmtId="0" fontId="0" fillId="0" borderId="7" xfId="0" applyBorder="1" applyAlignment="1"/>
    <xf numFmtId="14" fontId="0" fillId="0" borderId="6" xfId="0" applyNumberFormat="1" applyBorder="1" applyAlignment="1">
      <alignment horizontal="center"/>
    </xf>
    <xf numFmtId="0" fontId="0" fillId="0" borderId="9" xfId="0" applyBorder="1" applyAlignment="1">
      <alignment vertical="center"/>
    </xf>
    <xf numFmtId="0" fontId="0" fillId="0" borderId="7" xfId="0" applyBorder="1" applyAlignment="1">
      <alignment vertical="center"/>
    </xf>
    <xf numFmtId="0" fontId="0" fillId="0" borderId="8" xfId="0" applyBorder="1" applyAlignment="1">
      <alignment vertical="center"/>
    </xf>
    <xf numFmtId="3" fontId="13" fillId="0" borderId="6" xfId="1" applyNumberFormat="1" applyFont="1" applyFill="1" applyBorder="1" applyAlignment="1">
      <alignment horizontal="right" vertical="center" wrapText="1"/>
    </xf>
    <xf numFmtId="172" fontId="13" fillId="4" borderId="6" xfId="1" applyNumberFormat="1" applyFont="1" applyFill="1" applyBorder="1" applyAlignment="1">
      <alignment vertical="center" wrapText="1"/>
    </xf>
    <xf numFmtId="0" fontId="2" fillId="2" borderId="10" xfId="0" applyFont="1" applyFill="1" applyBorder="1" applyAlignment="1">
      <alignment horizontal="center" vertical="center" wrapText="1"/>
    </xf>
    <xf numFmtId="0" fontId="2" fillId="2" borderId="18" xfId="0" applyFont="1" applyFill="1" applyBorder="1" applyAlignment="1">
      <alignment horizontal="center" vertical="center" wrapText="1"/>
    </xf>
    <xf numFmtId="167" fontId="2" fillId="3" borderId="6" xfId="0" applyNumberFormat="1" applyFont="1" applyFill="1" applyBorder="1" applyAlignment="1">
      <alignment horizontal="right" vertical="center"/>
    </xf>
    <xf numFmtId="169" fontId="2" fillId="3" borderId="6" xfId="1" applyNumberFormat="1" applyFont="1" applyFill="1" applyBorder="1" applyAlignment="1">
      <alignment horizontal="right" vertical="center"/>
    </xf>
    <xf numFmtId="3" fontId="5" fillId="0" borderId="0" xfId="0" applyNumberFormat="1" applyFont="1" applyFill="1" applyBorder="1" applyAlignment="1">
      <alignment horizontal="right" vertical="center" wrapText="1"/>
    </xf>
    <xf numFmtId="168" fontId="2" fillId="0" borderId="0" xfId="0" applyNumberFormat="1" applyFont="1" applyFill="1" applyBorder="1" applyAlignment="1">
      <alignment vertical="center"/>
    </xf>
    <xf numFmtId="167" fontId="2" fillId="0" borderId="0" xfId="0" applyNumberFormat="1" applyFont="1" applyFill="1" applyBorder="1" applyAlignment="1" applyProtection="1">
      <alignment vertical="center"/>
      <protection locked="0"/>
    </xf>
    <xf numFmtId="3" fontId="0" fillId="0" borderId="6" xfId="0" applyNumberFormat="1" applyBorder="1" applyAlignment="1">
      <alignment horizontal="center" vertical="center" wrapText="1"/>
    </xf>
    <xf numFmtId="14" fontId="0" fillId="0" borderId="6" xfId="0" applyNumberFormat="1" applyBorder="1" applyAlignment="1">
      <alignment horizontal="center" vertical="center" wrapText="1"/>
    </xf>
    <xf numFmtId="3" fontId="0" fillId="0" borderId="6" xfId="0" applyNumberFormat="1" applyBorder="1" applyAlignment="1">
      <alignment vertical="center" wrapText="1"/>
    </xf>
    <xf numFmtId="0" fontId="0" fillId="0" borderId="7" xfId="0" applyBorder="1" applyAlignment="1">
      <alignment vertical="center" wrapText="1"/>
    </xf>
    <xf numFmtId="3" fontId="0" fillId="0" borderId="6" xfId="0" applyNumberFormat="1" applyBorder="1" applyAlignment="1">
      <alignment horizontal="center"/>
    </xf>
    <xf numFmtId="0" fontId="8" fillId="0" borderId="10" xfId="0" applyFont="1" applyFill="1" applyBorder="1" applyAlignment="1">
      <alignment vertical="center" wrapText="1"/>
    </xf>
    <xf numFmtId="0" fontId="0" fillId="0" borderId="0" xfId="0" applyAlignment="1">
      <alignment horizontal="center" vertical="center" wrapText="1"/>
    </xf>
    <xf numFmtId="3" fontId="0" fillId="3" borderId="6" xfId="0" applyNumberFormat="1" applyFill="1" applyBorder="1" applyAlignment="1">
      <alignment vertical="center"/>
    </xf>
    <xf numFmtId="0" fontId="0" fillId="3" borderId="6" xfId="0" applyNumberFormat="1" applyFill="1" applyBorder="1" applyAlignment="1">
      <alignment horizontal="right" vertical="center" wrapText="1"/>
    </xf>
    <xf numFmtId="168" fontId="0" fillId="0" borderId="0" xfId="0" applyNumberFormat="1" applyFill="1" applyBorder="1" applyAlignment="1">
      <alignment vertical="center" wrapText="1"/>
    </xf>
    <xf numFmtId="167" fontId="0" fillId="3" borderId="6" xfId="0" applyNumberFormat="1" applyFill="1" applyBorder="1" applyAlignment="1">
      <alignment horizontal="right" vertical="center" wrapText="1"/>
    </xf>
    <xf numFmtId="0" fontId="0" fillId="0" borderId="0" xfId="0" applyBorder="1" applyAlignment="1">
      <alignment vertical="center" wrapText="1"/>
    </xf>
    <xf numFmtId="170" fontId="0" fillId="0" borderId="0" xfId="0" applyNumberFormat="1" applyBorder="1" applyAlignment="1">
      <alignment vertical="center" wrapText="1"/>
    </xf>
    <xf numFmtId="15" fontId="13" fillId="0" borderId="6" xfId="0" applyNumberFormat="1" applyFont="1" applyFill="1" applyBorder="1" applyAlignment="1" applyProtection="1">
      <alignment horizontal="center" vertical="center"/>
      <protection locked="0"/>
    </xf>
    <xf numFmtId="177" fontId="13" fillId="0" borderId="6" xfId="1" applyNumberFormat="1" applyFont="1" applyFill="1" applyBorder="1" applyAlignment="1">
      <alignment horizontal="center" vertical="center" wrapText="1"/>
    </xf>
    <xf numFmtId="178" fontId="13" fillId="0" borderId="6" xfId="0" applyNumberFormat="1" applyFont="1" applyFill="1" applyBorder="1" applyAlignment="1" applyProtection="1">
      <alignment horizontal="center" vertical="center" wrapText="1"/>
      <protection locked="0"/>
    </xf>
    <xf numFmtId="179" fontId="13" fillId="0" borderId="6" xfId="0" applyNumberFormat="1" applyFont="1" applyFill="1" applyBorder="1" applyAlignment="1" applyProtection="1">
      <alignment horizontal="center" vertical="center" wrapText="1"/>
      <protection locked="0"/>
    </xf>
    <xf numFmtId="180" fontId="0" fillId="0" borderId="6" xfId="1" applyNumberFormat="1" applyFont="1" applyFill="1" applyBorder="1" applyAlignment="1">
      <alignment horizontal="center" vertical="center"/>
    </xf>
    <xf numFmtId="0" fontId="2" fillId="0" borderId="9" xfId="0" applyFont="1" applyBorder="1" applyAlignment="1">
      <alignment wrapText="1"/>
    </xf>
    <xf numFmtId="0" fontId="2" fillId="0" borderId="9" xfId="0" applyFont="1" applyFill="1" applyBorder="1" applyAlignment="1">
      <alignment wrapText="1"/>
    </xf>
    <xf numFmtId="16" fontId="0" fillId="0" borderId="6" xfId="0" applyNumberFormat="1" applyBorder="1" applyAlignment="1">
      <alignment vertical="center" wrapText="1"/>
    </xf>
    <xf numFmtId="16" fontId="0" fillId="0" borderId="0" xfId="0" applyNumberFormat="1" applyAlignment="1">
      <alignment vertical="center" wrapText="1"/>
    </xf>
    <xf numFmtId="0" fontId="0" fillId="4" borderId="9" xfId="0" applyFill="1" applyBorder="1" applyAlignment="1">
      <alignment vertical="center"/>
    </xf>
    <xf numFmtId="0" fontId="0" fillId="4" borderId="22" xfId="0" applyFill="1" applyBorder="1" applyAlignment="1">
      <alignment vertical="center" wrapText="1"/>
    </xf>
    <xf numFmtId="0" fontId="0" fillId="4" borderId="23" xfId="0" applyFill="1" applyBorder="1" applyAlignment="1">
      <alignment vertical="center" wrapText="1"/>
    </xf>
    <xf numFmtId="0" fontId="0" fillId="0" borderId="18" xfId="0" applyBorder="1" applyAlignment="1">
      <alignment vertical="center" wrapText="1"/>
    </xf>
    <xf numFmtId="0" fontId="0" fillId="0" borderId="18" xfId="0" applyBorder="1" applyAlignment="1">
      <alignment vertical="center"/>
    </xf>
    <xf numFmtId="0" fontId="0" fillId="4" borderId="18" xfId="0" applyFill="1" applyBorder="1" applyAlignment="1">
      <alignment vertical="center"/>
    </xf>
    <xf numFmtId="0" fontId="0" fillId="4" borderId="21" xfId="0" applyFill="1" applyBorder="1" applyAlignment="1">
      <alignment vertical="center" wrapText="1"/>
    </xf>
    <xf numFmtId="0" fontId="0" fillId="4" borderId="26" xfId="0" applyFill="1" applyBorder="1" applyAlignment="1">
      <alignment vertical="center" wrapText="1"/>
    </xf>
    <xf numFmtId="0" fontId="0" fillId="0" borderId="10" xfId="0" applyBorder="1" applyAlignment="1">
      <alignment vertical="center"/>
    </xf>
    <xf numFmtId="0" fontId="0" fillId="4" borderId="10" xfId="0" applyFill="1" applyBorder="1" applyAlignment="1">
      <alignment vertical="center"/>
    </xf>
    <xf numFmtId="0" fontId="0" fillId="4" borderId="24" xfId="0" applyFill="1" applyBorder="1" applyAlignment="1">
      <alignment vertical="center" wrapText="1"/>
    </xf>
    <xf numFmtId="0" fontId="0" fillId="4" borderId="25" xfId="0" applyFill="1" applyBorder="1" applyAlignment="1">
      <alignment vertical="center" wrapText="1"/>
    </xf>
    <xf numFmtId="0" fontId="0" fillId="0" borderId="22" xfId="0" applyFill="1" applyBorder="1" applyAlignment="1">
      <alignment vertical="center" wrapText="1"/>
    </xf>
    <xf numFmtId="0" fontId="0" fillId="0" borderId="23" xfId="0" applyFill="1" applyBorder="1" applyAlignment="1">
      <alignment vertical="center" wrapText="1"/>
    </xf>
    <xf numFmtId="0" fontId="0" fillId="0" borderId="21" xfId="0" applyFill="1" applyBorder="1" applyAlignment="1">
      <alignment vertical="center" wrapText="1"/>
    </xf>
    <xf numFmtId="0" fontId="0" fillId="0" borderId="26" xfId="0" applyFill="1" applyBorder="1" applyAlignment="1">
      <alignment vertical="center" wrapText="1"/>
    </xf>
    <xf numFmtId="0" fontId="0" fillId="0" borderId="24" xfId="0" applyFill="1" applyBorder="1" applyAlignment="1">
      <alignment vertical="center" wrapText="1"/>
    </xf>
    <xf numFmtId="0" fontId="0" fillId="0" borderId="25" xfId="0" applyFill="1" applyBorder="1" applyAlignment="1">
      <alignment vertical="center" wrapText="1"/>
    </xf>
    <xf numFmtId="0" fontId="0" fillId="0" borderId="13" xfId="0" applyBorder="1" applyAlignment="1">
      <alignment horizontal="center" vertical="center"/>
    </xf>
    <xf numFmtId="0" fontId="0" fillId="0" borderId="13" xfId="0" applyBorder="1" applyAlignment="1">
      <alignment horizontal="center" vertical="center" wrapText="1"/>
    </xf>
    <xf numFmtId="0" fontId="7" fillId="0" borderId="0" xfId="0" applyFont="1" applyFill="1" applyBorder="1" applyAlignment="1" applyProtection="1">
      <alignment horizontal="center" vertical="center"/>
      <protection locked="0"/>
    </xf>
    <xf numFmtId="171" fontId="0" fillId="3" borderId="6" xfId="2" applyNumberFormat="1" applyFont="1" applyFill="1" applyBorder="1" applyAlignment="1">
      <alignment horizontal="center" vertical="center"/>
    </xf>
    <xf numFmtId="1" fontId="0" fillId="3" borderId="6" xfId="0" applyNumberFormat="1" applyFill="1" applyBorder="1" applyAlignment="1">
      <alignment horizontal="right" vertical="center"/>
    </xf>
    <xf numFmtId="1" fontId="0" fillId="3" borderId="6" xfId="1" applyNumberFormat="1" applyFont="1" applyFill="1" applyBorder="1" applyAlignment="1">
      <alignment horizontal="center" vertical="center"/>
    </xf>
    <xf numFmtId="0" fontId="0" fillId="0" borderId="0" xfId="0" applyNumberFormat="1" applyFill="1" applyBorder="1" applyAlignment="1">
      <alignment vertical="center" wrapText="1"/>
    </xf>
    <xf numFmtId="168" fontId="0" fillId="4" borderId="0" xfId="0" applyNumberFormat="1" applyFill="1" applyBorder="1" applyAlignment="1">
      <alignment horizontal="center" vertical="center"/>
    </xf>
    <xf numFmtId="166" fontId="14" fillId="0" borderId="6" xfId="1" applyNumberFormat="1" applyFont="1" applyFill="1" applyBorder="1" applyAlignment="1" applyProtection="1">
      <alignment horizontal="center" vertical="center" wrapText="1"/>
      <protection locked="0"/>
    </xf>
    <xf numFmtId="1" fontId="0" fillId="0" borderId="6" xfId="0" applyNumberFormat="1" applyBorder="1" applyAlignment="1">
      <alignment horizontal="center" wrapText="1"/>
    </xf>
    <xf numFmtId="1" fontId="0" fillId="0" borderId="10" xfId="0" applyNumberFormat="1" applyBorder="1" applyAlignment="1">
      <alignment horizontal="center" wrapText="1"/>
    </xf>
    <xf numFmtId="1" fontId="0" fillId="0" borderId="9" xfId="0" applyNumberFormat="1" applyBorder="1" applyAlignment="1">
      <alignment horizontal="center" vertical="center" wrapText="1"/>
    </xf>
    <xf numFmtId="14" fontId="0" fillId="0" borderId="18" xfId="0" applyNumberFormat="1" applyBorder="1" applyAlignment="1">
      <alignment horizontal="center" vertical="center" wrapText="1"/>
    </xf>
    <xf numFmtId="0" fontId="0" fillId="0" borderId="10" xfId="0" applyFill="1" applyBorder="1" applyAlignment="1">
      <alignment wrapText="1"/>
    </xf>
    <xf numFmtId="14" fontId="0" fillId="0" borderId="10" xfId="0" applyNumberFormat="1" applyFill="1" applyBorder="1" applyAlignment="1">
      <alignment wrapText="1"/>
    </xf>
    <xf numFmtId="49" fontId="0" fillId="0" borderId="10" xfId="0" applyNumberFormat="1" applyFill="1" applyBorder="1" applyAlignment="1">
      <alignment horizontal="center" vertical="center" wrapText="1"/>
    </xf>
    <xf numFmtId="14" fontId="0" fillId="0" borderId="10" xfId="0" applyNumberFormat="1" applyFill="1" applyBorder="1" applyAlignment="1">
      <alignment horizontal="center" vertical="center" wrapText="1"/>
    </xf>
    <xf numFmtId="14" fontId="0" fillId="0" borderId="9" xfId="0" applyNumberFormat="1" applyFill="1" applyBorder="1" applyAlignment="1">
      <alignment horizontal="center" vertical="center" wrapText="1"/>
    </xf>
    <xf numFmtId="49" fontId="0" fillId="0" borderId="10" xfId="0" applyNumberFormat="1" applyBorder="1" applyAlignment="1">
      <alignment horizontal="center" vertical="center" wrapText="1"/>
    </xf>
    <xf numFmtId="1" fontId="0" fillId="0" borderId="10" xfId="0" applyNumberFormat="1" applyBorder="1" applyAlignment="1">
      <alignment horizontal="center" vertical="center" wrapText="1"/>
    </xf>
    <xf numFmtId="49" fontId="0" fillId="0" borderId="10" xfId="0" applyNumberFormat="1" applyBorder="1" applyAlignment="1">
      <alignment horizontal="center" wrapText="1"/>
    </xf>
    <xf numFmtId="14" fontId="0" fillId="0" borderId="6" xfId="0" applyNumberFormat="1" applyFill="1" applyBorder="1" applyAlignment="1">
      <alignment horizontal="center" vertical="center" wrapText="1"/>
    </xf>
    <xf numFmtId="172" fontId="13" fillId="0" borderId="6" xfId="1" applyNumberFormat="1" applyFont="1" applyFill="1" applyBorder="1" applyAlignment="1">
      <alignment horizontal="center" vertical="center" wrapText="1"/>
    </xf>
    <xf numFmtId="0" fontId="13" fillId="0" borderId="6" xfId="1" applyNumberFormat="1" applyFont="1" applyFill="1" applyBorder="1" applyAlignment="1">
      <alignment horizontal="center" vertical="center" wrapText="1"/>
    </xf>
    <xf numFmtId="0" fontId="5" fillId="3" borderId="3"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0" fontId="0" fillId="0" borderId="0" xfId="0" applyFill="1" applyBorder="1" applyAlignment="1">
      <alignment vertical="center"/>
    </xf>
    <xf numFmtId="0" fontId="0" fillId="3" borderId="6" xfId="0" applyNumberFormat="1" applyFill="1" applyBorder="1" applyAlignment="1">
      <alignment horizontal="center" vertical="center" wrapText="1"/>
    </xf>
    <xf numFmtId="167" fontId="0" fillId="4" borderId="0" xfId="0" applyNumberFormat="1" applyFill="1" applyBorder="1" applyAlignment="1">
      <alignment horizontal="center" vertical="center"/>
    </xf>
    <xf numFmtId="167" fontId="0" fillId="3" borderId="6" xfId="0" applyNumberFormat="1" applyFill="1" applyBorder="1" applyAlignment="1">
      <alignment horizontal="center" vertical="center" wrapText="1"/>
    </xf>
    <xf numFmtId="0" fontId="0" fillId="3" borderId="6" xfId="0" applyFill="1" applyBorder="1" applyAlignment="1">
      <alignment horizontal="center" vertical="center"/>
    </xf>
    <xf numFmtId="168" fontId="2" fillId="4" borderId="0" xfId="0" applyNumberFormat="1" applyFont="1" applyFill="1" applyBorder="1" applyAlignment="1">
      <alignment horizontal="center" vertical="center" wrapText="1"/>
    </xf>
    <xf numFmtId="167" fontId="2" fillId="4" borderId="6" xfId="0" applyNumberFormat="1" applyFont="1" applyFill="1" applyBorder="1" applyAlignment="1" applyProtection="1">
      <alignment horizontal="center" vertical="center"/>
      <protection locked="0"/>
    </xf>
    <xf numFmtId="0" fontId="2" fillId="0" borderId="0" xfId="0" applyFont="1" applyFill="1" applyBorder="1" applyAlignment="1">
      <alignment horizontal="center" vertical="center" wrapText="1"/>
    </xf>
    <xf numFmtId="168" fontId="0" fillId="0" borderId="0" xfId="0" applyNumberFormat="1" applyFill="1" applyBorder="1" applyAlignment="1">
      <alignment horizontal="center" vertical="center" wrapText="1"/>
    </xf>
    <xf numFmtId="167" fontId="0" fillId="0" borderId="0" xfId="0" applyNumberFormat="1" applyFill="1" applyBorder="1" applyAlignment="1" applyProtection="1">
      <alignment horizontal="center" vertical="center"/>
      <protection locked="0"/>
    </xf>
    <xf numFmtId="49" fontId="13" fillId="0" borderId="6" xfId="1" applyNumberFormat="1" applyFont="1" applyFill="1" applyBorder="1" applyAlignment="1">
      <alignment horizontal="center" vertical="center" wrapText="1"/>
    </xf>
    <xf numFmtId="0" fontId="0" fillId="0" borderId="0" xfId="0" applyFill="1" applyAlignment="1">
      <alignment horizontal="center" vertical="center" wrapText="1"/>
    </xf>
    <xf numFmtId="0" fontId="2" fillId="0" borderId="6"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6" xfId="0" applyBorder="1" applyAlignment="1">
      <alignment horizontal="justify" vertical="top"/>
    </xf>
    <xf numFmtId="0" fontId="0" fillId="0" borderId="6" xfId="0" applyFill="1" applyBorder="1" applyAlignment="1">
      <alignment horizontal="justify" vertical="top" wrapText="1"/>
    </xf>
    <xf numFmtId="1" fontId="0" fillId="0" borderId="18" xfId="0" applyNumberFormat="1" applyBorder="1" applyAlignment="1">
      <alignment horizontal="center" vertical="center" wrapText="1"/>
    </xf>
    <xf numFmtId="1" fontId="0" fillId="0" borderId="6" xfId="0" applyNumberFormat="1" applyBorder="1" applyAlignment="1">
      <alignment horizontal="center" vertical="center" wrapText="1"/>
    </xf>
    <xf numFmtId="14" fontId="0" fillId="0" borderId="6" xfId="0" applyNumberFormat="1" applyBorder="1" applyAlignment="1">
      <alignment horizontal="center" vertical="center" wrapText="1"/>
    </xf>
    <xf numFmtId="0" fontId="0" fillId="0" borderId="6" xfId="0" applyBorder="1" applyAlignment="1">
      <alignment horizontal="center" vertical="top" wrapText="1"/>
    </xf>
    <xf numFmtId="0" fontId="0" fillId="0" borderId="6" xfId="0" applyFill="1" applyBorder="1" applyAlignment="1">
      <alignment horizontal="center" vertical="top" wrapText="1"/>
    </xf>
    <xf numFmtId="165" fontId="0" fillId="0" borderId="6" xfId="2" applyFont="1" applyBorder="1" applyAlignment="1">
      <alignment horizontal="center" vertical="center" wrapText="1"/>
    </xf>
    <xf numFmtId="0" fontId="0" fillId="0" borderId="6" xfId="0" applyBorder="1" applyAlignment="1">
      <alignment horizontal="center" vertical="top"/>
    </xf>
    <xf numFmtId="12" fontId="0" fillId="0" borderId="6" xfId="0" applyNumberFormat="1" applyBorder="1" applyAlignment="1">
      <alignment horizontal="center" vertical="center" wrapText="1"/>
    </xf>
    <xf numFmtId="0" fontId="0" fillId="0" borderId="0" xfId="0" applyBorder="1" applyAlignment="1">
      <alignment horizontal="center" wrapText="1"/>
    </xf>
    <xf numFmtId="12" fontId="0" fillId="0" borderId="0" xfId="0" applyNumberFormat="1" applyBorder="1" applyAlignment="1">
      <alignment horizontal="center" vertical="center" wrapText="1"/>
    </xf>
    <xf numFmtId="165" fontId="0" fillId="0" borderId="0" xfId="2" applyFont="1" applyBorder="1" applyAlignment="1">
      <alignment horizontal="center" vertical="center" wrapText="1"/>
    </xf>
    <xf numFmtId="14" fontId="0" fillId="0" borderId="0" xfId="0" applyNumberFormat="1" applyBorder="1" applyAlignment="1">
      <alignment horizontal="center" vertical="center" wrapText="1"/>
    </xf>
    <xf numFmtId="1" fontId="0" fillId="0" borderId="0" xfId="0" applyNumberFormat="1" applyBorder="1" applyAlignment="1">
      <alignment horizontal="center" vertical="center" wrapText="1"/>
    </xf>
    <xf numFmtId="0" fontId="0" fillId="0" borderId="0" xfId="0" applyFill="1" applyBorder="1" applyAlignment="1">
      <alignment horizontal="justify" vertical="top"/>
    </xf>
    <xf numFmtId="0" fontId="0" fillId="0" borderId="0" xfId="0" applyFill="1" applyBorder="1" applyAlignment="1">
      <alignment wrapText="1"/>
    </xf>
    <xf numFmtId="0" fontId="0" fillId="0" borderId="0" xfId="0" applyFill="1" applyBorder="1" applyAlignment="1">
      <alignment horizontal="justify" vertical="top" wrapText="1"/>
    </xf>
    <xf numFmtId="12" fontId="0" fillId="0" borderId="0" xfId="0" applyNumberFormat="1" applyAlignment="1">
      <alignment horizontal="center" vertical="center"/>
    </xf>
    <xf numFmtId="0" fontId="2" fillId="2" borderId="12" xfId="0" applyFont="1" applyFill="1" applyBorder="1" applyAlignment="1">
      <alignment horizontal="center" vertical="center"/>
    </xf>
    <xf numFmtId="168" fontId="0" fillId="0" borderId="0" xfId="0" applyNumberFormat="1" applyFill="1" applyAlignment="1">
      <alignment horizontal="center" vertical="center"/>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22" xfId="0" applyBorder="1" applyAlignment="1">
      <alignment vertical="center"/>
    </xf>
    <xf numFmtId="0" fontId="0" fillId="0" borderId="23" xfId="0" applyBorder="1" applyAlignment="1">
      <alignment vertical="center"/>
    </xf>
    <xf numFmtId="49" fontId="0" fillId="0" borderId="9" xfId="0" applyNumberFormat="1" applyBorder="1" applyAlignment="1">
      <alignment vertical="center" wrapText="1"/>
    </xf>
    <xf numFmtId="0" fontId="0" fillId="0" borderId="6" xfId="0" applyFill="1" applyBorder="1" applyAlignment="1">
      <alignment horizontal="center" vertical="top"/>
    </xf>
    <xf numFmtId="0" fontId="0" fillId="0" borderId="21" xfId="0" applyBorder="1" applyAlignment="1">
      <alignment vertical="center"/>
    </xf>
    <xf numFmtId="0" fontId="0" fillId="0" borderId="26" xfId="0" applyBorder="1" applyAlignment="1">
      <alignment vertical="center"/>
    </xf>
    <xf numFmtId="49" fontId="0" fillId="0" borderId="18" xfId="0" applyNumberFormat="1" applyBorder="1" applyAlignment="1">
      <alignment vertical="center" wrapText="1"/>
    </xf>
    <xf numFmtId="49" fontId="0" fillId="0" borderId="10" xfId="0" applyNumberFormat="1" applyBorder="1" applyAlignment="1">
      <alignment vertical="center" wrapText="1"/>
    </xf>
    <xf numFmtId="0" fontId="0" fillId="0" borderId="24" xfId="0" applyBorder="1" applyAlignment="1">
      <alignment vertical="center"/>
    </xf>
    <xf numFmtId="0" fontId="0" fillId="0" borderId="25" xfId="0" applyBorder="1" applyAlignment="1">
      <alignment vertical="center"/>
    </xf>
    <xf numFmtId="1" fontId="5" fillId="2" borderId="6" xfId="0" applyNumberFormat="1" applyFont="1" applyFill="1" applyBorder="1" applyAlignment="1">
      <alignment horizontal="center" vertical="center" wrapText="1"/>
    </xf>
    <xf numFmtId="1" fontId="0" fillId="3" borderId="6" xfId="0" applyNumberFormat="1" applyFill="1" applyBorder="1" applyAlignment="1">
      <alignment horizontal="right" vertical="center" wrapText="1"/>
    </xf>
    <xf numFmtId="0" fontId="0" fillId="4" borderId="0" xfId="0" applyFill="1" applyBorder="1" applyAlignment="1">
      <alignment horizontal="center" vertical="center"/>
    </xf>
    <xf numFmtId="0" fontId="0" fillId="4" borderId="0" xfId="0" applyFill="1" applyBorder="1" applyAlignment="1">
      <alignment vertical="center"/>
    </xf>
    <xf numFmtId="0" fontId="0" fillId="4" borderId="0" xfId="0" applyNumberFormat="1" applyFill="1" applyBorder="1" applyAlignment="1">
      <alignment horizontal="center" vertical="center"/>
    </xf>
    <xf numFmtId="0" fontId="11" fillId="4" borderId="0" xfId="0" applyFont="1" applyFill="1" applyBorder="1" applyAlignment="1">
      <alignment horizontal="center" vertical="center" wrapText="1"/>
    </xf>
    <xf numFmtId="181" fontId="13" fillId="0" borderId="6" xfId="0" applyNumberFormat="1" applyFont="1" applyFill="1" applyBorder="1" applyAlignment="1" applyProtection="1">
      <alignment horizontal="center" vertical="center" wrapText="1"/>
      <protection locked="0"/>
    </xf>
    <xf numFmtId="14" fontId="0" fillId="0" borderId="6" xfId="0" applyNumberFormat="1" applyBorder="1" applyAlignment="1">
      <alignment vertical="center"/>
    </xf>
    <xf numFmtId="0" fontId="0" fillId="0" borderId="6" xfId="0" applyFill="1" applyBorder="1" applyAlignment="1">
      <alignment horizontal="justify" vertical="top"/>
    </xf>
    <xf numFmtId="12" fontId="0" fillId="0" borderId="6" xfId="0" applyNumberFormat="1" applyBorder="1" applyAlignment="1">
      <alignment horizontal="center" vertical="center" wrapText="1"/>
    </xf>
    <xf numFmtId="0" fontId="0" fillId="0" borderId="0" xfId="0" applyBorder="1" applyAlignment="1">
      <alignment horizontal="center" vertical="center" wrapText="1"/>
    </xf>
    <xf numFmtId="12" fontId="0" fillId="0" borderId="6" xfId="0" applyNumberFormat="1" applyBorder="1" applyAlignment="1">
      <alignment vertical="center" wrapText="1"/>
    </xf>
    <xf numFmtId="174" fontId="2" fillId="0" borderId="5" xfId="1" applyNumberFormat="1" applyFont="1" applyFill="1" applyBorder="1" applyAlignment="1" applyProtection="1">
      <alignment horizontal="left" vertical="center"/>
      <protection locked="0"/>
    </xf>
    <xf numFmtId="0" fontId="5" fillId="0" borderId="0" xfId="0" applyFont="1" applyFill="1" applyBorder="1" applyAlignment="1">
      <alignment horizontal="center" vertical="center" wrapText="1"/>
    </xf>
    <xf numFmtId="0" fontId="8" fillId="2" borderId="6" xfId="0" applyFont="1" applyFill="1" applyBorder="1" applyAlignment="1">
      <alignment horizontal="center" vertical="center" wrapText="1"/>
    </xf>
    <xf numFmtId="169" fontId="1" fillId="3" borderId="6" xfId="1" applyNumberFormat="1" applyFont="1" applyFill="1" applyBorder="1" applyAlignment="1">
      <alignment horizontal="right" vertical="center"/>
    </xf>
    <xf numFmtId="167" fontId="0" fillId="0" borderId="0" xfId="0" applyNumberFormat="1" applyFill="1" applyBorder="1" applyAlignment="1">
      <alignment horizontal="right" vertical="center"/>
    </xf>
    <xf numFmtId="1" fontId="5" fillId="0" borderId="6" xfId="1" applyNumberFormat="1" applyFont="1" applyFill="1" applyBorder="1" applyAlignment="1">
      <alignment vertical="center" wrapText="1"/>
    </xf>
    <xf numFmtId="169" fontId="2" fillId="0" borderId="6" xfId="1" applyNumberFormat="1" applyFont="1" applyFill="1" applyBorder="1" applyAlignment="1" applyProtection="1">
      <alignment vertical="center"/>
      <protection locked="0"/>
    </xf>
    <xf numFmtId="0" fontId="0" fillId="5" borderId="6" xfId="0" applyFill="1" applyBorder="1"/>
    <xf numFmtId="169" fontId="0" fillId="0" borderId="6" xfId="1" applyNumberFormat="1" applyFont="1" applyFill="1" applyBorder="1" applyAlignment="1">
      <alignment vertical="center"/>
    </xf>
    <xf numFmtId="0" fontId="0" fillId="5" borderId="6" xfId="0" applyFill="1" applyBorder="1" applyAlignment="1"/>
    <xf numFmtId="0" fontId="0" fillId="5" borderId="6" xfId="0" applyFill="1" applyBorder="1" applyAlignment="1">
      <alignment horizontal="left" vertical="center"/>
    </xf>
    <xf numFmtId="0" fontId="0" fillId="0" borderId="6" xfId="1" applyNumberFormat="1" applyFont="1" applyFill="1" applyBorder="1" applyAlignment="1">
      <alignment vertical="center" wrapText="1"/>
    </xf>
    <xf numFmtId="14" fontId="0" fillId="0" borderId="6" xfId="0" applyNumberFormat="1" applyFill="1" applyBorder="1" applyAlignment="1">
      <alignment vertical="center"/>
    </xf>
    <xf numFmtId="14" fontId="0" fillId="4" borderId="6" xfId="0" applyNumberFormat="1" applyFill="1" applyBorder="1" applyAlignment="1">
      <alignment vertical="center"/>
    </xf>
    <xf numFmtId="1" fontId="12" fillId="0" borderId="6" xfId="1" applyNumberFormat="1" applyFont="1" applyFill="1" applyBorder="1" applyAlignment="1" applyProtection="1">
      <alignment horizontal="left" vertical="center" wrapText="1"/>
      <protection locked="0"/>
    </xf>
    <xf numFmtId="9" fontId="13" fillId="0" borderId="6" xfId="3" applyFont="1" applyFill="1" applyBorder="1" applyAlignment="1" applyProtection="1">
      <alignment horizontal="left" vertical="center" wrapText="1"/>
      <protection locked="0"/>
    </xf>
    <xf numFmtId="14" fontId="13" fillId="0" borderId="6" xfId="0" applyNumberFormat="1" applyFont="1" applyFill="1" applyBorder="1" applyAlignment="1" applyProtection="1">
      <alignment horizontal="left" vertical="center" wrapText="1"/>
      <protection locked="0"/>
    </xf>
    <xf numFmtId="15" fontId="13" fillId="4" borderId="6" xfId="0" applyNumberFormat="1" applyFont="1" applyFill="1" applyBorder="1" applyAlignment="1" applyProtection="1">
      <alignment horizontal="left" vertical="center" wrapText="1"/>
      <protection locked="0"/>
    </xf>
    <xf numFmtId="1" fontId="13" fillId="4" borderId="6" xfId="0" applyNumberFormat="1" applyFont="1" applyFill="1" applyBorder="1" applyAlignment="1" applyProtection="1">
      <alignment horizontal="left" vertical="center" wrapText="1"/>
      <protection locked="0"/>
    </xf>
    <xf numFmtId="15" fontId="13" fillId="0" borderId="6" xfId="0" applyNumberFormat="1" applyFont="1" applyFill="1" applyBorder="1" applyAlignment="1" applyProtection="1">
      <alignment horizontal="left" vertical="center" wrapText="1"/>
      <protection locked="0"/>
    </xf>
    <xf numFmtId="0" fontId="0" fillId="4" borderId="6" xfId="1" applyNumberFormat="1" applyFont="1" applyFill="1" applyBorder="1" applyAlignment="1">
      <alignment vertical="center" wrapText="1"/>
    </xf>
    <xf numFmtId="169" fontId="0" fillId="4" borderId="6" xfId="1" applyNumberFormat="1" applyFont="1" applyFill="1" applyBorder="1" applyAlignment="1">
      <alignment vertical="center"/>
    </xf>
    <xf numFmtId="168" fontId="0" fillId="4" borderId="0" xfId="0" applyNumberFormat="1" applyFill="1" applyBorder="1" applyAlignment="1">
      <alignment vertical="center"/>
    </xf>
    <xf numFmtId="17" fontId="0" fillId="0" borderId="6" xfId="0" applyNumberFormat="1" applyBorder="1" applyAlignment="1">
      <alignment vertical="center" wrapText="1"/>
    </xf>
    <xf numFmtId="14" fontId="0" fillId="0" borderId="7" xfId="0" applyNumberFormat="1" applyBorder="1" applyAlignment="1">
      <alignment vertical="center" wrapText="1"/>
    </xf>
    <xf numFmtId="3" fontId="0" fillId="0" borderId="6" xfId="0" applyNumberFormat="1" applyFill="1" applyBorder="1" applyAlignment="1">
      <alignment vertical="center" wrapText="1"/>
    </xf>
    <xf numFmtId="0" fontId="0" fillId="4" borderId="0" xfId="0" applyFill="1" applyBorder="1" applyAlignment="1">
      <alignment horizontal="center" vertical="center" wrapText="1"/>
    </xf>
    <xf numFmtId="0" fontId="0" fillId="3" borderId="6" xfId="0" applyNumberFormat="1" applyFill="1" applyBorder="1" applyAlignment="1">
      <alignment horizontal="center" vertical="center"/>
    </xf>
    <xf numFmtId="0" fontId="2" fillId="3" borderId="6" xfId="0" applyNumberFormat="1" applyFont="1" applyFill="1" applyBorder="1" applyAlignment="1">
      <alignment horizontal="center" vertical="center"/>
    </xf>
    <xf numFmtId="3" fontId="8" fillId="4" borderId="6" xfId="0" applyNumberFormat="1" applyFont="1" applyFill="1" applyBorder="1" applyAlignment="1">
      <alignment horizontal="center" vertical="center" wrapText="1"/>
    </xf>
    <xf numFmtId="0" fontId="0" fillId="0" borderId="0" xfId="0" applyAlignment="1"/>
    <xf numFmtId="2" fontId="13" fillId="5" borderId="6" xfId="0" applyNumberFormat="1" applyFont="1" applyFill="1" applyBorder="1" applyAlignment="1" applyProtection="1">
      <alignment horizontal="center" vertical="center" wrapText="1"/>
      <protection locked="0"/>
    </xf>
    <xf numFmtId="166" fontId="0" fillId="0" borderId="6" xfId="1" applyNumberFormat="1" applyFont="1" applyFill="1" applyBorder="1" applyAlignment="1">
      <alignment horizontal="center" vertical="center"/>
    </xf>
    <xf numFmtId="0" fontId="0" fillId="5" borderId="6" xfId="0" applyFill="1" applyBorder="1" applyAlignment="1">
      <alignment horizontal="center" vertical="center"/>
    </xf>
    <xf numFmtId="0" fontId="0" fillId="0" borderId="0" xfId="0" applyAlignment="1">
      <alignment horizontal="left" vertical="center" wrapText="1"/>
    </xf>
    <xf numFmtId="0" fontId="0" fillId="4" borderId="9" xfId="0" applyFill="1" applyBorder="1" applyAlignment="1">
      <alignment horizontal="center" vertical="center" wrapText="1"/>
    </xf>
    <xf numFmtId="15" fontId="0" fillId="0" borderId="5" xfId="0" applyNumberFormat="1" applyFont="1" applyFill="1" applyBorder="1" applyAlignment="1" applyProtection="1">
      <alignment horizontal="left" vertical="center"/>
      <protection locked="0"/>
    </xf>
    <xf numFmtId="0" fontId="5" fillId="2" borderId="22" xfId="0" applyFont="1" applyFill="1" applyBorder="1" applyAlignment="1">
      <alignment vertical="center" wrapText="1"/>
    </xf>
    <xf numFmtId="0" fontId="5" fillId="2" borderId="23" xfId="0" applyFont="1" applyFill="1" applyBorder="1" applyAlignment="1">
      <alignment vertical="center" wrapText="1"/>
    </xf>
    <xf numFmtId="0" fontId="5" fillId="2" borderId="24" xfId="0" applyFont="1" applyFill="1" applyBorder="1" applyAlignment="1">
      <alignment vertical="center" wrapText="1"/>
    </xf>
    <xf numFmtId="0" fontId="5" fillId="2" borderId="25" xfId="0" applyFont="1" applyFill="1" applyBorder="1" applyAlignment="1">
      <alignment vertical="center" wrapText="1"/>
    </xf>
    <xf numFmtId="169" fontId="0" fillId="3" borderId="6" xfId="1" applyNumberFormat="1" applyFont="1" applyFill="1" applyBorder="1" applyAlignment="1">
      <alignment horizontal="right" vertical="center" wrapText="1"/>
    </xf>
    <xf numFmtId="0" fontId="8" fillId="0" borderId="0" xfId="0" applyFont="1" applyFill="1" applyBorder="1" applyAlignment="1">
      <alignment horizontal="center" vertical="center" wrapText="1"/>
    </xf>
    <xf numFmtId="0" fontId="12" fillId="0" borderId="0" xfId="0" applyFont="1" applyFill="1" applyAlignment="1">
      <alignment horizontal="center" vertical="center" wrapText="1"/>
    </xf>
    <xf numFmtId="12" fontId="0" fillId="0" borderId="9" xfId="0" applyNumberFormat="1" applyBorder="1" applyAlignment="1">
      <alignment vertical="center" wrapText="1"/>
    </xf>
    <xf numFmtId="0" fontId="0" fillId="0" borderId="6" xfId="0" applyBorder="1" applyAlignment="1">
      <alignment horizontal="center" vertical="top" wrapText="1"/>
    </xf>
    <xf numFmtId="0" fontId="0" fillId="0" borderId="24" xfId="0" applyBorder="1" applyAlignment="1">
      <alignment vertical="top"/>
    </xf>
    <xf numFmtId="0" fontId="0" fillId="0" borderId="25" xfId="0" applyBorder="1" applyAlignment="1">
      <alignment vertical="top"/>
    </xf>
    <xf numFmtId="0" fontId="0" fillId="0" borderId="6" xfId="0" applyFill="1" applyBorder="1" applyAlignment="1">
      <alignment vertical="top"/>
    </xf>
    <xf numFmtId="0" fontId="0" fillId="0" borderId="6" xfId="0" applyFill="1" applyBorder="1" applyAlignment="1">
      <alignment horizontal="left" vertical="top" wrapText="1"/>
    </xf>
    <xf numFmtId="12" fontId="0" fillId="0" borderId="0" xfId="0" applyNumberFormat="1" applyBorder="1" applyAlignment="1">
      <alignment horizontal="center" wrapText="1"/>
    </xf>
    <xf numFmtId="0" fontId="0" fillId="0" borderId="0" xfId="0" applyBorder="1" applyAlignment="1">
      <alignment horizontal="center"/>
    </xf>
    <xf numFmtId="165" fontId="0" fillId="0" borderId="0" xfId="2" applyFont="1" applyBorder="1" applyAlignment="1">
      <alignment horizontal="center" wrapText="1"/>
    </xf>
    <xf numFmtId="14" fontId="0" fillId="0" borderId="0" xfId="0" applyNumberFormat="1" applyBorder="1" applyAlignment="1">
      <alignment horizontal="center" wrapText="1"/>
    </xf>
    <xf numFmtId="1" fontId="0" fillId="0" borderId="0" xfId="0" applyNumberFormat="1" applyBorder="1" applyAlignment="1">
      <alignment horizontal="center" wrapText="1"/>
    </xf>
    <xf numFmtId="49" fontId="0" fillId="0" borderId="10" xfId="0" applyNumberFormat="1" applyBorder="1" applyAlignment="1">
      <alignment horizontal="center" vertical="center" wrapText="1"/>
    </xf>
    <xf numFmtId="3" fontId="8" fillId="4" borderId="0" xfId="0" applyNumberFormat="1" applyFont="1" applyFill="1" applyBorder="1" applyAlignment="1">
      <alignment horizontal="right" vertical="center" wrapText="1"/>
    </xf>
    <xf numFmtId="167" fontId="0" fillId="4" borderId="0" xfId="0" applyNumberFormat="1" applyFill="1" applyBorder="1" applyAlignment="1" applyProtection="1">
      <alignment vertical="center"/>
      <protection locked="0"/>
    </xf>
    <xf numFmtId="0" fontId="2" fillId="0" borderId="0" xfId="0" applyFont="1" applyAlignment="1">
      <alignment horizontal="center" vertical="center" wrapText="1"/>
    </xf>
    <xf numFmtId="49" fontId="13" fillId="0" borderId="6" xfId="1" applyNumberFormat="1" applyFont="1" applyFill="1" applyBorder="1" applyAlignment="1" applyProtection="1">
      <alignment horizontal="center" vertical="center" wrapText="1"/>
      <protection locked="0"/>
    </xf>
    <xf numFmtId="9" fontId="13" fillId="0" borderId="6" xfId="0" applyNumberFormat="1" applyFont="1" applyFill="1" applyBorder="1" applyAlignment="1" applyProtection="1">
      <alignment horizontal="justify" vertical="center" wrapText="1"/>
      <protection locked="0"/>
    </xf>
    <xf numFmtId="0" fontId="13" fillId="0" borderId="6" xfId="0" applyFont="1" applyFill="1" applyBorder="1" applyAlignment="1" applyProtection="1">
      <alignment horizontal="justify" vertical="justify" wrapText="1"/>
      <protection locked="0"/>
    </xf>
    <xf numFmtId="0" fontId="0" fillId="0" borderId="6" xfId="0" applyFont="1" applyBorder="1" applyAlignment="1">
      <alignment wrapText="1"/>
    </xf>
    <xf numFmtId="49" fontId="0" fillId="0" borderId="6" xfId="0" applyNumberFormat="1" applyBorder="1" applyAlignment="1">
      <alignment horizontal="center" vertical="center" wrapText="1"/>
    </xf>
    <xf numFmtId="0" fontId="0" fillId="0" borderId="6" xfId="1" applyNumberFormat="1" applyFont="1" applyBorder="1" applyAlignment="1">
      <alignment horizontal="right" wrapText="1"/>
    </xf>
    <xf numFmtId="174" fontId="13" fillId="0" borderId="6" xfId="0" applyNumberFormat="1" applyFont="1" applyFill="1" applyBorder="1" applyAlignment="1" applyProtection="1">
      <alignment horizontal="center" vertical="center" wrapText="1"/>
      <protection locked="0"/>
    </xf>
    <xf numFmtId="0" fontId="2" fillId="0" borderId="6" xfId="0" applyFont="1" applyFill="1" applyBorder="1" applyAlignment="1">
      <alignment horizontal="center" vertical="center" wrapText="1"/>
    </xf>
    <xf numFmtId="0" fontId="0" fillId="0" borderId="6" xfId="0" applyBorder="1" applyAlignment="1">
      <alignment horizontal="justify" vertical="justify" wrapText="1"/>
    </xf>
    <xf numFmtId="0" fontId="0" fillId="0" borderId="6" xfId="0" applyFont="1" applyBorder="1" applyAlignment="1">
      <alignment horizontal="justify" vertical="justify" wrapText="1"/>
    </xf>
    <xf numFmtId="14" fontId="0" fillId="0" borderId="6" xfId="0" applyNumberFormat="1" applyBorder="1" applyAlignment="1">
      <alignment horizontal="justify" vertical="justify" wrapText="1"/>
    </xf>
    <xf numFmtId="0" fontId="0" fillId="0" borderId="6" xfId="0" applyFill="1" applyBorder="1" applyAlignment="1">
      <alignment horizontal="justify" vertical="justify" wrapText="1"/>
    </xf>
    <xf numFmtId="14" fontId="0" fillId="0" borderId="6" xfId="0" applyNumberFormat="1" applyFill="1" applyBorder="1" applyAlignment="1">
      <alignment horizontal="justify" vertical="justify" wrapText="1"/>
    </xf>
    <xf numFmtId="0" fontId="0" fillId="0" borderId="6" xfId="0" applyFont="1" applyFill="1" applyBorder="1" applyAlignment="1">
      <alignment horizontal="justify" vertical="justify" wrapText="1"/>
    </xf>
    <xf numFmtId="3" fontId="8" fillId="5" borderId="6" xfId="0" applyNumberFormat="1" applyFont="1" applyFill="1" applyBorder="1" applyAlignment="1">
      <alignment horizontal="right" vertical="center" wrapText="1"/>
    </xf>
    <xf numFmtId="167" fontId="0" fillId="5" borderId="6" xfId="0" applyNumberFormat="1" applyFill="1" applyBorder="1" applyAlignment="1" applyProtection="1">
      <alignment vertical="center"/>
      <protection locked="0"/>
    </xf>
    <xf numFmtId="170" fontId="0" fillId="5" borderId="0" xfId="0" applyNumberFormat="1" applyFill="1" applyBorder="1" applyAlignment="1">
      <alignment vertical="center"/>
    </xf>
    <xf numFmtId="0" fontId="2" fillId="4" borderId="6" xfId="0" applyFont="1" applyFill="1" applyBorder="1" applyAlignment="1">
      <alignment horizontal="center" vertical="center" wrapText="1"/>
    </xf>
    <xf numFmtId="0" fontId="0" fillId="0" borderId="6" xfId="0" applyFill="1" applyBorder="1" applyAlignment="1">
      <alignment vertical="justify" wrapText="1"/>
    </xf>
    <xf numFmtId="14" fontId="0" fillId="0" borderId="9" xfId="0" applyNumberFormat="1" applyBorder="1" applyAlignment="1">
      <alignment vertical="center"/>
    </xf>
    <xf numFmtId="0" fontId="0" fillId="4" borderId="6" xfId="0" applyFill="1" applyBorder="1" applyAlignment="1">
      <alignment horizontal="center" vertical="center" wrapText="1"/>
    </xf>
    <xf numFmtId="0" fontId="0" fillId="0" borderId="9" xfId="0" applyBorder="1" applyAlignment="1">
      <alignment horizontal="left" vertical="center"/>
    </xf>
    <xf numFmtId="14" fontId="0" fillId="0" borderId="9" xfId="0" applyNumberFormat="1" applyBorder="1" applyAlignment="1">
      <alignment horizontal="left" vertical="center"/>
    </xf>
    <xf numFmtId="0" fontId="0" fillId="0" borderId="9" xfId="0" applyFill="1" applyBorder="1" applyAlignment="1">
      <alignment horizontal="left" vertical="center"/>
    </xf>
    <xf numFmtId="0" fontId="0" fillId="0" borderId="6" xfId="0" applyBorder="1" applyAlignment="1">
      <alignment horizontal="center" vertical="center"/>
    </xf>
    <xf numFmtId="0" fontId="21" fillId="0" borderId="6" xfId="0" applyFont="1" applyBorder="1" applyAlignment="1">
      <alignment horizontal="center" vertical="center" wrapText="1"/>
    </xf>
    <xf numFmtId="0" fontId="0" fillId="4" borderId="6" xfId="0" applyFill="1" applyBorder="1" applyAlignment="1">
      <alignment horizontal="center" vertical="center"/>
    </xf>
    <xf numFmtId="0" fontId="5" fillId="2" borderId="6" xfId="0" applyFont="1" applyFill="1" applyBorder="1" applyAlignment="1">
      <alignment horizontal="center" vertical="center" wrapText="1"/>
    </xf>
    <xf numFmtId="0" fontId="2" fillId="0" borderId="6" xfId="0" applyFont="1" applyFill="1" applyBorder="1" applyAlignment="1">
      <alignment horizontal="center" vertical="center"/>
    </xf>
    <xf numFmtId="0" fontId="5" fillId="3" borderId="3" xfId="0" applyFont="1" applyFill="1" applyBorder="1" applyAlignment="1" applyProtection="1">
      <alignment horizontal="left" vertical="center"/>
      <protection locked="0"/>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0" borderId="6" xfId="0" applyBorder="1" applyAlignment="1">
      <alignment horizontal="center" vertical="center" wrapText="1"/>
    </xf>
    <xf numFmtId="0" fontId="0" fillId="0" borderId="23" xfId="0" applyBorder="1" applyAlignment="1">
      <alignment horizontal="center" vertical="center"/>
    </xf>
    <xf numFmtId="0" fontId="0" fillId="0" borderId="6" xfId="0" applyBorder="1" applyAlignment="1">
      <alignment horizontal="left" vertical="center" wrapText="1"/>
    </xf>
    <xf numFmtId="0" fontId="0" fillId="0" borderId="6" xfId="0" applyFill="1" applyBorder="1" applyAlignment="1">
      <alignment horizontal="center"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6" xfId="0" applyBorder="1" applyAlignment="1">
      <alignment horizontal="left" vertical="center"/>
    </xf>
    <xf numFmtId="0" fontId="0" fillId="0" borderId="0" xfId="0" applyBorder="1" applyAlignment="1">
      <alignment horizontal="center" vertical="center" wrapText="1"/>
    </xf>
    <xf numFmtId="0" fontId="0" fillId="0" borderId="6" xfId="0" applyFill="1" applyBorder="1" applyAlignment="1">
      <alignment horizontal="left" vertical="center" wrapText="1"/>
    </xf>
    <xf numFmtId="0" fontId="0" fillId="0" borderId="21" xfId="0" applyBorder="1" applyAlignment="1">
      <alignment horizontal="center" vertical="center"/>
    </xf>
    <xf numFmtId="0" fontId="0" fillId="0" borderId="26" xfId="0" applyBorder="1" applyAlignment="1">
      <alignment horizontal="center" vertical="center"/>
    </xf>
    <xf numFmtId="0" fontId="0" fillId="4" borderId="6" xfId="0" applyFill="1" applyBorder="1" applyAlignment="1">
      <alignment horizontal="center" vertical="center" wrapText="1"/>
    </xf>
    <xf numFmtId="0" fontId="2" fillId="2" borderId="10" xfId="0" applyFont="1" applyFill="1" applyBorder="1" applyAlignment="1">
      <alignment horizontal="center" vertical="center"/>
    </xf>
    <xf numFmtId="0" fontId="2" fillId="2" borderId="6" xfId="0" applyFont="1" applyFill="1" applyBorder="1" applyAlignment="1">
      <alignment horizontal="center" vertical="center"/>
    </xf>
    <xf numFmtId="169" fontId="0" fillId="0" borderId="6" xfId="1" applyNumberFormat="1" applyFont="1" applyBorder="1" applyAlignment="1">
      <alignment horizontal="center" vertical="center"/>
    </xf>
    <xf numFmtId="0" fontId="9" fillId="0" borderId="6" xfId="0" applyFont="1" applyFill="1" applyBorder="1" applyAlignment="1">
      <alignment horizontal="center" vertical="center"/>
    </xf>
    <xf numFmtId="169" fontId="0" fillId="0" borderId="6" xfId="1" applyNumberFormat="1" applyFont="1" applyBorder="1" applyAlignment="1">
      <alignment horizontal="left" wrapText="1"/>
    </xf>
    <xf numFmtId="169" fontId="0" fillId="0" borderId="6" xfId="1" applyNumberFormat="1" applyFont="1" applyFill="1" applyBorder="1" applyAlignment="1">
      <alignment horizontal="left" wrapText="1"/>
    </xf>
    <xf numFmtId="169" fontId="0" fillId="0" borderId="6" xfId="1" applyNumberFormat="1" applyFont="1" applyBorder="1" applyAlignment="1">
      <alignment horizontal="left" vertical="center"/>
    </xf>
    <xf numFmtId="0" fontId="5" fillId="2" borderId="21" xfId="0" applyFont="1" applyFill="1" applyBorder="1" applyAlignment="1">
      <alignment vertical="center" wrapText="1"/>
    </xf>
    <xf numFmtId="0" fontId="5" fillId="2" borderId="26" xfId="0" applyFont="1" applyFill="1" applyBorder="1" applyAlignment="1">
      <alignment vertical="center" wrapText="1"/>
    </xf>
    <xf numFmtId="0" fontId="12" fillId="0" borderId="6" xfId="0" applyNumberFormat="1" applyFont="1" applyFill="1" applyBorder="1" applyAlignment="1" applyProtection="1">
      <alignment horizontal="center" vertical="center" wrapText="1"/>
      <protection locked="0"/>
    </xf>
    <xf numFmtId="0" fontId="8" fillId="0" borderId="6" xfId="0" applyFont="1" applyFill="1" applyBorder="1" applyAlignment="1">
      <alignment horizontal="justify" vertical="center" wrapText="1"/>
    </xf>
    <xf numFmtId="2" fontId="26" fillId="0" borderId="6" xfId="0" applyNumberFormat="1" applyFont="1" applyFill="1" applyBorder="1" applyAlignment="1" applyProtection="1">
      <alignment horizontal="center" vertical="center" wrapText="1"/>
      <protection locked="0"/>
    </xf>
    <xf numFmtId="0" fontId="12" fillId="0" borderId="0" xfId="0" applyFont="1" applyFill="1" applyBorder="1" applyAlignment="1">
      <alignment horizontal="center" vertical="center" wrapText="1"/>
    </xf>
    <xf numFmtId="49" fontId="12" fillId="0" borderId="0" xfId="0" applyNumberFormat="1" applyFont="1" applyFill="1" applyBorder="1" applyAlignment="1" applyProtection="1">
      <alignment horizontal="left" vertical="center" wrapText="1"/>
      <protection locked="0"/>
    </xf>
    <xf numFmtId="0" fontId="12" fillId="0" borderId="0" xfId="0" applyFont="1" applyFill="1" applyBorder="1" applyAlignment="1" applyProtection="1">
      <alignment horizontal="center" vertical="center" wrapText="1"/>
      <protection locked="0"/>
    </xf>
    <xf numFmtId="49" fontId="12" fillId="0" borderId="0" xfId="0" applyNumberFormat="1" applyFont="1" applyFill="1" applyBorder="1" applyAlignment="1" applyProtection="1">
      <alignment horizontal="center" vertical="center" wrapText="1"/>
      <protection locked="0"/>
    </xf>
    <xf numFmtId="0" fontId="12" fillId="0" borderId="0" xfId="0" applyNumberFormat="1" applyFont="1" applyFill="1" applyBorder="1" applyAlignment="1" applyProtection="1">
      <alignment horizontal="center" vertical="center" wrapText="1"/>
      <protection locked="0"/>
    </xf>
    <xf numFmtId="15" fontId="12" fillId="0" borderId="0" xfId="0" applyNumberFormat="1" applyFont="1" applyFill="1" applyBorder="1" applyAlignment="1" applyProtection="1">
      <alignment horizontal="center" vertical="center" wrapText="1"/>
      <protection locked="0"/>
    </xf>
    <xf numFmtId="49" fontId="26" fillId="0" borderId="0" xfId="0" applyNumberFormat="1" applyFont="1" applyFill="1" applyBorder="1" applyAlignment="1" applyProtection="1">
      <alignment horizontal="center" vertical="center" wrapText="1"/>
      <protection locked="0"/>
    </xf>
    <xf numFmtId="2" fontId="26" fillId="0" borderId="0" xfId="0" applyNumberFormat="1" applyFont="1" applyFill="1" applyBorder="1" applyAlignment="1" applyProtection="1">
      <alignment horizontal="center" vertical="center" wrapText="1"/>
      <protection locked="0"/>
    </xf>
    <xf numFmtId="172" fontId="12" fillId="0" borderId="0" xfId="1" applyNumberFormat="1" applyFont="1" applyFill="1" applyBorder="1" applyAlignment="1">
      <alignment horizontal="right" vertical="center" wrapText="1"/>
    </xf>
    <xf numFmtId="0" fontId="12" fillId="0" borderId="0" xfId="0" applyFont="1" applyFill="1" applyBorder="1" applyAlignment="1">
      <alignment horizontal="left" vertical="center" wrapText="1"/>
    </xf>
    <xf numFmtId="0" fontId="0" fillId="0" borderId="0" xfId="0" applyBorder="1" applyAlignment="1"/>
    <xf numFmtId="0" fontId="0" fillId="0" borderId="0" xfId="0" applyFill="1" applyBorder="1"/>
    <xf numFmtId="0" fontId="0" fillId="0" borderId="0" xfId="0" applyBorder="1"/>
    <xf numFmtId="0" fontId="0" fillId="0" borderId="0" xfId="0" applyFill="1" applyBorder="1" applyAlignment="1"/>
    <xf numFmtId="0" fontId="32" fillId="0" borderId="2" xfId="0" applyFont="1" applyFill="1" applyBorder="1" applyAlignment="1">
      <alignment vertical="center"/>
    </xf>
    <xf numFmtId="0" fontId="7" fillId="0" borderId="2" xfId="0" applyFont="1" applyFill="1" applyBorder="1" applyAlignment="1">
      <alignment vertical="center"/>
    </xf>
    <xf numFmtId="0" fontId="7" fillId="0" borderId="5" xfId="0" applyFont="1" applyFill="1" applyBorder="1" applyAlignment="1">
      <alignment vertical="center"/>
    </xf>
    <xf numFmtId="9" fontId="13" fillId="0" borderId="0" xfId="0" applyNumberFormat="1"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15" fontId="13" fillId="0" borderId="0" xfId="0" applyNumberFormat="1" applyFont="1" applyFill="1" applyBorder="1" applyAlignment="1" applyProtection="1">
      <alignment horizontal="center" vertical="center" wrapText="1"/>
      <protection locked="0"/>
    </xf>
    <xf numFmtId="49" fontId="14" fillId="0" borderId="0" xfId="0" applyNumberFormat="1" applyFont="1" applyFill="1" applyBorder="1" applyAlignment="1" applyProtection="1">
      <alignment horizontal="center" vertical="center" wrapText="1"/>
      <protection locked="0"/>
    </xf>
    <xf numFmtId="2" fontId="14" fillId="0" borderId="0" xfId="0" applyNumberFormat="1" applyFont="1" applyFill="1" applyBorder="1" applyAlignment="1" applyProtection="1">
      <alignment horizontal="center" vertical="center" wrapText="1"/>
      <protection locked="0"/>
    </xf>
    <xf numFmtId="172" fontId="13" fillId="0" borderId="0" xfId="1" applyNumberFormat="1" applyFont="1" applyFill="1" applyBorder="1" applyAlignment="1">
      <alignment horizontal="right" vertical="center" wrapText="1"/>
    </xf>
    <xf numFmtId="3" fontId="0" fillId="0" borderId="7" xfId="0" applyNumberFormat="1" applyBorder="1" applyAlignment="1">
      <alignment vertical="center" wrapText="1"/>
    </xf>
    <xf numFmtId="0" fontId="0" fillId="0" borderId="8" xfId="0" applyBorder="1" applyAlignment="1">
      <alignment vertical="center" wrapText="1"/>
    </xf>
    <xf numFmtId="0" fontId="0" fillId="5" borderId="6" xfId="0" applyFill="1" applyBorder="1" applyAlignment="1">
      <alignment vertical="center"/>
    </xf>
    <xf numFmtId="0" fontId="0" fillId="3" borderId="3" xfId="0" applyFont="1" applyFill="1" applyBorder="1" applyAlignment="1">
      <alignment vertical="center"/>
    </xf>
    <xf numFmtId="0" fontId="5" fillId="2" borderId="6" xfId="0" applyFont="1" applyFill="1" applyBorder="1" applyAlignment="1">
      <alignment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166" fontId="12" fillId="0" borderId="6" xfId="1" applyFont="1" applyFill="1" applyBorder="1" applyAlignment="1" applyProtection="1">
      <alignment horizontal="center" vertical="center" wrapText="1"/>
      <protection locked="0"/>
    </xf>
    <xf numFmtId="3" fontId="2" fillId="0" borderId="0" xfId="0" applyNumberFormat="1" applyFont="1" applyFill="1" applyBorder="1" applyAlignment="1">
      <alignment vertical="center" wrapText="1"/>
    </xf>
    <xf numFmtId="0" fontId="0" fillId="0" borderId="0" xfId="0" applyFill="1"/>
    <xf numFmtId="167" fontId="0" fillId="4" borderId="6" xfId="0" applyNumberFormat="1" applyFill="1" applyBorder="1" applyAlignment="1">
      <alignment horizontal="right" vertical="center"/>
    </xf>
    <xf numFmtId="169" fontId="0" fillId="4" borderId="6" xfId="1" applyNumberFormat="1" applyFont="1" applyFill="1" applyBorder="1" applyAlignment="1">
      <alignment horizontal="right" vertical="center"/>
    </xf>
    <xf numFmtId="0" fontId="8" fillId="5" borderId="6" xfId="0" applyFont="1" applyFill="1" applyBorder="1" applyAlignment="1">
      <alignment horizontal="left" vertical="center" wrapText="1"/>
    </xf>
    <xf numFmtId="0" fontId="2" fillId="2" borderId="6" xfId="0" applyFont="1" applyFill="1" applyBorder="1" applyAlignment="1">
      <alignment vertical="center" wrapText="1"/>
    </xf>
    <xf numFmtId="49" fontId="0" fillId="4" borderId="6" xfId="0" applyNumberFormat="1" applyFill="1" applyBorder="1" applyAlignment="1">
      <alignment vertical="center" wrapText="1"/>
    </xf>
    <xf numFmtId="3" fontId="0" fillId="0" borderId="6" xfId="0" applyNumberFormat="1" applyBorder="1" applyAlignment="1">
      <alignment vertical="center"/>
    </xf>
    <xf numFmtId="17" fontId="0" fillId="0" borderId="6" xfId="0" applyNumberFormat="1" applyBorder="1" applyAlignment="1">
      <alignment vertical="center"/>
    </xf>
    <xf numFmtId="14" fontId="0" fillId="0" borderId="6" xfId="0" applyNumberFormat="1" applyBorder="1" applyAlignment="1">
      <alignment horizontal="left" vertical="center"/>
    </xf>
    <xf numFmtId="0" fontId="0" fillId="5" borderId="6" xfId="0" applyFill="1" applyBorder="1" applyAlignment="1">
      <alignment horizontal="left" vertical="center" wrapText="1"/>
    </xf>
    <xf numFmtId="49" fontId="2" fillId="3" borderId="6" xfId="0" applyNumberFormat="1" applyFont="1" applyFill="1" applyBorder="1" applyAlignment="1">
      <alignment horizontal="right" vertical="center"/>
    </xf>
    <xf numFmtId="0" fontId="33" fillId="0" borderId="0" xfId="0" applyFont="1" applyAlignment="1">
      <alignment vertical="center"/>
    </xf>
    <xf numFmtId="17" fontId="0" fillId="0" borderId="6" xfId="0" applyNumberFormat="1" applyBorder="1" applyAlignment="1">
      <alignment horizontal="left" vertical="center" wrapText="1"/>
    </xf>
    <xf numFmtId="3" fontId="0" fillId="0" borderId="6" xfId="0" applyNumberFormat="1" applyBorder="1" applyAlignment="1">
      <alignment horizontal="left" vertical="center"/>
    </xf>
    <xf numFmtId="17" fontId="0" fillId="0" borderId="6" xfId="0" applyNumberFormat="1" applyBorder="1" applyAlignment="1">
      <alignment horizontal="left" vertical="center"/>
    </xf>
    <xf numFmtId="17" fontId="0" fillId="4" borderId="6" xfId="0" applyNumberFormat="1" applyFill="1" applyBorder="1" applyAlignment="1">
      <alignment vertical="center" wrapText="1"/>
    </xf>
    <xf numFmtId="49" fontId="0" fillId="0" borderId="0" xfId="0" applyNumberFormat="1" applyAlignment="1">
      <alignment vertical="center"/>
    </xf>
    <xf numFmtId="49" fontId="0" fillId="3" borderId="6" xfId="0" applyNumberFormat="1" applyFill="1" applyBorder="1" applyAlignment="1">
      <alignment horizontal="center" vertical="center"/>
    </xf>
    <xf numFmtId="2" fontId="2" fillId="2" borderId="6" xfId="0" applyNumberFormat="1" applyFont="1" applyFill="1" applyBorder="1" applyAlignment="1">
      <alignment horizontal="center" vertical="center" wrapText="1"/>
    </xf>
    <xf numFmtId="182" fontId="13" fillId="0" borderId="6" xfId="1" applyNumberFormat="1" applyFont="1" applyFill="1" applyBorder="1" applyAlignment="1" applyProtection="1">
      <alignment horizontal="center" vertical="center" wrapText="1"/>
      <protection locked="0"/>
    </xf>
    <xf numFmtId="0" fontId="0" fillId="0" borderId="42" xfId="0" applyBorder="1" applyAlignment="1">
      <alignment vertical="center"/>
    </xf>
    <xf numFmtId="3" fontId="0" fillId="0" borderId="6" xfId="0" applyNumberFormat="1" applyBorder="1" applyAlignment="1">
      <alignment horizontal="center" vertical="center"/>
    </xf>
    <xf numFmtId="14" fontId="0" fillId="4" borderId="6" xfId="0" applyNumberFormat="1" applyFill="1" applyBorder="1" applyAlignment="1">
      <alignment horizontal="center" vertical="center" wrapText="1"/>
    </xf>
    <xf numFmtId="0" fontId="2" fillId="6" borderId="6" xfId="0" applyFont="1" applyFill="1" applyBorder="1" applyAlignment="1">
      <alignment vertical="center" wrapText="1"/>
    </xf>
    <xf numFmtId="17" fontId="0" fillId="0" borderId="6" xfId="0" applyNumberFormat="1" applyBorder="1" applyAlignment="1">
      <alignment vertical="top" wrapText="1"/>
    </xf>
    <xf numFmtId="3" fontId="0" fillId="0" borderId="6" xfId="0" applyNumberFormat="1" applyBorder="1" applyAlignment="1">
      <alignment horizontal="center" vertical="top" wrapText="1"/>
    </xf>
    <xf numFmtId="0" fontId="0" fillId="4" borderId="6" xfId="0" applyFill="1" applyBorder="1" applyAlignment="1">
      <alignment vertical="top" wrapText="1"/>
    </xf>
    <xf numFmtId="0" fontId="0" fillId="4" borderId="6" xfId="0" applyFill="1" applyBorder="1" applyAlignment="1">
      <alignment horizontal="left" vertical="top" wrapText="1"/>
    </xf>
    <xf numFmtId="0" fontId="0" fillId="0" borderId="6" xfId="0" applyBorder="1" applyAlignment="1">
      <alignment horizontal="left" vertical="top" wrapText="1"/>
    </xf>
    <xf numFmtId="0" fontId="3" fillId="2" borderId="7" xfId="0" applyFont="1" applyFill="1" applyBorder="1" applyAlignment="1">
      <alignment vertical="center"/>
    </xf>
    <xf numFmtId="0" fontId="3" fillId="2" borderId="13" xfId="0" applyFont="1" applyFill="1" applyBorder="1" applyAlignment="1">
      <alignment vertical="center"/>
    </xf>
    <xf numFmtId="0" fontId="3" fillId="2" borderId="8" xfId="0" applyFont="1" applyFill="1" applyBorder="1" applyAlignment="1">
      <alignment vertical="center"/>
    </xf>
    <xf numFmtId="0" fontId="0" fillId="2" borderId="0" xfId="0" applyFill="1" applyAlignment="1">
      <alignment vertical="center"/>
    </xf>
    <xf numFmtId="17" fontId="0" fillId="0" borderId="6" xfId="0" applyNumberFormat="1" applyFill="1" applyBorder="1" applyAlignment="1">
      <alignment vertical="center" wrapText="1"/>
    </xf>
    <xf numFmtId="1" fontId="2" fillId="3" borderId="6" xfId="0" applyNumberFormat="1" applyFont="1" applyFill="1" applyBorder="1" applyAlignment="1">
      <alignment horizontal="right" vertical="center"/>
    </xf>
    <xf numFmtId="0" fontId="2" fillId="2" borderId="6" xfId="0" applyFont="1" applyFill="1" applyBorder="1" applyAlignment="1">
      <alignment horizontal="center"/>
    </xf>
    <xf numFmtId="0" fontId="0" fillId="4" borderId="6" xfId="0" applyFill="1" applyBorder="1" applyAlignment="1">
      <alignment horizontal="justify"/>
    </xf>
    <xf numFmtId="15" fontId="12" fillId="4" borderId="6" xfId="0" applyNumberFormat="1" applyFont="1" applyFill="1" applyBorder="1" applyAlignment="1" applyProtection="1">
      <alignment horizontal="center" vertical="center" wrapText="1"/>
      <protection locked="0"/>
    </xf>
    <xf numFmtId="1" fontId="26" fillId="0" borderId="6" xfId="0" applyNumberFormat="1" applyFont="1" applyFill="1" applyBorder="1" applyAlignment="1" applyProtection="1">
      <alignment horizontal="center" vertical="center" wrapText="1"/>
      <protection locked="0"/>
    </xf>
    <xf numFmtId="14" fontId="0" fillId="0" borderId="6" xfId="0" applyNumberFormat="1" applyBorder="1" applyAlignment="1">
      <alignment horizontal="left"/>
    </xf>
    <xf numFmtId="0" fontId="0" fillId="5" borderId="6" xfId="0" applyFill="1" applyBorder="1" applyAlignment="1">
      <alignment vertical="center" wrapText="1"/>
    </xf>
    <xf numFmtId="0" fontId="12" fillId="0" borderId="6" xfId="0" applyFont="1" applyFill="1" applyBorder="1" applyAlignment="1" applyProtection="1">
      <alignment horizontal="left" vertical="top" wrapText="1"/>
      <protection locked="0"/>
    </xf>
    <xf numFmtId="9" fontId="12" fillId="4" borderId="6" xfId="0" applyNumberFormat="1" applyFont="1" applyFill="1" applyBorder="1" applyAlignment="1" applyProtection="1">
      <alignment horizontal="center" vertical="center" wrapText="1"/>
      <protection locked="0"/>
    </xf>
    <xf numFmtId="49" fontId="34" fillId="0" borderId="6" xfId="0" applyNumberFormat="1" applyFont="1" applyFill="1" applyBorder="1" applyAlignment="1" applyProtection="1">
      <alignment horizontal="left" vertical="center" wrapText="1"/>
      <protection locked="0"/>
    </xf>
    <xf numFmtId="0" fontId="34" fillId="0" borderId="6" xfId="0" applyFont="1" applyFill="1" applyBorder="1" applyAlignment="1" applyProtection="1">
      <alignment horizontal="center" vertical="center" wrapText="1"/>
      <protection locked="0"/>
    </xf>
    <xf numFmtId="49" fontId="34" fillId="0" borderId="6" xfId="0" applyNumberFormat="1" applyFont="1" applyFill="1" applyBorder="1" applyAlignment="1" applyProtection="1">
      <alignment horizontal="center" vertical="center" wrapText="1"/>
      <protection locked="0"/>
    </xf>
    <xf numFmtId="9" fontId="34" fillId="0" borderId="6" xfId="0" applyNumberFormat="1" applyFont="1" applyFill="1" applyBorder="1" applyAlignment="1" applyProtection="1">
      <alignment horizontal="center" vertical="center" wrapText="1"/>
      <protection locked="0"/>
    </xf>
    <xf numFmtId="15" fontId="34" fillId="0" borderId="6" xfId="0" applyNumberFormat="1" applyFont="1" applyFill="1" applyBorder="1" applyAlignment="1" applyProtection="1">
      <alignment horizontal="center" vertical="center" wrapText="1"/>
      <protection locked="0"/>
    </xf>
    <xf numFmtId="49" fontId="35" fillId="0" borderId="6" xfId="0" applyNumberFormat="1" applyFont="1" applyFill="1" applyBorder="1" applyAlignment="1" applyProtection="1">
      <alignment horizontal="center" vertical="center" wrapText="1"/>
      <protection locked="0"/>
    </xf>
    <xf numFmtId="2" fontId="35" fillId="0" borderId="6" xfId="0" applyNumberFormat="1" applyFont="1" applyFill="1" applyBorder="1" applyAlignment="1" applyProtection="1">
      <alignment horizontal="center" vertical="center" wrapText="1"/>
      <protection locked="0"/>
    </xf>
    <xf numFmtId="172" fontId="34" fillId="0" borderId="6" xfId="1" applyNumberFormat="1" applyFont="1" applyFill="1" applyBorder="1" applyAlignment="1">
      <alignment horizontal="right" vertical="center" wrapText="1"/>
    </xf>
    <xf numFmtId="0" fontId="34" fillId="0" borderId="6" xfId="0" applyFont="1" applyFill="1" applyBorder="1" applyAlignment="1">
      <alignment horizontal="left" vertical="center" wrapText="1"/>
    </xf>
    <xf numFmtId="3" fontId="2" fillId="3" borderId="6" xfId="0" applyNumberFormat="1" applyFont="1" applyFill="1" applyBorder="1" applyAlignment="1">
      <alignment horizontal="right" vertical="center"/>
    </xf>
    <xf numFmtId="0" fontId="12" fillId="0" borderId="6" xfId="0" applyFont="1" applyFill="1" applyBorder="1" applyAlignment="1" applyProtection="1">
      <alignment horizontal="left" vertical="top"/>
      <protection locked="0"/>
    </xf>
    <xf numFmtId="0" fontId="0" fillId="0" borderId="6" xfId="0" applyBorder="1" applyAlignment="1">
      <alignment horizontal="right" vertical="center" wrapText="1"/>
    </xf>
    <xf numFmtId="183" fontId="0" fillId="0" borderId="6" xfId="0" applyNumberFormat="1" applyBorder="1" applyAlignment="1">
      <alignment vertical="center" wrapText="1"/>
    </xf>
    <xf numFmtId="0" fontId="0" fillId="0" borderId="6" xfId="0" applyBorder="1" applyAlignment="1">
      <alignment horizontal="justify"/>
    </xf>
    <xf numFmtId="14" fontId="0" fillId="0" borderId="6" xfId="0" applyNumberFormat="1" applyBorder="1" applyAlignment="1">
      <alignment horizontal="left" vertical="center" wrapText="1"/>
    </xf>
    <xf numFmtId="0" fontId="0" fillId="4" borderId="9" xfId="0" applyFill="1" applyBorder="1" applyAlignment="1">
      <alignment vertical="center" wrapText="1"/>
    </xf>
    <xf numFmtId="14" fontId="0" fillId="0" borderId="9" xfId="0" applyNumberFormat="1" applyBorder="1" applyAlignment="1">
      <alignment horizontal="left" vertical="center" wrapText="1"/>
    </xf>
    <xf numFmtId="14" fontId="0" fillId="4" borderId="6" xfId="0" applyNumberFormat="1" applyFill="1" applyBorder="1" applyAlignment="1">
      <alignment horizontal="left" vertical="center" wrapText="1"/>
    </xf>
    <xf numFmtId="0" fontId="0" fillId="4" borderId="0" xfId="0" applyFill="1" applyAlignment="1">
      <alignment vertical="center" wrapText="1"/>
    </xf>
    <xf numFmtId="0" fontId="0" fillId="2" borderId="0" xfId="0" applyFill="1" applyAlignment="1">
      <alignment horizontal="center" vertical="center" wrapText="1"/>
    </xf>
    <xf numFmtId="0" fontId="12" fillId="4" borderId="6" xfId="0" applyFont="1" applyFill="1" applyBorder="1" applyAlignment="1" applyProtection="1">
      <alignment horizontal="left" vertical="center" wrapText="1"/>
      <protection locked="0"/>
    </xf>
    <xf numFmtId="9" fontId="12" fillId="4" borderId="6" xfId="3" applyFont="1" applyFill="1" applyBorder="1" applyAlignment="1" applyProtection="1">
      <alignment horizontal="center" vertical="center" wrapText="1"/>
      <protection locked="0"/>
    </xf>
    <xf numFmtId="172" fontId="12" fillId="4" borderId="6" xfId="1" applyNumberFormat="1" applyFont="1" applyFill="1" applyBorder="1" applyAlignment="1">
      <alignment horizontal="right" vertical="center" wrapText="1"/>
    </xf>
    <xf numFmtId="0" fontId="10" fillId="0" borderId="6" xfId="0" applyFont="1" applyBorder="1" applyAlignment="1">
      <alignment horizontal="left" vertical="center" wrapText="1"/>
    </xf>
    <xf numFmtId="1" fontId="10" fillId="0" borderId="6" xfId="0" applyNumberFormat="1" applyFont="1" applyBorder="1" applyAlignment="1">
      <alignment horizontal="right" vertical="center" wrapText="1"/>
    </xf>
    <xf numFmtId="0" fontId="12" fillId="4" borderId="6" xfId="0" applyFont="1" applyFill="1" applyBorder="1" applyAlignment="1" applyProtection="1">
      <alignment horizontal="left" vertical="top" wrapText="1"/>
      <protection locked="0"/>
    </xf>
    <xf numFmtId="3" fontId="0" fillId="0" borderId="6" xfId="0" applyNumberFormat="1" applyBorder="1" applyAlignment="1">
      <alignment wrapText="1"/>
    </xf>
    <xf numFmtId="14" fontId="0" fillId="0" borderId="10" xfId="0" applyNumberFormat="1" applyBorder="1" applyAlignment="1">
      <alignment vertical="center"/>
    </xf>
    <xf numFmtId="0" fontId="0" fillId="0" borderId="6" xfId="0" applyFill="1" applyBorder="1" applyAlignment="1">
      <alignment horizontal="center" vertical="center"/>
    </xf>
    <xf numFmtId="1" fontId="34" fillId="0" borderId="6" xfId="0" applyNumberFormat="1" applyFont="1" applyFill="1" applyBorder="1" applyAlignment="1" applyProtection="1">
      <alignment horizontal="center" vertical="center" wrapText="1"/>
      <protection locked="0"/>
    </xf>
    <xf numFmtId="9" fontId="34" fillId="0" borderId="6" xfId="3" applyFont="1" applyFill="1" applyBorder="1" applyAlignment="1" applyProtection="1">
      <alignment horizontal="center" vertical="center" wrapText="1"/>
      <protection locked="0"/>
    </xf>
    <xf numFmtId="14" fontId="34" fillId="0" borderId="6" xfId="0" applyNumberFormat="1" applyFont="1" applyFill="1" applyBorder="1" applyAlignment="1" applyProtection="1">
      <alignment horizontal="center" vertical="center" wrapText="1"/>
      <protection locked="0"/>
    </xf>
    <xf numFmtId="2" fontId="34" fillId="4" borderId="6" xfId="0" applyNumberFormat="1" applyFont="1" applyFill="1" applyBorder="1" applyAlignment="1" applyProtection="1">
      <alignment horizontal="center" vertical="center" wrapText="1"/>
      <protection locked="0"/>
    </xf>
    <xf numFmtId="2" fontId="34" fillId="0" borderId="6" xfId="0" applyNumberFormat="1" applyFont="1" applyFill="1" applyBorder="1" applyAlignment="1" applyProtection="1">
      <alignment horizontal="center" vertical="center" wrapText="1"/>
      <protection locked="0"/>
    </xf>
    <xf numFmtId="0" fontId="6" fillId="0" borderId="6" xfId="0" applyFont="1" applyFill="1" applyBorder="1" applyAlignment="1">
      <alignment horizontal="left" vertical="center" wrapText="1"/>
    </xf>
    <xf numFmtId="0" fontId="34" fillId="0" borderId="6" xfId="0" applyNumberFormat="1" applyFont="1" applyFill="1" applyBorder="1" applyAlignment="1" applyProtection="1">
      <alignment horizontal="center" vertical="center" wrapText="1"/>
      <protection locked="0"/>
    </xf>
    <xf numFmtId="166" fontId="26" fillId="0" borderId="6" xfId="1" applyFont="1" applyFill="1" applyBorder="1" applyAlignment="1" applyProtection="1">
      <alignment horizontal="center" vertical="center" wrapText="1"/>
      <protection locked="0"/>
    </xf>
    <xf numFmtId="172" fontId="35" fillId="0" borderId="6" xfId="1" applyNumberFormat="1" applyFont="1" applyFill="1" applyBorder="1" applyAlignment="1">
      <alignment horizontal="right" vertical="center" wrapText="1"/>
    </xf>
    <xf numFmtId="172" fontId="12" fillId="0" borderId="6" xfId="1" applyNumberFormat="1" applyFont="1" applyFill="1" applyBorder="1" applyAlignment="1">
      <alignment vertical="center" wrapText="1"/>
    </xf>
    <xf numFmtId="174" fontId="12" fillId="0" borderId="6" xfId="0" applyNumberFormat="1" applyFont="1" applyFill="1" applyBorder="1" applyAlignment="1" applyProtection="1">
      <alignment horizontal="center" vertical="center" wrapText="1"/>
      <protection locked="0"/>
    </xf>
    <xf numFmtId="166" fontId="35" fillId="0" borderId="6" xfId="1" applyFont="1" applyFill="1" applyBorder="1" applyAlignment="1" applyProtection="1">
      <alignment horizontal="center" vertical="center" wrapText="1"/>
      <protection locked="0"/>
    </xf>
    <xf numFmtId="172" fontId="26" fillId="0" borderId="6" xfId="1" applyNumberFormat="1" applyFont="1" applyFill="1" applyBorder="1" applyAlignment="1">
      <alignment horizontal="right" vertical="center" wrapText="1"/>
    </xf>
    <xf numFmtId="14" fontId="0" fillId="0" borderId="7" xfId="0" applyNumberFormat="1" applyBorder="1" applyAlignment="1"/>
    <xf numFmtId="184" fontId="13" fillId="0" borderId="6" xfId="1" applyNumberFormat="1" applyFont="1" applyFill="1" applyBorder="1" applyAlignment="1" applyProtection="1">
      <alignment horizontal="center" vertical="center" wrapText="1"/>
      <protection locked="0"/>
    </xf>
    <xf numFmtId="181" fontId="13" fillId="4" borderId="6" xfId="0" applyNumberFormat="1" applyFont="1" applyFill="1" applyBorder="1" applyAlignment="1" applyProtection="1">
      <alignment horizontal="center" vertical="center" wrapText="1"/>
      <protection locked="0"/>
    </xf>
    <xf numFmtId="49" fontId="12" fillId="0" borderId="6" xfId="0" applyNumberFormat="1" applyFont="1" applyFill="1" applyBorder="1" applyAlignment="1" applyProtection="1">
      <alignment horizontal="left" vertical="top" wrapText="1"/>
      <protection locked="0"/>
    </xf>
    <xf numFmtId="0" fontId="5" fillId="2" borderId="6" xfId="0" applyFont="1" applyFill="1" applyBorder="1" applyAlignment="1">
      <alignment horizontal="left" vertical="center" wrapText="1"/>
    </xf>
    <xf numFmtId="169" fontId="14" fillId="0" borderId="6" xfId="1" applyNumberFormat="1" applyFont="1" applyFill="1" applyBorder="1" applyAlignment="1" applyProtection="1">
      <alignment horizontal="center" vertical="center" wrapText="1"/>
      <protection locked="0"/>
    </xf>
    <xf numFmtId="17" fontId="0" fillId="0" borderId="6" xfId="0" applyNumberFormat="1" applyBorder="1" applyAlignment="1"/>
    <xf numFmtId="49" fontId="0" fillId="0" borderId="6" xfId="0" applyNumberFormat="1" applyBorder="1" applyAlignment="1">
      <alignment vertical="center"/>
    </xf>
    <xf numFmtId="185" fontId="13" fillId="0" borderId="6" xfId="1" applyNumberFormat="1" applyFont="1" applyFill="1" applyBorder="1" applyAlignment="1">
      <alignment horizontal="right" vertical="center" wrapText="1"/>
    </xf>
    <xf numFmtId="1" fontId="13" fillId="4" borderId="6" xfId="1" applyNumberFormat="1" applyFont="1" applyFill="1" applyBorder="1" applyAlignment="1">
      <alignment horizontal="right" vertical="center" wrapText="1"/>
    </xf>
    <xf numFmtId="1" fontId="8" fillId="0" borderId="6" xfId="0" applyNumberFormat="1" applyFont="1" applyFill="1" applyBorder="1" applyAlignment="1">
      <alignment horizontal="left" vertical="center" wrapText="1"/>
    </xf>
    <xf numFmtId="1" fontId="13" fillId="0" borderId="6" xfId="1" applyNumberFormat="1" applyFont="1" applyFill="1" applyBorder="1" applyAlignment="1">
      <alignment horizontal="right" vertical="center" wrapText="1"/>
    </xf>
    <xf numFmtId="1" fontId="12" fillId="0" borderId="6" xfId="0" applyNumberFormat="1" applyFont="1" applyFill="1" applyBorder="1" applyAlignment="1">
      <alignment horizontal="left" vertical="center" wrapText="1"/>
    </xf>
    <xf numFmtId="1" fontId="0" fillId="0" borderId="0" xfId="0" applyNumberFormat="1" applyFill="1" applyAlignment="1">
      <alignment vertical="center"/>
    </xf>
    <xf numFmtId="3" fontId="0" fillId="2" borderId="6" xfId="0" applyNumberFormat="1" applyFill="1" applyBorder="1" applyAlignment="1">
      <alignment horizontal="right" vertical="center"/>
    </xf>
    <xf numFmtId="167" fontId="2" fillId="4" borderId="6" xfId="0" applyNumberFormat="1" applyFont="1" applyFill="1" applyBorder="1" applyAlignment="1">
      <alignment horizontal="center" vertical="center"/>
    </xf>
    <xf numFmtId="0" fontId="0" fillId="0" borderId="23" xfId="0" applyBorder="1" applyAlignment="1">
      <alignment horizontal="left" vertical="center" wrapText="1"/>
    </xf>
    <xf numFmtId="0" fontId="0" fillId="4" borderId="23" xfId="0" applyFill="1" applyBorder="1" applyAlignment="1">
      <alignment horizontal="left" vertical="center" wrapText="1"/>
    </xf>
    <xf numFmtId="0" fontId="29" fillId="0" borderId="6" xfId="0" applyFont="1" applyBorder="1" applyAlignment="1">
      <alignment horizontal="center" wrapText="1"/>
    </xf>
    <xf numFmtId="14" fontId="13" fillId="0" borderId="6" xfId="3" applyNumberFormat="1" applyFont="1" applyFill="1" applyBorder="1" applyAlignment="1" applyProtection="1">
      <alignment horizontal="center" vertical="center" wrapText="1"/>
      <protection locked="0"/>
    </xf>
    <xf numFmtId="169" fontId="0" fillId="0" borderId="6" xfId="1" applyNumberFormat="1" applyFont="1" applyBorder="1" applyAlignment="1">
      <alignment vertical="top"/>
    </xf>
    <xf numFmtId="14" fontId="0" fillId="0" borderId="6" xfId="0" applyNumberFormat="1" applyBorder="1" applyAlignment="1">
      <alignment vertical="top"/>
    </xf>
    <xf numFmtId="0" fontId="8" fillId="0" borderId="6"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wrapText="1"/>
      <protection locked="0"/>
    </xf>
    <xf numFmtId="172" fontId="13" fillId="0" borderId="6" xfId="4" applyNumberFormat="1" applyFont="1" applyFill="1" applyBorder="1" applyAlignment="1">
      <alignment horizontal="center" vertical="center" wrapText="1"/>
    </xf>
    <xf numFmtId="0" fontId="13" fillId="0" borderId="6" xfId="4"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12" fillId="0" borderId="10" xfId="0" applyFont="1" applyFill="1" applyBorder="1" applyAlignment="1" applyProtection="1">
      <alignment horizontal="center" vertical="center" wrapText="1"/>
      <protection locked="0"/>
    </xf>
    <xf numFmtId="1" fontId="13" fillId="0" borderId="10" xfId="0" applyNumberFormat="1"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14" fontId="13" fillId="0" borderId="10" xfId="0" applyNumberFormat="1" applyFont="1" applyFill="1" applyBorder="1" applyAlignment="1" applyProtection="1">
      <alignment horizontal="center" vertical="center" wrapText="1"/>
      <protection locked="0"/>
    </xf>
    <xf numFmtId="15" fontId="13" fillId="0" borderId="10" xfId="0" applyNumberFormat="1" applyFont="1" applyFill="1" applyBorder="1" applyAlignment="1" applyProtection="1">
      <alignment horizontal="center" vertical="center" wrapText="1"/>
      <protection locked="0"/>
    </xf>
    <xf numFmtId="2" fontId="13" fillId="0" borderId="10" xfId="0" applyNumberFormat="1" applyFont="1" applyFill="1" applyBorder="1" applyAlignment="1" applyProtection="1">
      <alignment horizontal="center" vertical="center" wrapText="1"/>
      <protection locked="0"/>
    </xf>
    <xf numFmtId="172" fontId="13" fillId="0" borderId="6" xfId="4" applyNumberFormat="1" applyFont="1" applyFill="1" applyBorder="1" applyAlignment="1">
      <alignment horizontal="right" vertical="center" wrapText="1"/>
    </xf>
    <xf numFmtId="0" fontId="13" fillId="0" borderId="6" xfId="4" applyNumberFormat="1" applyFont="1" applyFill="1" applyBorder="1" applyAlignment="1">
      <alignment horizontal="right" vertical="center" wrapText="1"/>
    </xf>
    <xf numFmtId="1" fontId="0" fillId="0" borderId="6" xfId="0" applyNumberFormat="1" applyBorder="1" applyAlignment="1">
      <alignment horizontal="center"/>
    </xf>
    <xf numFmtId="0" fontId="0" fillId="0" borderId="6" xfId="0" applyFont="1" applyBorder="1" applyAlignment="1">
      <alignment horizontal="center" wrapText="1"/>
    </xf>
    <xf numFmtId="0" fontId="0" fillId="0" borderId="6" xfId="0" applyFont="1" applyFill="1" applyBorder="1" applyAlignment="1">
      <alignment horizontal="center" vertical="center" wrapText="1"/>
    </xf>
    <xf numFmtId="14" fontId="0" fillId="0" borderId="0" xfId="0" applyNumberFormat="1" applyBorder="1" applyAlignment="1">
      <alignment horizontal="center" vertical="center"/>
    </xf>
    <xf numFmtId="14" fontId="0" fillId="0" borderId="0" xfId="0" applyNumberFormat="1" applyBorder="1" applyAlignment="1">
      <alignment vertical="center"/>
    </xf>
    <xf numFmtId="0" fontId="13" fillId="0" borderId="6" xfId="1" applyNumberFormat="1" applyFont="1" applyFill="1" applyBorder="1" applyAlignment="1">
      <alignment horizontal="right" vertical="center" wrapText="1"/>
    </xf>
    <xf numFmtId="14" fontId="0" fillId="0" borderId="6" xfId="0" applyNumberFormat="1" applyFont="1" applyFill="1" applyBorder="1" applyAlignment="1">
      <alignment horizontal="center" vertical="center" wrapText="1"/>
    </xf>
    <xf numFmtId="0" fontId="0" fillId="0" borderId="9" xfId="0" applyBorder="1" applyAlignment="1">
      <alignment horizontal="center"/>
    </xf>
    <xf numFmtId="0" fontId="0" fillId="0" borderId="10" xfId="0" applyBorder="1" applyAlignment="1">
      <alignment horizontal="center"/>
    </xf>
    <xf numFmtId="14" fontId="0" fillId="0" borderId="10" xfId="0" applyNumberFormat="1" applyBorder="1" applyAlignment="1">
      <alignment horizontal="center"/>
    </xf>
    <xf numFmtId="0" fontId="0" fillId="0" borderId="0" xfId="0" applyFill="1" applyBorder="1" applyAlignment="1">
      <alignment horizontal="center" wrapText="1"/>
    </xf>
    <xf numFmtId="0" fontId="0" fillId="0" borderId="0" xfId="0" applyFill="1" applyBorder="1" applyAlignment="1">
      <alignment horizont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xf>
    <xf numFmtId="0" fontId="2" fillId="2" borderId="43" xfId="0" applyFont="1" applyFill="1" applyBorder="1" applyAlignment="1">
      <alignment horizontal="center" vertical="center" wrapText="1"/>
    </xf>
    <xf numFmtId="0" fontId="21" fillId="0" borderId="10" xfId="0" applyFont="1" applyBorder="1" applyAlignment="1">
      <alignment horizontal="center" wrapText="1"/>
    </xf>
    <xf numFmtId="1" fontId="0" fillId="0" borderId="6" xfId="0" applyNumberFormat="1" applyBorder="1" applyAlignment="1">
      <alignment wrapText="1"/>
    </xf>
    <xf numFmtId="14" fontId="0" fillId="0" borderId="0" xfId="0" applyNumberFormat="1" applyBorder="1" applyAlignment="1">
      <alignment horizontal="center"/>
    </xf>
    <xf numFmtId="0" fontId="0" fillId="0" borderId="6" xfId="0" applyBorder="1" applyAlignment="1">
      <alignment horizontal="center" wrapText="1"/>
    </xf>
    <xf numFmtId="0" fontId="0" fillId="0" borderId="6" xfId="0" applyBorder="1" applyAlignment="1">
      <alignment horizontal="center"/>
    </xf>
    <xf numFmtId="0" fontId="0" fillId="0" borderId="6" xfId="0" applyFill="1" applyBorder="1" applyAlignment="1">
      <alignment horizontal="center"/>
    </xf>
    <xf numFmtId="0" fontId="0" fillId="0" borderId="18" xfId="0" applyBorder="1" applyAlignment="1">
      <alignment wrapText="1"/>
    </xf>
    <xf numFmtId="0" fontId="5" fillId="4" borderId="3" xfId="0" applyFont="1" applyFill="1" applyBorder="1" applyAlignment="1" applyProtection="1">
      <alignment vertical="center"/>
      <protection locked="0"/>
    </xf>
    <xf numFmtId="0" fontId="5" fillId="4" borderId="4" xfId="0" applyFont="1" applyFill="1" applyBorder="1" applyAlignment="1" applyProtection="1">
      <alignment vertical="center"/>
      <protection locked="0"/>
    </xf>
    <xf numFmtId="0" fontId="38" fillId="0" borderId="0" xfId="0" applyFont="1" applyBorder="1" applyAlignment="1">
      <alignment horizontal="center" vertical="center"/>
    </xf>
    <xf numFmtId="3" fontId="0" fillId="0" borderId="0" xfId="0" applyNumberFormat="1" applyBorder="1"/>
    <xf numFmtId="169" fontId="0" fillId="4" borderId="0" xfId="1" applyNumberFormat="1" applyFont="1" applyFill="1" applyBorder="1" applyAlignment="1">
      <alignment horizontal="right" vertical="center"/>
    </xf>
    <xf numFmtId="3" fontId="0" fillId="0" borderId="0" xfId="0" applyNumberFormat="1" applyBorder="1" applyAlignment="1">
      <alignment horizontal="center"/>
    </xf>
    <xf numFmtId="169" fontId="2" fillId="3" borderId="6" xfId="1" applyNumberFormat="1" applyFont="1" applyFill="1" applyBorder="1" applyAlignment="1">
      <alignment horizontal="center" vertical="center" wrapText="1"/>
    </xf>
    <xf numFmtId="169" fontId="0" fillId="4" borderId="0" xfId="1" applyNumberFormat="1" applyFont="1" applyFill="1" applyBorder="1" applyAlignment="1">
      <alignment horizontal="center" vertical="center" wrapText="1"/>
    </xf>
    <xf numFmtId="3" fontId="0" fillId="0" borderId="0" xfId="0" applyNumberFormat="1" applyBorder="1" applyAlignment="1">
      <alignment horizontal="center" vertical="center"/>
    </xf>
    <xf numFmtId="9" fontId="0" fillId="0" borderId="0" xfId="0" applyNumberFormat="1" applyAlignment="1">
      <alignment horizontal="center" vertical="center"/>
    </xf>
    <xf numFmtId="0" fontId="39" fillId="0" borderId="6" xfId="0" applyFont="1" applyFill="1" applyBorder="1" applyAlignment="1">
      <alignment horizontal="center" vertical="center" wrapText="1"/>
    </xf>
    <xf numFmtId="49" fontId="29" fillId="0" borderId="6" xfId="0" applyNumberFormat="1" applyFont="1" applyFill="1" applyBorder="1" applyAlignment="1" applyProtection="1">
      <alignment horizontal="left" vertical="center" wrapText="1"/>
      <protection locked="0"/>
    </xf>
    <xf numFmtId="0" fontId="40" fillId="0" borderId="6" xfId="0" applyFont="1" applyBorder="1" applyAlignment="1">
      <alignment vertical="center" wrapText="1"/>
    </xf>
    <xf numFmtId="0" fontId="39" fillId="0" borderId="6" xfId="0" applyFont="1" applyFill="1" applyBorder="1" applyAlignment="1">
      <alignment horizontal="left" vertical="center" wrapText="1"/>
    </xf>
    <xf numFmtId="0" fontId="39" fillId="4" borderId="6" xfId="0" applyFont="1" applyFill="1" applyBorder="1" applyAlignment="1">
      <alignment horizontal="left" vertical="center" wrapText="1"/>
    </xf>
    <xf numFmtId="0" fontId="40" fillId="4" borderId="6" xfId="0" applyFont="1" applyFill="1" applyBorder="1" applyAlignment="1">
      <alignment vertical="center" wrapText="1"/>
    </xf>
    <xf numFmtId="172" fontId="39" fillId="0" borderId="6" xfId="1" applyNumberFormat="1" applyFont="1" applyFill="1" applyBorder="1" applyAlignment="1">
      <alignment horizontal="right" vertical="center" wrapText="1"/>
    </xf>
    <xf numFmtId="0" fontId="41" fillId="4" borderId="6" xfId="0" applyFont="1" applyFill="1" applyBorder="1" applyAlignment="1">
      <alignment horizontal="left" vertical="center" wrapText="1"/>
    </xf>
    <xf numFmtId="0" fontId="41" fillId="0" borderId="6"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39" fillId="0" borderId="0" xfId="0" applyFont="1" applyFill="1" applyAlignment="1">
      <alignment horizontal="left" vertical="center" wrapText="1"/>
    </xf>
    <xf numFmtId="0" fontId="29" fillId="0" borderId="6" xfId="0" applyFont="1" applyBorder="1" applyAlignment="1">
      <alignment vertical="center" wrapText="1"/>
    </xf>
    <xf numFmtId="14" fontId="40" fillId="0" borderId="6" xfId="0" applyNumberFormat="1" applyFont="1" applyBorder="1" applyAlignment="1">
      <alignment vertical="center" wrapText="1"/>
    </xf>
    <xf numFmtId="1" fontId="40" fillId="4" borderId="6" xfId="0" applyNumberFormat="1" applyFont="1" applyFill="1" applyBorder="1" applyAlignment="1">
      <alignment vertical="center" wrapText="1"/>
    </xf>
    <xf numFmtId="14" fontId="40" fillId="4" borderId="6" xfId="0" applyNumberFormat="1" applyFont="1" applyFill="1" applyBorder="1" applyAlignment="1">
      <alignment vertical="center" wrapText="1"/>
    </xf>
    <xf numFmtId="0" fontId="41" fillId="0" borderId="9" xfId="0" applyFont="1" applyFill="1" applyBorder="1" applyAlignment="1">
      <alignment horizontal="left" vertical="center" wrapText="1"/>
    </xf>
    <xf numFmtId="49" fontId="39" fillId="0" borderId="6" xfId="0" applyNumberFormat="1" applyFont="1" applyFill="1" applyBorder="1" applyAlignment="1" applyProtection="1">
      <alignment horizontal="left" vertical="center" wrapText="1"/>
      <protection locked="0"/>
    </xf>
    <xf numFmtId="0" fontId="39" fillId="0" borderId="6" xfId="0" applyFont="1" applyFill="1" applyBorder="1" applyAlignment="1" applyProtection="1">
      <alignment horizontal="center" vertical="center" wrapText="1"/>
      <protection locked="0"/>
    </xf>
    <xf numFmtId="49" fontId="39" fillId="0" borderId="6" xfId="0" applyNumberFormat="1" applyFont="1" applyFill="1" applyBorder="1" applyAlignment="1" applyProtection="1">
      <alignment horizontal="center" vertical="center" wrapText="1"/>
      <protection locked="0"/>
    </xf>
    <xf numFmtId="9" fontId="39" fillId="0" borderId="6" xfId="0" applyNumberFormat="1" applyFont="1" applyFill="1" applyBorder="1" applyAlignment="1" applyProtection="1">
      <alignment horizontal="center" vertical="center" wrapText="1"/>
      <protection locked="0"/>
    </xf>
    <xf numFmtId="15" fontId="39" fillId="0" borderId="6" xfId="0" applyNumberFormat="1" applyFont="1" applyFill="1" applyBorder="1" applyAlignment="1" applyProtection="1">
      <alignment horizontal="center" vertical="center" wrapText="1"/>
      <protection locked="0"/>
    </xf>
    <xf numFmtId="49" fontId="42" fillId="0" borderId="6" xfId="0" applyNumberFormat="1" applyFont="1" applyFill="1" applyBorder="1" applyAlignment="1" applyProtection="1">
      <alignment horizontal="center" vertical="center" wrapText="1"/>
      <protection locked="0"/>
    </xf>
    <xf numFmtId="2" fontId="42" fillId="0" borderId="6" xfId="0" applyNumberFormat="1" applyFont="1" applyFill="1" applyBorder="1" applyAlignment="1" applyProtection="1">
      <alignment horizontal="center" vertical="center" wrapText="1"/>
      <protection locked="0"/>
    </xf>
    <xf numFmtId="0" fontId="2" fillId="6" borderId="6" xfId="0" applyFont="1" applyFill="1" applyBorder="1" applyAlignment="1">
      <alignment horizontal="center" vertical="center"/>
    </xf>
    <xf numFmtId="173" fontId="2" fillId="6" borderId="6" xfId="0" applyNumberFormat="1" applyFont="1" applyFill="1" applyBorder="1" applyAlignment="1">
      <alignment horizontal="center" vertical="center"/>
    </xf>
    <xf numFmtId="0" fontId="15" fillId="0" borderId="6" xfId="0" applyFont="1" applyFill="1" applyBorder="1" applyAlignment="1">
      <alignment horizontal="left" vertical="center"/>
    </xf>
    <xf numFmtId="0" fontId="43" fillId="0" borderId="0" xfId="0" applyFont="1" applyAlignment="1">
      <alignment vertical="center"/>
    </xf>
    <xf numFmtId="3" fontId="10" fillId="0" borderId="6" xfId="0" applyNumberFormat="1" applyFont="1" applyBorder="1"/>
    <xf numFmtId="0" fontId="0" fillId="0" borderId="18" xfId="0" applyFill="1" applyBorder="1"/>
    <xf numFmtId="14" fontId="0" fillId="0" borderId="6" xfId="0" applyNumberFormat="1" applyBorder="1"/>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2" fillId="0" borderId="6" xfId="0" applyFont="1" applyBorder="1"/>
    <xf numFmtId="3" fontId="20" fillId="0" borderId="6" xfId="0" applyNumberFormat="1" applyFont="1" applyBorder="1"/>
    <xf numFmtId="14" fontId="12" fillId="0" borderId="6" xfId="0" applyNumberFormat="1" applyFont="1" applyBorder="1"/>
    <xf numFmtId="0" fontId="12" fillId="0" borderId="6" xfId="0" applyFont="1" applyBorder="1" applyAlignment="1">
      <alignment vertical="center" wrapText="1"/>
    </xf>
    <xf numFmtId="0" fontId="12" fillId="0" borderId="6" xfId="0" applyFont="1" applyBorder="1" applyAlignment="1">
      <alignment vertical="center"/>
    </xf>
    <xf numFmtId="0" fontId="12" fillId="0" borderId="6" xfId="0" applyFont="1" applyBorder="1" applyAlignment="1">
      <alignment horizontal="center" vertical="center"/>
    </xf>
    <xf numFmtId="0" fontId="12" fillId="4" borderId="6" xfId="0" applyFont="1" applyFill="1" applyBorder="1" applyAlignment="1">
      <alignment horizontal="center" vertical="center"/>
    </xf>
    <xf numFmtId="3" fontId="12" fillId="0" borderId="6" xfId="0" applyNumberFormat="1" applyFont="1" applyBorder="1" applyAlignment="1">
      <alignment vertical="center" wrapText="1"/>
    </xf>
    <xf numFmtId="0" fontId="12" fillId="0" borderId="6" xfId="0" applyFont="1" applyBorder="1" applyAlignment="1">
      <alignment horizontal="center"/>
    </xf>
    <xf numFmtId="14" fontId="12" fillId="0" borderId="6" xfId="0" applyNumberFormat="1" applyFont="1" applyBorder="1" applyAlignment="1">
      <alignment vertical="center" wrapText="1"/>
    </xf>
    <xf numFmtId="3" fontId="0" fillId="0" borderId="6" xfId="0" applyNumberFormat="1" applyBorder="1"/>
    <xf numFmtId="14" fontId="0" fillId="4" borderId="6" xfId="0" applyNumberFormat="1" applyFill="1" applyBorder="1" applyAlignment="1">
      <alignment vertical="center" wrapText="1"/>
    </xf>
    <xf numFmtId="172" fontId="45" fillId="0" borderId="6" xfId="1" applyNumberFormat="1" applyFont="1" applyFill="1" applyBorder="1" applyAlignment="1">
      <alignment horizontal="right" vertical="center" wrapText="1"/>
    </xf>
    <xf numFmtId="0" fontId="12" fillId="0" borderId="6" xfId="0" applyFont="1" applyFill="1" applyBorder="1" applyAlignment="1">
      <alignment horizontal="center" vertical="center"/>
    </xf>
    <xf numFmtId="0" fontId="0" fillId="0" borderId="6" xfId="0" applyFont="1" applyBorder="1" applyAlignment="1">
      <alignment horizontal="left" vertical="center"/>
    </xf>
    <xf numFmtId="0" fontId="0" fillId="0" borderId="6" xfId="0" applyFont="1" applyBorder="1" applyAlignment="1"/>
    <xf numFmtId="0" fontId="0" fillId="0" borderId="6" xfId="1" applyNumberFormat="1" applyFont="1" applyBorder="1" applyAlignment="1">
      <alignment horizontal="right"/>
    </xf>
    <xf numFmtId="49" fontId="0" fillId="0" borderId="6" xfId="0" applyNumberFormat="1" applyBorder="1" applyAlignment="1">
      <alignment horizontal="center" wrapText="1"/>
    </xf>
    <xf numFmtId="0" fontId="0" fillId="0" borderId="9" xfId="0" applyFont="1" applyBorder="1" applyAlignment="1"/>
    <xf numFmtId="49" fontId="0" fillId="0" borderId="9" xfId="0" applyNumberFormat="1" applyBorder="1" applyAlignment="1">
      <alignment horizontal="center" wrapText="1"/>
    </xf>
    <xf numFmtId="0" fontId="0" fillId="0" borderId="9" xfId="1" applyNumberFormat="1" applyFont="1" applyBorder="1" applyAlignment="1">
      <alignment horizontal="right"/>
    </xf>
    <xf numFmtId="0" fontId="0" fillId="0" borderId="9" xfId="0" applyBorder="1" applyAlignment="1"/>
    <xf numFmtId="0" fontId="0" fillId="0" borderId="9" xfId="0" applyFill="1" applyBorder="1"/>
    <xf numFmtId="49" fontId="0" fillId="0" borderId="10" xfId="0" applyNumberFormat="1" applyBorder="1" applyAlignment="1">
      <alignment wrapText="1"/>
    </xf>
    <xf numFmtId="0" fontId="0" fillId="0" borderId="10" xfId="0" applyBorder="1" applyAlignment="1"/>
    <xf numFmtId="0" fontId="0" fillId="0" borderId="10" xfId="0" applyFill="1" applyBorder="1"/>
    <xf numFmtId="0" fontId="0" fillId="0" borderId="10" xfId="0" applyBorder="1"/>
    <xf numFmtId="0" fontId="0" fillId="0" borderId="10" xfId="0" applyFill="1" applyBorder="1" applyAlignment="1"/>
    <xf numFmtId="0" fontId="12" fillId="0" borderId="6" xfId="0" applyFont="1" applyBorder="1" applyAlignment="1"/>
    <xf numFmtId="0" fontId="46" fillId="0" borderId="0" xfId="0" applyFont="1" applyAlignment="1">
      <alignment horizontal="center" vertical="center"/>
    </xf>
    <xf numFmtId="0" fontId="46" fillId="0" borderId="6" xfId="0" applyFont="1" applyFill="1" applyBorder="1" applyAlignment="1">
      <alignment horizontal="center" vertical="center" wrapText="1"/>
    </xf>
    <xf numFmtId="14" fontId="46" fillId="0" borderId="6" xfId="0" applyNumberFormat="1" applyFont="1" applyFill="1" applyBorder="1" applyAlignment="1">
      <alignment horizontal="center" vertical="center" wrapText="1"/>
    </xf>
    <xf numFmtId="2" fontId="46" fillId="0" borderId="6" xfId="0" applyNumberFormat="1" applyFont="1" applyFill="1" applyBorder="1" applyAlignment="1">
      <alignment horizontal="center" vertical="center" wrapText="1"/>
    </xf>
    <xf numFmtId="0" fontId="19" fillId="0" borderId="6" xfId="0" applyFont="1" applyFill="1" applyBorder="1" applyAlignment="1">
      <alignment horizontal="center" vertical="center" wrapText="1"/>
    </xf>
    <xf numFmtId="14" fontId="19" fillId="0" borderId="6" xfId="0" applyNumberFormat="1" applyFont="1" applyFill="1" applyBorder="1" applyAlignment="1">
      <alignment horizontal="center" vertical="center" wrapText="1"/>
    </xf>
    <xf numFmtId="2" fontId="19" fillId="0" borderId="6" xfId="0" applyNumberFormat="1" applyFont="1" applyFill="1" applyBorder="1" applyAlignment="1">
      <alignment horizontal="center" vertical="center" wrapText="1"/>
    </xf>
    <xf numFmtId="0" fontId="21" fillId="0" borderId="6" xfId="0" applyFont="1" applyFill="1" applyBorder="1" applyAlignment="1">
      <alignment horizontal="center" wrapText="1"/>
    </xf>
    <xf numFmtId="0" fontId="43" fillId="0" borderId="6" xfId="0" applyFont="1" applyFill="1" applyBorder="1"/>
    <xf numFmtId="0" fontId="47" fillId="0" borderId="6" xfId="0" applyFont="1" applyFill="1" applyBorder="1"/>
    <xf numFmtId="0" fontId="47" fillId="0" borderId="6" xfId="0" applyFont="1" applyBorder="1" applyAlignment="1">
      <alignment wrapText="1"/>
    </xf>
    <xf numFmtId="0" fontId="48" fillId="0" borderId="6" xfId="0" applyFont="1" applyFill="1" applyBorder="1"/>
    <xf numFmtId="0" fontId="47" fillId="0" borderId="6" xfId="0" applyFont="1" applyBorder="1" applyAlignment="1">
      <alignment horizontal="center" wrapText="1"/>
    </xf>
    <xf numFmtId="0" fontId="49" fillId="0" borderId="6" xfId="0" applyFont="1" applyFill="1" applyBorder="1"/>
    <xf numFmtId="177" fontId="13" fillId="0" borderId="6" xfId="1" applyNumberFormat="1" applyFont="1" applyFill="1" applyBorder="1" applyAlignment="1">
      <alignment horizontal="right" vertical="center" wrapText="1"/>
    </xf>
    <xf numFmtId="0" fontId="0" fillId="7" borderId="6" xfId="0" applyFill="1" applyBorder="1" applyAlignment="1">
      <alignment vertical="center"/>
    </xf>
    <xf numFmtId="0" fontId="10" fillId="0" borderId="18" xfId="0" applyFont="1" applyFill="1" applyBorder="1"/>
    <xf numFmtId="2" fontId="0" fillId="0" borderId="6" xfId="0" applyNumberFormat="1" applyBorder="1" applyAlignment="1">
      <alignment wrapText="1"/>
    </xf>
    <xf numFmtId="17" fontId="0" fillId="0" borderId="6" xfId="0" applyNumberFormat="1" applyBorder="1" applyAlignment="1">
      <alignment wrapText="1"/>
    </xf>
    <xf numFmtId="14" fontId="0" fillId="0" borderId="9" xfId="0" applyNumberFormat="1" applyBorder="1" applyAlignment="1"/>
    <xf numFmtId="3" fontId="0" fillId="3" borderId="6" xfId="0" applyNumberFormat="1" applyFill="1" applyBorder="1" applyAlignment="1">
      <alignment horizontal="right" vertical="center" wrapText="1"/>
    </xf>
    <xf numFmtId="3" fontId="12" fillId="0" borderId="6" xfId="1" applyNumberFormat="1" applyFont="1" applyFill="1" applyBorder="1" applyAlignment="1">
      <alignment horizontal="right" vertical="center" wrapText="1"/>
    </xf>
    <xf numFmtId="14" fontId="26" fillId="0" borderId="6" xfId="0" applyNumberFormat="1" applyFont="1" applyFill="1" applyBorder="1" applyAlignment="1" applyProtection="1">
      <alignment horizontal="center" vertical="center" wrapText="1"/>
      <protection locked="0"/>
    </xf>
    <xf numFmtId="1" fontId="0" fillId="0" borderId="6" xfId="0" applyNumberFormat="1" applyBorder="1" applyAlignment="1">
      <alignment vertical="top" wrapText="1"/>
    </xf>
    <xf numFmtId="0" fontId="0" fillId="0" borderId="6" xfId="0" applyBorder="1" applyAlignment="1">
      <alignment vertical="top"/>
    </xf>
    <xf numFmtId="0" fontId="0" fillId="0" borderId="10" xfId="0" applyFill="1" applyBorder="1" applyAlignment="1">
      <alignment horizontal="center" vertical="top" wrapText="1"/>
    </xf>
    <xf numFmtId="0" fontId="0" fillId="0" borderId="10" xfId="0" applyFill="1" applyBorder="1" applyAlignment="1">
      <alignment horizontal="center" vertical="top"/>
    </xf>
    <xf numFmtId="0" fontId="0" fillId="0" borderId="18" xfId="0" applyBorder="1" applyAlignment="1">
      <alignment vertical="top"/>
    </xf>
    <xf numFmtId="0" fontId="0" fillId="0" borderId="9" xfId="0" applyFill="1" applyBorder="1" applyAlignment="1">
      <alignment horizontal="center" vertical="top" wrapText="1"/>
    </xf>
    <xf numFmtId="12" fontId="0" fillId="0" borderId="6" xfId="0" applyNumberFormat="1" applyBorder="1" applyAlignment="1">
      <alignment horizontal="center" wrapText="1"/>
    </xf>
    <xf numFmtId="165" fontId="0" fillId="0" borderId="6" xfId="2" applyFont="1" applyBorder="1" applyAlignment="1">
      <alignment horizontal="center" wrapText="1"/>
    </xf>
    <xf numFmtId="0" fontId="21" fillId="4" borderId="6" xfId="0" applyFont="1" applyFill="1" applyBorder="1" applyAlignment="1">
      <alignment horizontal="center" wrapText="1"/>
    </xf>
    <xf numFmtId="0" fontId="10" fillId="4"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center" vertical="center"/>
    </xf>
    <xf numFmtId="0" fontId="5" fillId="2" borderId="6" xfId="0" applyFont="1" applyFill="1" applyBorder="1" applyAlignment="1">
      <alignment horizontal="center" vertical="center" wrapText="1"/>
    </xf>
    <xf numFmtId="0" fontId="0" fillId="0" borderId="6" xfId="0" applyBorder="1" applyAlignment="1">
      <alignment horizontal="left" wrapText="1"/>
    </xf>
    <xf numFmtId="0" fontId="0" fillId="0" borderId="6" xfId="0" applyFill="1" applyBorder="1" applyAlignment="1">
      <alignment horizontal="left" vertical="center" wrapText="1"/>
    </xf>
    <xf numFmtId="0" fontId="0" fillId="0" borderId="6" xfId="0" applyFill="1" applyBorder="1" applyAlignment="1">
      <alignment horizontal="center" vertical="center"/>
    </xf>
    <xf numFmtId="0" fontId="2" fillId="2" borderId="6" xfId="0" applyFont="1" applyFill="1" applyBorder="1" applyAlignment="1">
      <alignment horizontal="center" vertical="center"/>
    </xf>
    <xf numFmtId="169" fontId="0" fillId="0" borderId="6" xfId="1" applyNumberFormat="1" applyFont="1" applyBorder="1" applyAlignment="1">
      <alignment horizontal="left" vertical="center" wrapText="1"/>
    </xf>
    <xf numFmtId="169" fontId="0" fillId="0" borderId="6" xfId="1" applyNumberFormat="1" applyFont="1" applyFill="1" applyBorder="1" applyAlignment="1">
      <alignment horizontal="left" vertical="center" wrapText="1"/>
    </xf>
    <xf numFmtId="164" fontId="0" fillId="3" borderId="6" xfId="0" applyNumberFormat="1" applyFill="1" applyBorder="1" applyAlignment="1">
      <alignment vertical="center"/>
    </xf>
    <xf numFmtId="49" fontId="13" fillId="0" borderId="6" xfId="0" applyNumberFormat="1" applyFont="1" applyFill="1" applyBorder="1" applyAlignment="1" applyProtection="1">
      <alignment horizontal="left" vertical="center" wrapText="1" indent="4"/>
      <protection locked="0"/>
    </xf>
    <xf numFmtId="171" fontId="13" fillId="0" borderId="6" xfId="2" applyNumberFormat="1" applyFont="1" applyFill="1" applyBorder="1" applyAlignment="1" applyProtection="1">
      <alignment horizontal="left" vertical="center" wrapText="1" indent="3"/>
      <protection locked="0"/>
    </xf>
    <xf numFmtId="171" fontId="13" fillId="0" borderId="6" xfId="2" applyNumberFormat="1" applyFont="1" applyFill="1" applyBorder="1" applyAlignment="1" applyProtection="1">
      <alignment horizontal="center" vertical="center" wrapText="1"/>
      <protection locked="0"/>
    </xf>
    <xf numFmtId="1" fontId="0" fillId="0" borderId="6" xfId="0" applyNumberFormat="1" applyFill="1" applyBorder="1" applyAlignment="1">
      <alignment horizontal="center" vertical="center"/>
    </xf>
    <xf numFmtId="0" fontId="2" fillId="2" borderId="6" xfId="0" applyFont="1" applyFill="1" applyBorder="1" applyAlignment="1">
      <alignment horizontal="center" vertical="center" wrapText="1"/>
    </xf>
    <xf numFmtId="1" fontId="13" fillId="0" borderId="6" xfId="3" applyNumberFormat="1" applyFont="1" applyFill="1" applyBorder="1" applyAlignment="1" applyProtection="1">
      <alignment horizontal="center" vertical="center" wrapText="1"/>
      <protection locked="0"/>
    </xf>
    <xf numFmtId="0" fontId="12" fillId="0" borderId="10" xfId="0" applyFont="1" applyFill="1" applyBorder="1" applyAlignment="1">
      <alignment horizontal="left" vertical="center" wrapText="1"/>
    </xf>
    <xf numFmtId="3" fontId="0" fillId="0" borderId="6" xfId="0" applyNumberFormat="1" applyBorder="1" applyAlignment="1">
      <alignment horizontal="left" vertical="center" wrapText="1"/>
    </xf>
    <xf numFmtId="0" fontId="12" fillId="0" borderId="6" xfId="0" applyFont="1" applyBorder="1" applyAlignment="1">
      <alignment horizontal="left" vertical="center" wrapText="1"/>
    </xf>
    <xf numFmtId="0" fontId="50" fillId="0" borderId="6" xfId="0" applyFont="1" applyFill="1" applyBorder="1" applyAlignment="1">
      <alignment vertical="center" wrapText="1"/>
    </xf>
    <xf numFmtId="3" fontId="50" fillId="0" borderId="6" xfId="0" applyNumberFormat="1" applyFont="1" applyFill="1" applyBorder="1" applyAlignment="1">
      <alignment vertical="center" wrapText="1"/>
    </xf>
    <xf numFmtId="14" fontId="50" fillId="0" borderId="6" xfId="0" applyNumberFormat="1" applyFont="1" applyFill="1" applyBorder="1" applyAlignment="1">
      <alignment vertical="center" wrapText="1"/>
    </xf>
    <xf numFmtId="0" fontId="50" fillId="0" borderId="6"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12" fillId="0" borderId="0" xfId="0" applyFont="1" applyFill="1" applyBorder="1"/>
    <xf numFmtId="0" fontId="50" fillId="0" borderId="6" xfId="0" applyFont="1" applyFill="1" applyBorder="1"/>
    <xf numFmtId="3" fontId="50" fillId="0" borderId="6" xfId="0" applyNumberFormat="1" applyFont="1" applyFill="1" applyBorder="1"/>
    <xf numFmtId="14" fontId="50" fillId="0" borderId="0" xfId="0" applyNumberFormat="1" applyFont="1" applyFill="1" applyBorder="1"/>
    <xf numFmtId="0" fontId="50" fillId="0" borderId="6" xfId="0" applyFont="1" applyFill="1" applyBorder="1" applyAlignment="1">
      <alignment horizontal="center" vertical="center"/>
    </xf>
    <xf numFmtId="14" fontId="50" fillId="0" borderId="6" xfId="0" applyNumberFormat="1" applyFont="1" applyFill="1" applyBorder="1"/>
    <xf numFmtId="0" fontId="50" fillId="0" borderId="6" xfId="0" applyFont="1" applyFill="1" applyBorder="1" applyAlignment="1">
      <alignment vertical="center"/>
    </xf>
    <xf numFmtId="17" fontId="50" fillId="0" borderId="6" xfId="0" applyNumberFormat="1" applyFont="1" applyFill="1" applyBorder="1"/>
    <xf numFmtId="0" fontId="9" fillId="2" borderId="7" xfId="0" applyFont="1" applyFill="1" applyBorder="1" applyAlignment="1">
      <alignment horizontal="center" vertical="center" wrapText="1"/>
    </xf>
    <xf numFmtId="0" fontId="51" fillId="0" borderId="21" xfId="0" applyFont="1" applyFill="1" applyBorder="1" applyAlignment="1">
      <alignment horizontal="center" vertical="center" wrapText="1"/>
    </xf>
    <xf numFmtId="0" fontId="12" fillId="0" borderId="21" xfId="0" applyFont="1" applyFill="1" applyBorder="1"/>
    <xf numFmtId="0" fontId="26" fillId="0" borderId="0" xfId="0" applyFont="1" applyAlignment="1">
      <alignment vertical="center"/>
    </xf>
    <xf numFmtId="0" fontId="12" fillId="0" borderId="21" xfId="0" applyFont="1" applyFill="1" applyBorder="1" applyAlignment="1">
      <alignment vertical="center"/>
    </xf>
    <xf numFmtId="170" fontId="0" fillId="0" borderId="0" xfId="0" applyNumberFormat="1" applyAlignment="1">
      <alignment horizontal="center" vertical="center"/>
    </xf>
    <xf numFmtId="0" fontId="50" fillId="0" borderId="0" xfId="0" applyFont="1" applyFill="1" applyBorder="1"/>
    <xf numFmtId="0" fontId="50" fillId="0" borderId="0" xfId="0" applyFont="1" applyFill="1" applyBorder="1" applyAlignment="1">
      <alignment vertical="center" wrapText="1"/>
    </xf>
    <xf numFmtId="0" fontId="50" fillId="0" borderId="0" xfId="0" applyFont="1" applyFill="1" applyBorder="1" applyAlignment="1">
      <alignment horizontal="center" vertical="center"/>
    </xf>
    <xf numFmtId="0" fontId="50" fillId="0" borderId="0" xfId="0" applyFont="1" applyFill="1" applyBorder="1" applyAlignment="1">
      <alignment vertical="center"/>
    </xf>
    <xf numFmtId="17" fontId="0" fillId="0" borderId="6" xfId="0" applyNumberFormat="1" applyBorder="1"/>
    <xf numFmtId="0" fontId="0" fillId="0" borderId="7" xfId="0" applyBorder="1"/>
    <xf numFmtId="0" fontId="0" fillId="0" borderId="21" xfId="0" applyFill="1" applyBorder="1"/>
    <xf numFmtId="169" fontId="39" fillId="0" borderId="6" xfId="1" applyNumberFormat="1" applyFont="1" applyFill="1" applyBorder="1" applyAlignment="1" applyProtection="1">
      <alignment horizontal="center" vertical="center" wrapText="1"/>
      <protection locked="0"/>
    </xf>
    <xf numFmtId="169" fontId="39" fillId="0" borderId="6" xfId="1" applyNumberFormat="1" applyFont="1" applyFill="1" applyBorder="1" applyAlignment="1" applyProtection="1">
      <alignment horizontal="left" vertical="center" wrapText="1"/>
      <protection locked="0"/>
    </xf>
    <xf numFmtId="9" fontId="39" fillId="0" borderId="6" xfId="3" applyFont="1" applyFill="1" applyBorder="1" applyAlignment="1" applyProtection="1">
      <alignment horizontal="left" vertical="center" wrapText="1"/>
      <protection locked="0"/>
    </xf>
    <xf numFmtId="174" fontId="39" fillId="0" borderId="6" xfId="1" applyNumberFormat="1" applyFont="1" applyFill="1" applyBorder="1" applyAlignment="1" applyProtection="1">
      <alignment horizontal="left" vertical="center" wrapText="1"/>
      <protection locked="0"/>
    </xf>
    <xf numFmtId="166" fontId="39" fillId="0" borderId="6" xfId="1" applyNumberFormat="1" applyFont="1" applyFill="1" applyBorder="1" applyAlignment="1" applyProtection="1">
      <alignment horizontal="left" vertical="center" wrapText="1"/>
      <protection locked="0"/>
    </xf>
    <xf numFmtId="169" fontId="39" fillId="0" borderId="6" xfId="1" applyNumberFormat="1" applyFont="1" applyFill="1" applyBorder="1" applyAlignment="1">
      <alignment horizontal="left" vertical="center" wrapText="1"/>
    </xf>
    <xf numFmtId="169" fontId="41" fillId="0" borderId="6" xfId="1" applyNumberFormat="1" applyFont="1" applyFill="1" applyBorder="1" applyAlignment="1">
      <alignment vertical="center" wrapText="1"/>
    </xf>
    <xf numFmtId="169" fontId="29" fillId="0" borderId="6" xfId="1" applyNumberFormat="1" applyFont="1" applyFill="1" applyBorder="1" applyAlignment="1" applyProtection="1">
      <alignment horizontal="left" vertical="center" wrapText="1"/>
      <protection locked="0"/>
    </xf>
    <xf numFmtId="9" fontId="29" fillId="0" borderId="6" xfId="3" applyFont="1" applyFill="1" applyBorder="1" applyAlignment="1" applyProtection="1">
      <alignment horizontal="left" vertical="center" wrapText="1"/>
      <protection locked="0"/>
    </xf>
    <xf numFmtId="174" fontId="29" fillId="0" borderId="6" xfId="1" applyNumberFormat="1" applyFont="1" applyFill="1" applyBorder="1" applyAlignment="1" applyProtection="1">
      <alignment horizontal="center" vertical="center" wrapText="1"/>
      <protection locked="0"/>
    </xf>
    <xf numFmtId="174" fontId="29" fillId="0" borderId="6" xfId="1" applyNumberFormat="1" applyFont="1" applyFill="1" applyBorder="1" applyAlignment="1" applyProtection="1">
      <alignment horizontal="left" vertical="center" wrapText="1"/>
      <protection locked="0"/>
    </xf>
    <xf numFmtId="166" fontId="29" fillId="0" borderId="6" xfId="1" applyNumberFormat="1" applyFont="1" applyFill="1" applyBorder="1" applyAlignment="1" applyProtection="1">
      <alignment horizontal="left" vertical="center" wrapText="1"/>
      <protection locked="0"/>
    </xf>
    <xf numFmtId="169" fontId="29" fillId="0" borderId="6" xfId="1" applyNumberFormat="1" applyFont="1" applyFill="1" applyBorder="1" applyAlignment="1">
      <alignment horizontal="left" vertical="center" wrapText="1"/>
    </xf>
    <xf numFmtId="169" fontId="41" fillId="0" borderId="10" xfId="1" applyNumberFormat="1" applyFont="1" applyFill="1" applyBorder="1" applyAlignment="1">
      <alignment vertical="center" wrapText="1"/>
    </xf>
    <xf numFmtId="174" fontId="39" fillId="0" borderId="6" xfId="1" applyNumberFormat="1" applyFont="1" applyFill="1" applyBorder="1" applyAlignment="1" applyProtection="1">
      <alignment horizontal="center" vertical="center" wrapText="1"/>
      <protection locked="0"/>
    </xf>
    <xf numFmtId="0" fontId="5" fillId="0" borderId="0" xfId="0" applyFont="1" applyFill="1" applyBorder="1" applyAlignment="1">
      <alignment horizontal="left" vertical="center" wrapText="1"/>
    </xf>
    <xf numFmtId="167" fontId="0" fillId="0" borderId="0" xfId="0" applyNumberFormat="1" applyFill="1" applyBorder="1" applyAlignment="1">
      <alignment horizontal="left" vertical="center"/>
    </xf>
    <xf numFmtId="3" fontId="5" fillId="0" borderId="6" xfId="0" applyNumberFormat="1" applyFont="1" applyFill="1" applyBorder="1" applyAlignment="1">
      <alignment horizontal="center" vertical="center" wrapText="1"/>
    </xf>
    <xf numFmtId="169" fontId="0" fillId="0" borderId="6" xfId="1" applyNumberFormat="1" applyFont="1" applyFill="1" applyBorder="1" applyAlignment="1">
      <alignment horizontal="center" vertical="center" wrapText="1"/>
    </xf>
    <xf numFmtId="0" fontId="12" fillId="0" borderId="6" xfId="0" applyFont="1" applyFill="1" applyBorder="1" applyAlignment="1">
      <alignment vertical="center" wrapText="1"/>
    </xf>
    <xf numFmtId="3" fontId="5" fillId="0" borderId="6" xfId="0" applyNumberFormat="1" applyFont="1" applyFill="1" applyBorder="1" applyAlignment="1">
      <alignment horizontal="right" vertical="center" wrapText="1"/>
    </xf>
    <xf numFmtId="167" fontId="2" fillId="0" borderId="6" xfId="0" applyNumberFormat="1" applyFont="1" applyFill="1" applyBorder="1" applyAlignment="1" applyProtection="1">
      <alignment vertical="center"/>
      <protection locked="0"/>
    </xf>
    <xf numFmtId="169" fontId="2" fillId="0" borderId="0" xfId="1" applyNumberFormat="1" applyFont="1" applyFill="1" applyBorder="1" applyAlignment="1">
      <alignment vertical="center" wrapText="1"/>
    </xf>
    <xf numFmtId="0" fontId="2" fillId="0" borderId="0" xfId="0" applyFont="1" applyFill="1"/>
    <xf numFmtId="3" fontId="5" fillId="2" borderId="6" xfId="0" applyNumberFormat="1" applyFont="1" applyFill="1" applyBorder="1" applyAlignment="1">
      <alignment horizontal="right" vertical="center" wrapText="1"/>
    </xf>
    <xf numFmtId="168" fontId="2" fillId="0" borderId="0" xfId="0" applyNumberFormat="1" applyFont="1" applyBorder="1" applyAlignment="1">
      <alignment horizontal="center" vertical="center" wrapText="1"/>
    </xf>
    <xf numFmtId="167" fontId="2" fillId="2" borderId="6" xfId="0" applyNumberFormat="1" applyFont="1" applyFill="1" applyBorder="1" applyAlignment="1" applyProtection="1">
      <alignment vertical="center"/>
      <protection locked="0"/>
    </xf>
    <xf numFmtId="167" fontId="0" fillId="0" borderId="0" xfId="0" applyNumberFormat="1" applyFill="1" applyBorder="1" applyAlignment="1">
      <alignment horizontal="right" vertical="center" wrapText="1"/>
    </xf>
    <xf numFmtId="3" fontId="0" fillId="0" borderId="6" xfId="0" applyNumberFormat="1" applyFill="1" applyBorder="1" applyAlignment="1">
      <alignment wrapText="1"/>
    </xf>
    <xf numFmtId="0" fontId="0" fillId="0" borderId="6" xfId="0" applyFont="1" applyBorder="1" applyAlignment="1">
      <alignment vertical="center" wrapText="1"/>
    </xf>
    <xf numFmtId="0" fontId="0" fillId="0" borderId="6" xfId="1" applyNumberFormat="1" applyFont="1" applyBorder="1" applyAlignment="1">
      <alignment horizontal="right" vertical="center" wrapText="1"/>
    </xf>
    <xf numFmtId="14" fontId="0" fillId="0" borderId="6" xfId="0" applyNumberFormat="1" applyBorder="1" applyAlignment="1">
      <alignment horizontal="right" vertical="center" wrapText="1"/>
    </xf>
    <xf numFmtId="167" fontId="26" fillId="3" borderId="6" xfId="0" applyNumberFormat="1" applyFont="1" applyFill="1" applyBorder="1" applyAlignment="1">
      <alignment horizontal="center" vertical="center"/>
    </xf>
    <xf numFmtId="169" fontId="26" fillId="3" borderId="6" xfId="1" applyNumberFormat="1" applyFont="1" applyFill="1" applyBorder="1" applyAlignment="1">
      <alignment horizontal="right" vertical="center"/>
    </xf>
    <xf numFmtId="0" fontId="2" fillId="3" borderId="6" xfId="0" applyFont="1" applyFill="1" applyBorder="1" applyAlignment="1">
      <alignment vertical="center"/>
    </xf>
    <xf numFmtId="0" fontId="0" fillId="0" borderId="0" xfId="0" applyFont="1" applyFill="1" applyBorder="1" applyAlignment="1">
      <alignment vertical="center" wrapText="1"/>
    </xf>
    <xf numFmtId="0" fontId="2" fillId="3" borderId="5" xfId="0" applyFont="1" applyFill="1" applyBorder="1" applyAlignment="1">
      <alignment vertical="center"/>
    </xf>
    <xf numFmtId="1" fontId="0" fillId="0" borderId="6" xfId="1" applyNumberFormat="1" applyFont="1" applyFill="1" applyBorder="1" applyAlignment="1"/>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0" xfId="0" applyFont="1" applyFill="1" applyBorder="1" applyAlignment="1">
      <alignment horizontal="center" vertical="center"/>
    </xf>
    <xf numFmtId="0" fontId="5" fillId="3" borderId="3"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2" fillId="3" borderId="2" xfId="0" applyFont="1" applyFill="1" applyBorder="1" applyAlignment="1">
      <alignment horizontal="left" vertical="center"/>
    </xf>
    <xf numFmtId="0" fontId="2" fillId="3" borderId="5" xfId="0" applyFont="1" applyFill="1" applyBorder="1" applyAlignment="1">
      <alignment horizontal="left"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11" fillId="0" borderId="11" xfId="0" applyFont="1" applyBorder="1" applyAlignment="1">
      <alignment horizontal="center" vertical="center" wrapText="1"/>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7" fillId="0" borderId="0" xfId="0" applyFont="1" applyFill="1" applyAlignment="1">
      <alignment horizontal="left" vertical="center" wrapText="1"/>
    </xf>
    <xf numFmtId="0" fontId="3" fillId="2" borderId="2" xfId="0" applyFont="1" applyFill="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wrapText="1"/>
    </xf>
    <xf numFmtId="0" fontId="0" fillId="0" borderId="6"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21" fillId="0" borderId="6" xfId="0" applyFont="1" applyBorder="1" applyAlignment="1">
      <alignment horizontal="center" vertical="center" wrapText="1"/>
    </xf>
    <xf numFmtId="0" fontId="2" fillId="0" borderId="9"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Fill="1" applyBorder="1" applyAlignment="1">
      <alignment horizontal="left" vertical="center"/>
    </xf>
    <xf numFmtId="0" fontId="2" fillId="0" borderId="5" xfId="0" applyFont="1" applyFill="1" applyBorder="1" applyAlignment="1">
      <alignment horizontal="left" vertical="center"/>
    </xf>
    <xf numFmtId="0" fontId="11" fillId="5" borderId="11" xfId="0" applyFont="1" applyFill="1" applyBorder="1" applyAlignment="1">
      <alignment horizontal="center" vertical="center" wrapText="1"/>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14" fontId="0" fillId="0" borderId="9" xfId="0" applyNumberFormat="1" applyBorder="1" applyAlignment="1">
      <alignment horizontal="center" vertical="center"/>
    </xf>
    <xf numFmtId="14" fontId="0" fillId="0" borderId="18" xfId="0" applyNumberFormat="1" applyBorder="1" applyAlignment="1">
      <alignment horizontal="center" vertical="center"/>
    </xf>
    <xf numFmtId="14" fontId="0" fillId="0" borderId="10" xfId="0" applyNumberFormat="1" applyBorder="1" applyAlignment="1">
      <alignment horizontal="center" vertical="center"/>
    </xf>
    <xf numFmtId="1" fontId="0" fillId="0" borderId="9" xfId="0" applyNumberFormat="1" applyBorder="1" applyAlignment="1">
      <alignment horizontal="center"/>
    </xf>
    <xf numFmtId="1" fontId="0" fillId="0" borderId="18" xfId="0" applyNumberFormat="1" applyBorder="1" applyAlignment="1">
      <alignment horizontal="center"/>
    </xf>
    <xf numFmtId="1" fontId="0" fillId="0" borderId="10" xfId="0" applyNumberFormat="1" applyBorder="1" applyAlignment="1">
      <alignment horizontal="center"/>
    </xf>
    <xf numFmtId="0" fontId="0" fillId="0" borderId="21" xfId="0" applyBorder="1" applyAlignment="1">
      <alignment horizontal="center" vertical="center" wrapText="1"/>
    </xf>
    <xf numFmtId="0" fontId="0" fillId="0" borderId="26"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xf numFmtId="0" fontId="0" fillId="0" borderId="18" xfId="0" applyBorder="1" applyAlignment="1">
      <alignment horizontal="center" vertical="center" wrapText="1"/>
    </xf>
    <xf numFmtId="12" fontId="0" fillId="0" borderId="9" xfId="0" applyNumberFormat="1" applyBorder="1" applyAlignment="1">
      <alignment horizontal="center" vertical="center" wrapText="1"/>
    </xf>
    <xf numFmtId="12" fontId="0" fillId="0" borderId="18" xfId="0" applyNumberFormat="1" applyBorder="1" applyAlignment="1">
      <alignment horizontal="center" vertical="center" wrapText="1"/>
    </xf>
    <xf numFmtId="12" fontId="0" fillId="0" borderId="10" xfId="0" applyNumberFormat="1" applyBorder="1" applyAlignment="1">
      <alignment horizontal="center" vertical="center" wrapText="1"/>
    </xf>
    <xf numFmtId="0" fontId="0" fillId="0" borderId="10" xfId="0" applyBorder="1" applyAlignment="1">
      <alignment horizontal="center" vertical="center" wrapText="1"/>
    </xf>
    <xf numFmtId="2" fontId="0" fillId="0" borderId="9" xfId="0" applyNumberFormat="1" applyBorder="1" applyAlignment="1">
      <alignment horizontal="center" wrapText="1"/>
    </xf>
    <xf numFmtId="2" fontId="0" fillId="0" borderId="18" xfId="0" applyNumberFormat="1" applyBorder="1" applyAlignment="1">
      <alignment horizontal="center" wrapText="1"/>
    </xf>
    <xf numFmtId="12" fontId="0" fillId="0" borderId="6" xfId="0" applyNumberFormat="1" applyBorder="1" applyAlignment="1">
      <alignment horizontal="center" vertical="center" wrapText="1"/>
    </xf>
    <xf numFmtId="1" fontId="0" fillId="0" borderId="9" xfId="0" applyNumberFormat="1" applyBorder="1" applyAlignment="1">
      <alignment horizontal="center" vertical="center"/>
    </xf>
    <xf numFmtId="1" fontId="0" fillId="0" borderId="18" xfId="0" applyNumberFormat="1" applyBorder="1" applyAlignment="1">
      <alignment horizontal="center" vertical="center"/>
    </xf>
    <xf numFmtId="0" fontId="0" fillId="0" borderId="21" xfId="0" applyBorder="1" applyAlignment="1">
      <alignment horizontal="center" vertical="center"/>
    </xf>
    <xf numFmtId="0" fontId="0" fillId="0" borderId="26" xfId="0" applyBorder="1" applyAlignment="1">
      <alignment horizontal="center" vertical="center"/>
    </xf>
    <xf numFmtId="1" fontId="0" fillId="0" borderId="9" xfId="0" applyNumberFormat="1" applyBorder="1" applyAlignment="1">
      <alignment horizontal="center" vertical="center" wrapText="1"/>
    </xf>
    <xf numFmtId="1" fontId="0" fillId="0" borderId="18" xfId="0" applyNumberFormat="1" applyBorder="1" applyAlignment="1">
      <alignment horizontal="center" vertical="center" wrapText="1"/>
    </xf>
    <xf numFmtId="1" fontId="0" fillId="0" borderId="10" xfId="0" applyNumberFormat="1" applyBorder="1" applyAlignment="1">
      <alignment horizontal="center" vertical="center" wrapText="1"/>
    </xf>
    <xf numFmtId="0" fontId="0" fillId="0" borderId="22" xfId="0" applyBorder="1" applyAlignment="1">
      <alignment horizontal="center" vertical="top"/>
    </xf>
    <xf numFmtId="0" fontId="0" fillId="0" borderId="23" xfId="0" applyBorder="1" applyAlignment="1">
      <alignment horizontal="center" vertical="top"/>
    </xf>
    <xf numFmtId="0" fontId="0" fillId="0" borderId="21" xfId="0" applyBorder="1" applyAlignment="1">
      <alignment horizontal="center" vertical="top"/>
    </xf>
    <xf numFmtId="0" fontId="0" fillId="0" borderId="26" xfId="0" applyBorder="1" applyAlignment="1">
      <alignment horizontal="center" vertical="top"/>
    </xf>
    <xf numFmtId="0" fontId="0" fillId="0" borderId="24" xfId="0" applyBorder="1" applyAlignment="1">
      <alignment horizontal="center" vertical="top"/>
    </xf>
    <xf numFmtId="0" fontId="0" fillId="0" borderId="25" xfId="0" applyBorder="1" applyAlignment="1">
      <alignment horizontal="center" vertical="top"/>
    </xf>
    <xf numFmtId="0" fontId="0" fillId="0" borderId="9" xfId="0" applyBorder="1" applyAlignment="1">
      <alignment horizontal="center" vertical="top" wrapText="1"/>
    </xf>
    <xf numFmtId="0" fontId="0" fillId="0" borderId="10" xfId="0" applyBorder="1" applyAlignment="1">
      <alignment horizontal="center" vertical="top" wrapText="1"/>
    </xf>
    <xf numFmtId="165" fontId="0" fillId="0" borderId="9" xfId="2" applyFont="1" applyBorder="1" applyAlignment="1">
      <alignment horizontal="center" vertical="top" wrapText="1"/>
    </xf>
    <xf numFmtId="165" fontId="0" fillId="0" borderId="10" xfId="2" applyFont="1" applyBorder="1" applyAlignment="1">
      <alignment horizontal="center" vertical="top" wrapText="1"/>
    </xf>
    <xf numFmtId="14" fontId="0" fillId="0" borderId="9" xfId="0" applyNumberFormat="1" applyBorder="1" applyAlignment="1">
      <alignment horizontal="center" vertical="top" wrapText="1"/>
    </xf>
    <xf numFmtId="14" fontId="0" fillId="0" borderId="10" xfId="0" applyNumberFormat="1" applyBorder="1" applyAlignment="1">
      <alignment horizontal="center" vertical="top" wrapText="1"/>
    </xf>
    <xf numFmtId="0" fontId="0" fillId="0" borderId="6" xfId="0" applyBorder="1" applyAlignment="1">
      <alignment horizontal="center" vertical="top" wrapText="1"/>
    </xf>
    <xf numFmtId="1" fontId="0" fillId="0" borderId="6" xfId="0" applyNumberFormat="1" applyBorder="1" applyAlignment="1">
      <alignment horizontal="center" vertical="top" wrapText="1"/>
    </xf>
    <xf numFmtId="0" fontId="0" fillId="0" borderId="6" xfId="0" applyBorder="1" applyAlignment="1">
      <alignment horizontal="center" vertical="top"/>
    </xf>
    <xf numFmtId="0" fontId="0" fillId="0" borderId="9" xfId="0" applyBorder="1" applyAlignment="1">
      <alignment horizontal="center" vertical="top"/>
    </xf>
    <xf numFmtId="0" fontId="0" fillId="0" borderId="18" xfId="0" applyBorder="1" applyAlignment="1">
      <alignment horizontal="center" vertical="top"/>
    </xf>
    <xf numFmtId="0" fontId="0" fillId="0" borderId="10" xfId="0" applyBorder="1" applyAlignment="1">
      <alignment horizontal="center" vertical="top"/>
    </xf>
    <xf numFmtId="0" fontId="0" fillId="0" borderId="22" xfId="0" applyBorder="1" applyAlignment="1">
      <alignment horizontal="center" vertical="top" wrapText="1"/>
    </xf>
    <xf numFmtId="0" fontId="0" fillId="0" borderId="23" xfId="0" applyBorder="1" applyAlignment="1">
      <alignment horizontal="center" vertical="top" wrapText="1"/>
    </xf>
    <xf numFmtId="0" fontId="0" fillId="0" borderId="24" xfId="0" applyBorder="1" applyAlignment="1">
      <alignment horizontal="center" vertical="top" wrapText="1"/>
    </xf>
    <xf numFmtId="0" fontId="0" fillId="0" borderId="25"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4" borderId="6" xfId="0" applyFill="1" applyBorder="1" applyAlignment="1">
      <alignment horizontal="center" vertical="center"/>
    </xf>
    <xf numFmtId="0" fontId="0" fillId="0" borderId="21" xfId="0" applyBorder="1" applyAlignment="1">
      <alignment horizontal="center" vertical="top" wrapText="1"/>
    </xf>
    <xf numFmtId="0" fontId="0" fillId="0" borderId="26" xfId="0" applyBorder="1" applyAlignment="1">
      <alignment horizontal="center" vertical="top" wrapText="1"/>
    </xf>
    <xf numFmtId="0" fontId="0" fillId="0" borderId="9" xfId="0" applyFill="1" applyBorder="1" applyAlignment="1">
      <alignment horizontal="center" vertical="center"/>
    </xf>
    <xf numFmtId="0" fontId="0" fillId="0" borderId="18" xfId="0" applyFill="1" applyBorder="1" applyAlignment="1">
      <alignment horizontal="center" vertical="center"/>
    </xf>
    <xf numFmtId="0" fontId="0" fillId="0" borderId="10" xfId="0" applyFill="1" applyBorder="1" applyAlignment="1">
      <alignment horizontal="center" vertical="center"/>
    </xf>
    <xf numFmtId="2" fontId="0" fillId="0" borderId="6" xfId="0" applyNumberFormat="1" applyBorder="1" applyAlignment="1">
      <alignment horizontal="center" vertical="center" wrapText="1"/>
    </xf>
    <xf numFmtId="0" fontId="2" fillId="4" borderId="9"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0" fillId="0" borderId="9" xfId="0" applyBorder="1" applyAlignment="1">
      <alignment horizontal="center"/>
    </xf>
    <xf numFmtId="0" fontId="0" fillId="0" borderId="18" xfId="0" applyBorder="1" applyAlignment="1">
      <alignment horizontal="center"/>
    </xf>
    <xf numFmtId="0" fontId="0" fillId="0" borderId="10" xfId="0" applyBorder="1" applyAlignment="1">
      <alignment horizont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6" xfId="0" applyFill="1" applyBorder="1" applyAlignment="1">
      <alignment horizontal="left" vertical="center" wrapText="1"/>
    </xf>
    <xf numFmtId="0" fontId="0" fillId="0" borderId="6" xfId="0" applyBorder="1" applyAlignment="1">
      <alignment horizontal="left" vertical="center" wrapText="1"/>
    </xf>
    <xf numFmtId="0" fontId="0" fillId="4" borderId="6" xfId="0" applyFill="1" applyBorder="1" applyAlignment="1">
      <alignment horizontal="center" vertical="center" wrapText="1"/>
    </xf>
    <xf numFmtId="0" fontId="0" fillId="0" borderId="8" xfId="0" applyBorder="1" applyAlignment="1">
      <alignment horizontal="left" vertical="center"/>
    </xf>
    <xf numFmtId="0" fontId="0" fillId="4" borderId="7" xfId="0" applyFill="1" applyBorder="1" applyAlignment="1">
      <alignment horizontal="left" vertical="center" wrapText="1"/>
    </xf>
    <xf numFmtId="0" fontId="0" fillId="4" borderId="8" xfId="0" applyFill="1" applyBorder="1" applyAlignment="1">
      <alignment horizontal="left"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6"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5" xfId="0" applyFont="1" applyFill="1" applyBorder="1" applyAlignment="1">
      <alignment horizontal="center" vertical="center"/>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0" fillId="0" borderId="7" xfId="0" applyBorder="1" applyAlignment="1">
      <alignment horizontal="left" vertical="center"/>
    </xf>
    <xf numFmtId="0" fontId="5" fillId="2" borderId="21"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0" fillId="0" borderId="6" xfId="0" applyFill="1" applyBorder="1" applyAlignment="1">
      <alignment horizontal="left" vertical="center" wrapText="1"/>
    </xf>
    <xf numFmtId="0" fontId="0" fillId="0" borderId="9" xfId="0" applyFill="1" applyBorder="1" applyAlignment="1">
      <alignment horizontal="center" wrapText="1"/>
    </xf>
    <xf numFmtId="0" fontId="0" fillId="0" borderId="10" xfId="0" applyFill="1" applyBorder="1" applyAlignment="1">
      <alignment horizontal="center" wrapText="1"/>
    </xf>
    <xf numFmtId="0" fontId="0" fillId="4" borderId="9"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10" xfId="0" applyFill="1" applyBorder="1" applyAlignment="1">
      <alignment horizontal="center"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29" fillId="0" borderId="6" xfId="0" applyFont="1" applyBorder="1" applyAlignment="1">
      <alignment horizontal="center" vertical="center" wrapText="1"/>
    </xf>
    <xf numFmtId="0" fontId="2" fillId="4" borderId="9"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0" xfId="0" applyFont="1" applyFill="1" applyBorder="1" applyAlignment="1">
      <alignment horizontal="center" vertical="center"/>
    </xf>
    <xf numFmtId="0" fontId="11" fillId="4" borderId="11" xfId="0" applyFont="1" applyFill="1" applyBorder="1" applyAlignment="1">
      <alignment horizontal="center" vertical="center" wrapText="1"/>
    </xf>
    <xf numFmtId="0" fontId="30" fillId="4" borderId="7" xfId="0" applyFont="1" applyFill="1" applyBorder="1" applyAlignment="1">
      <alignment horizontal="left" vertical="center" wrapText="1"/>
    </xf>
    <xf numFmtId="0" fontId="30" fillId="4" borderId="8"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0" xfId="0" applyFont="1" applyFill="1" applyBorder="1" applyAlignment="1">
      <alignment horizontal="center" vertical="center"/>
    </xf>
    <xf numFmtId="0" fontId="0" fillId="0" borderId="7" xfId="0" applyBorder="1" applyAlignment="1">
      <alignment horizontal="left" vertical="top" wrapText="1"/>
    </xf>
    <xf numFmtId="0" fontId="0" fillId="0" borderId="8" xfId="0" applyBorder="1" applyAlignment="1">
      <alignment horizontal="left" vertical="top" wrapText="1"/>
    </xf>
    <xf numFmtId="0" fontId="5" fillId="4" borderId="9"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0" fillId="5" borderId="7" xfId="0" applyFill="1" applyBorder="1" applyAlignment="1">
      <alignment horizontal="left" vertical="center" wrapText="1"/>
    </xf>
    <xf numFmtId="0" fontId="0" fillId="5" borderId="8" xfId="0" applyFill="1" applyBorder="1" applyAlignment="1">
      <alignment horizontal="left" vertical="center" wrapText="1"/>
    </xf>
    <xf numFmtId="0" fontId="0" fillId="0" borderId="6" xfId="0" applyBorder="1" applyAlignment="1">
      <alignment horizontal="left" vertical="center"/>
    </xf>
    <xf numFmtId="0" fontId="0" fillId="2" borderId="7" xfId="0" applyFill="1" applyBorder="1" applyAlignment="1">
      <alignment horizontal="center" vertical="center"/>
    </xf>
    <xf numFmtId="0" fontId="0" fillId="2" borderId="13" xfId="0" applyFill="1" applyBorder="1" applyAlignment="1">
      <alignment horizontal="center" vertical="center"/>
    </xf>
    <xf numFmtId="0" fontId="0" fillId="2" borderId="8" xfId="0" applyFill="1" applyBorder="1" applyAlignment="1">
      <alignment horizontal="center" vertical="center"/>
    </xf>
    <xf numFmtId="0" fontId="0" fillId="0" borderId="7" xfId="0" applyBorder="1" applyAlignment="1">
      <alignment horizontal="center" wrapText="1"/>
    </xf>
    <xf numFmtId="0" fontId="0" fillId="0" borderId="13" xfId="0" applyBorder="1" applyAlignment="1">
      <alignment horizontal="center" wrapText="1"/>
    </xf>
    <xf numFmtId="0" fontId="0" fillId="0" borderId="8" xfId="0" applyBorder="1" applyAlignment="1">
      <alignment horizontal="center" wrapText="1"/>
    </xf>
    <xf numFmtId="0" fontId="0" fillId="0" borderId="13" xfId="0" applyBorder="1" applyAlignment="1">
      <alignment horizontal="center" vertical="center"/>
    </xf>
    <xf numFmtId="0" fontId="0" fillId="0" borderId="13" xfId="0" applyBorder="1" applyAlignment="1">
      <alignment horizontal="center" vertical="center" wrapText="1"/>
    </xf>
    <xf numFmtId="0" fontId="0" fillId="0" borderId="7" xfId="0" applyBorder="1" applyAlignment="1">
      <alignment horizontal="center"/>
    </xf>
    <xf numFmtId="0" fontId="0" fillId="0" borderId="13" xfId="0" applyBorder="1" applyAlignment="1">
      <alignment horizontal="center"/>
    </xf>
    <xf numFmtId="0" fontId="0" fillId="0" borderId="8" xfId="0" applyBorder="1" applyAlignment="1">
      <alignment horizontal="center"/>
    </xf>
    <xf numFmtId="0" fontId="8" fillId="0" borderId="18" xfId="0" applyFont="1" applyFill="1" applyBorder="1" applyAlignment="1">
      <alignment horizontal="center" vertical="center" wrapText="1"/>
    </xf>
    <xf numFmtId="0" fontId="0" fillId="0" borderId="21" xfId="0" applyFill="1" applyBorder="1" applyAlignment="1">
      <alignment horizontal="center" vertical="center" wrapText="1"/>
    </xf>
    <xf numFmtId="0" fontId="0" fillId="0" borderId="0"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0" xfId="0" applyFill="1" applyBorder="1" applyAlignment="1">
      <alignment horizontal="center" vertical="center" wrapText="1"/>
    </xf>
    <xf numFmtId="0" fontId="0" fillId="0" borderId="9" xfId="0" applyBorder="1" applyAlignment="1">
      <alignment horizontal="left" vertical="center" wrapText="1"/>
    </xf>
    <xf numFmtId="0" fontId="0" fillId="0" borderId="18" xfId="0" applyBorder="1" applyAlignment="1">
      <alignment horizontal="left" vertical="center" wrapText="1"/>
    </xf>
    <xf numFmtId="0" fontId="0" fillId="0" borderId="10" xfId="0" applyBorder="1" applyAlignment="1">
      <alignment horizontal="left" vertical="center" wrapText="1"/>
    </xf>
    <xf numFmtId="49" fontId="0" fillId="4" borderId="9" xfId="0" applyNumberFormat="1" applyFill="1" applyBorder="1" applyAlignment="1">
      <alignment horizontal="left" vertical="center" wrapText="1"/>
    </xf>
    <xf numFmtId="49" fontId="0" fillId="4" borderId="18" xfId="0" applyNumberFormat="1" applyFill="1" applyBorder="1" applyAlignment="1">
      <alignment horizontal="left" vertical="center" wrapText="1"/>
    </xf>
    <xf numFmtId="49" fontId="0" fillId="4" borderId="10" xfId="0" applyNumberFormat="1" applyFill="1" applyBorder="1" applyAlignment="1">
      <alignment horizontal="left" vertical="center" wrapText="1"/>
    </xf>
    <xf numFmtId="0" fontId="0" fillId="0" borderId="9" xfId="0" applyFill="1" applyBorder="1" applyAlignment="1">
      <alignment horizontal="left" vertical="center" wrapText="1"/>
    </xf>
    <xf numFmtId="0" fontId="0" fillId="0" borderId="18" xfId="0" applyFill="1" applyBorder="1" applyAlignment="1">
      <alignment horizontal="left" vertical="center" wrapText="1"/>
    </xf>
    <xf numFmtId="0" fontId="0" fillId="0" borderId="10" xfId="0" applyFill="1" applyBorder="1" applyAlignment="1">
      <alignment horizontal="left" vertical="center" wrapText="1"/>
    </xf>
    <xf numFmtId="0" fontId="0" fillId="4" borderId="9" xfId="0" applyFill="1" applyBorder="1" applyAlignment="1">
      <alignment horizontal="left" vertical="center" wrapText="1"/>
    </xf>
    <xf numFmtId="0" fontId="0" fillId="4" borderId="18" xfId="0" applyFill="1" applyBorder="1" applyAlignment="1">
      <alignment horizontal="left" vertical="center" wrapText="1"/>
    </xf>
    <xf numFmtId="0" fontId="0" fillId="4" borderId="10" xfId="0" applyFill="1" applyBorder="1" applyAlignment="1">
      <alignment horizontal="left" vertical="center" wrapText="1"/>
    </xf>
    <xf numFmtId="0" fontId="0" fillId="0" borderId="6" xfId="0" applyBorder="1" applyAlignment="1">
      <alignment horizontal="justify" vertical="justify" wrapText="1"/>
    </xf>
    <xf numFmtId="0" fontId="0" fillId="0" borderId="6" xfId="0" applyFont="1" applyBorder="1" applyAlignment="1">
      <alignment horizontal="justify" vertical="justify" wrapText="1"/>
    </xf>
    <xf numFmtId="14" fontId="0" fillId="0" borderId="6" xfId="0" applyNumberFormat="1" applyBorder="1" applyAlignment="1">
      <alignment horizontal="justify" vertical="justify" wrapText="1"/>
    </xf>
    <xf numFmtId="0" fontId="0" fillId="0" borderId="6" xfId="0" applyFill="1" applyBorder="1" applyAlignment="1">
      <alignment horizontal="justify" vertical="justify" wrapText="1"/>
    </xf>
    <xf numFmtId="0" fontId="2" fillId="0" borderId="6"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49" fontId="0" fillId="0" borderId="9" xfId="0" applyNumberFormat="1" applyBorder="1" applyAlignment="1">
      <alignment horizontal="center" vertical="center" wrapText="1"/>
    </xf>
    <xf numFmtId="49" fontId="0" fillId="0" borderId="10" xfId="0" applyNumberFormat="1"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9" xfId="1" applyNumberFormat="1" applyFont="1" applyBorder="1" applyAlignment="1">
      <alignment horizontal="center" vertical="center" wrapText="1"/>
    </xf>
    <xf numFmtId="0" fontId="0" fillId="0" borderId="10" xfId="1" applyNumberFormat="1" applyFont="1" applyBorder="1" applyAlignment="1">
      <alignment horizontal="center" vertical="center" wrapText="1"/>
    </xf>
    <xf numFmtId="14" fontId="0" fillId="0" borderId="9"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167" fontId="0" fillId="0" borderId="21" xfId="0" applyNumberFormat="1" applyFill="1" applyBorder="1" applyAlignment="1">
      <alignment horizontal="center" vertical="center" wrapText="1"/>
    </xf>
    <xf numFmtId="0" fontId="31" fillId="0" borderId="0" xfId="0" applyFont="1" applyAlignment="1">
      <alignment horizontal="center" vertical="center"/>
    </xf>
    <xf numFmtId="0" fontId="2" fillId="0" borderId="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0" xfId="0" applyFont="1" applyBorder="1" applyAlignment="1">
      <alignment horizontal="center" vertical="center" wrapText="1"/>
    </xf>
    <xf numFmtId="49" fontId="0" fillId="0" borderId="18" xfId="0" applyNumberFormat="1" applyBorder="1" applyAlignment="1">
      <alignment horizontal="center" vertical="center" wrapText="1"/>
    </xf>
    <xf numFmtId="165" fontId="0" fillId="0" borderId="6" xfId="2" applyFont="1" applyBorder="1" applyAlignment="1">
      <alignment horizontal="center" vertical="top" wrapText="1"/>
    </xf>
    <xf numFmtId="14" fontId="0" fillId="0" borderId="6" xfId="0" applyNumberFormat="1" applyBorder="1" applyAlignment="1">
      <alignment horizontal="center" vertical="top" wrapText="1"/>
    </xf>
    <xf numFmtId="0" fontId="0" fillId="0" borderId="18" xfId="0" applyFill="1"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2" fontId="0" fillId="0" borderId="9" xfId="0" applyNumberFormat="1" applyBorder="1" applyAlignment="1">
      <alignment horizontal="center" vertical="center" wrapText="1"/>
    </xf>
    <xf numFmtId="2" fontId="0" fillId="0" borderId="18" xfId="0" applyNumberFormat="1" applyBorder="1" applyAlignment="1">
      <alignment horizontal="center" vertical="center" wrapText="1"/>
    </xf>
    <xf numFmtId="2" fontId="0" fillId="0" borderId="10" xfId="0" applyNumberFormat="1" applyBorder="1" applyAlignment="1">
      <alignment horizontal="center" vertical="center" wrapText="1"/>
    </xf>
    <xf numFmtId="0" fontId="0" fillId="4" borderId="16" xfId="0" applyFill="1" applyBorder="1" applyAlignment="1">
      <alignment horizontal="center" vertical="center"/>
    </xf>
    <xf numFmtId="0" fontId="0" fillId="4" borderId="18" xfId="0" applyFill="1" applyBorder="1" applyAlignment="1">
      <alignment horizontal="center" vertical="center"/>
    </xf>
    <xf numFmtId="0" fontId="0" fillId="4" borderId="20" xfId="0" applyFill="1" applyBorder="1" applyAlignment="1">
      <alignment horizontal="center" vertical="center"/>
    </xf>
    <xf numFmtId="0" fontId="2" fillId="4"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0" borderId="6" xfId="0" applyFill="1" applyBorder="1" applyAlignment="1">
      <alignment horizontal="center" vertical="center"/>
    </xf>
    <xf numFmtId="0" fontId="12" fillId="0" borderId="0" xfId="0" applyFont="1" applyFill="1" applyBorder="1" applyAlignment="1">
      <alignment horizontal="center" vertical="center"/>
    </xf>
    <xf numFmtId="0" fontId="12" fillId="0" borderId="21"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0" fillId="0" borderId="6" xfId="0" applyBorder="1" applyAlignment="1">
      <alignment horizontal="justify" vertical="center"/>
    </xf>
    <xf numFmtId="0" fontId="3" fillId="4"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0" borderId="9" xfId="0" applyBorder="1" applyAlignment="1">
      <alignment horizontal="center" wrapText="1"/>
    </xf>
    <xf numFmtId="0" fontId="0" fillId="0" borderId="18" xfId="0" applyBorder="1" applyAlignment="1">
      <alignment horizontal="center" wrapText="1"/>
    </xf>
    <xf numFmtId="0" fontId="0" fillId="0" borderId="10" xfId="0" applyBorder="1" applyAlignment="1">
      <alignment horizontal="center" wrapText="1"/>
    </xf>
    <xf numFmtId="14" fontId="0" fillId="0" borderId="9" xfId="0" applyNumberFormat="1" applyBorder="1" applyAlignment="1">
      <alignment horizontal="center" wrapText="1"/>
    </xf>
    <xf numFmtId="14" fontId="0" fillId="0" borderId="18" xfId="0" applyNumberFormat="1" applyBorder="1" applyAlignment="1">
      <alignment horizontal="center" wrapText="1"/>
    </xf>
    <xf numFmtId="14" fontId="0" fillId="0" borderId="10" xfId="0" applyNumberFormat="1" applyBorder="1" applyAlignment="1">
      <alignment horizontal="center" wrapText="1"/>
    </xf>
    <xf numFmtId="1" fontId="0" fillId="0" borderId="9" xfId="0" applyNumberFormat="1" applyBorder="1" applyAlignment="1">
      <alignment horizontal="center" wrapText="1"/>
    </xf>
    <xf numFmtId="1" fontId="0" fillId="0" borderId="18" xfId="0" applyNumberFormat="1" applyBorder="1" applyAlignment="1">
      <alignment horizontal="center" wrapText="1"/>
    </xf>
    <xf numFmtId="1" fontId="0" fillId="0" borderId="10" xfId="0" applyNumberFormat="1" applyBorder="1" applyAlignment="1">
      <alignment horizont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1" xfId="0" applyBorder="1" applyAlignment="1">
      <alignment horizontal="left" wrapText="1"/>
    </xf>
    <xf numFmtId="0" fontId="0" fillId="0" borderId="0" xfId="0" applyAlignment="1">
      <alignment horizontal="left" wrapText="1"/>
    </xf>
    <xf numFmtId="14" fontId="0" fillId="0" borderId="9" xfId="0" applyNumberFormat="1" applyBorder="1" applyAlignment="1">
      <alignment horizontal="center"/>
    </xf>
    <xf numFmtId="14" fontId="0" fillId="0" borderId="18" xfId="0" applyNumberFormat="1" applyBorder="1" applyAlignment="1">
      <alignment horizontal="center"/>
    </xf>
    <xf numFmtId="14" fontId="0" fillId="0" borderId="10" xfId="0" applyNumberFormat="1" applyBorder="1" applyAlignment="1">
      <alignment horizontal="center"/>
    </xf>
    <xf numFmtId="0" fontId="0" fillId="0" borderId="23" xfId="0" applyBorder="1" applyAlignment="1">
      <alignment horizontal="center" wrapText="1"/>
    </xf>
    <xf numFmtId="0" fontId="0" fillId="0" borderId="26" xfId="0" applyBorder="1" applyAlignment="1">
      <alignment horizontal="center" wrapText="1"/>
    </xf>
    <xf numFmtId="0" fontId="0" fillId="0" borderId="25" xfId="0" applyBorder="1" applyAlignment="1">
      <alignment horizontal="center" wrapText="1"/>
    </xf>
    <xf numFmtId="0" fontId="0" fillId="0" borderId="9" xfId="0" applyFill="1" applyBorder="1" applyAlignment="1">
      <alignment horizontal="center"/>
    </xf>
    <xf numFmtId="0" fontId="0" fillId="0" borderId="18" xfId="0" applyFill="1" applyBorder="1" applyAlignment="1">
      <alignment horizontal="center"/>
    </xf>
    <xf numFmtId="0" fontId="0" fillId="0" borderId="10" xfId="0" applyFill="1" applyBorder="1" applyAlignment="1">
      <alignment horizontal="center"/>
    </xf>
    <xf numFmtId="0" fontId="2" fillId="0" borderId="6" xfId="0" applyFont="1" applyBorder="1" applyAlignment="1">
      <alignment horizontal="left"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21" fillId="0" borderId="10" xfId="0" applyFont="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0" fillId="0" borderId="9" xfId="0" applyBorder="1" applyAlignment="1">
      <alignment horizontal="left" wrapText="1"/>
    </xf>
    <xf numFmtId="0" fontId="0" fillId="0" borderId="10" xfId="0" applyBorder="1" applyAlignment="1">
      <alignment horizontal="left" wrapText="1"/>
    </xf>
    <xf numFmtId="0" fontId="0" fillId="0" borderId="6" xfId="0" applyBorder="1" applyAlignment="1">
      <alignment horizontal="center" wrapText="1"/>
    </xf>
    <xf numFmtId="0" fontId="0" fillId="0" borderId="6" xfId="0" applyBorder="1" applyAlignment="1">
      <alignment horizontal="center"/>
    </xf>
    <xf numFmtId="14" fontId="0" fillId="0" borderId="6" xfId="0" applyNumberFormat="1" applyBorder="1" applyAlignment="1">
      <alignment horizontal="center"/>
    </xf>
    <xf numFmtId="0" fontId="0" fillId="0" borderId="6" xfId="0" applyFill="1" applyBorder="1" applyAlignment="1">
      <alignment horizontal="center"/>
    </xf>
    <xf numFmtId="0" fontId="0" fillId="4" borderId="7" xfId="0" applyFill="1" applyBorder="1" applyAlignment="1">
      <alignment horizontal="left" vertical="top" wrapText="1"/>
    </xf>
    <xf numFmtId="0" fontId="0" fillId="4" borderId="8" xfId="0" applyFill="1" applyBorder="1" applyAlignment="1">
      <alignment horizontal="left" vertical="top" wrapText="1"/>
    </xf>
    <xf numFmtId="0" fontId="0" fillId="0" borderId="39" xfId="0" applyBorder="1" applyAlignment="1">
      <alignment horizontal="center" vertical="center" wrapText="1"/>
    </xf>
    <xf numFmtId="0" fontId="0" fillId="0" borderId="0" xfId="0" applyBorder="1" applyAlignment="1">
      <alignment horizontal="center" vertical="center" wrapText="1"/>
    </xf>
    <xf numFmtId="14" fontId="0" fillId="0" borderId="18" xfId="0" applyNumberFormat="1" applyBorder="1" applyAlignment="1">
      <alignment horizontal="center" vertical="center" wrapText="1"/>
    </xf>
    <xf numFmtId="169" fontId="0" fillId="0" borderId="9" xfId="1" applyNumberFormat="1" applyFont="1" applyBorder="1" applyAlignment="1">
      <alignment horizontal="center" vertical="center"/>
    </xf>
    <xf numFmtId="169" fontId="0" fillId="0" borderId="18" xfId="1" applyNumberFormat="1" applyFont="1" applyBorder="1" applyAlignment="1">
      <alignment horizontal="center" vertical="center"/>
    </xf>
    <xf numFmtId="0" fontId="11" fillId="4" borderId="0" xfId="0" applyFont="1" applyFill="1" applyBorder="1" applyAlignment="1">
      <alignment horizontal="center" vertical="center" wrapText="1"/>
    </xf>
    <xf numFmtId="169" fontId="0" fillId="0" borderId="10" xfId="1" applyNumberFormat="1" applyFont="1" applyBorder="1" applyAlignment="1">
      <alignment horizontal="center" vertical="center"/>
    </xf>
    <xf numFmtId="0" fontId="11" fillId="0" borderId="11" xfId="0" applyFont="1" applyBorder="1" applyAlignment="1">
      <alignment horizontal="left" vertical="center" wrapText="1"/>
    </xf>
    <xf numFmtId="0" fontId="8" fillId="0" borderId="9" xfId="0" applyFont="1" applyFill="1" applyBorder="1" applyAlignment="1">
      <alignment horizontal="left" vertical="center" wrapText="1"/>
    </xf>
    <xf numFmtId="0" fontId="8" fillId="0" borderId="18" xfId="0" applyFont="1" applyFill="1" applyBorder="1" applyAlignment="1">
      <alignment horizontal="left" vertical="center" wrapText="1"/>
    </xf>
    <xf numFmtId="1" fontId="2" fillId="0" borderId="9" xfId="1" applyNumberFormat="1" applyFont="1" applyFill="1" applyBorder="1" applyAlignment="1">
      <alignment vertical="center"/>
    </xf>
    <xf numFmtId="1" fontId="2" fillId="0" borderId="10" xfId="1" applyNumberFormat="1" applyFont="1" applyFill="1" applyBorder="1" applyAlignment="1">
      <alignment vertical="center"/>
    </xf>
    <xf numFmtId="0" fontId="0" fillId="0" borderId="28" xfId="0" applyFill="1" applyBorder="1" applyAlignment="1">
      <alignment horizontal="left" vertical="center" wrapText="1"/>
    </xf>
    <xf numFmtId="0" fontId="0" fillId="0" borderId="29" xfId="0"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169" fontId="0" fillId="0" borderId="9" xfId="1" applyNumberFormat="1" applyFont="1" applyBorder="1" applyAlignment="1">
      <alignment horizontal="center" vertical="center" wrapText="1"/>
    </xf>
    <xf numFmtId="169" fontId="0" fillId="0" borderId="10" xfId="1" applyNumberFormat="1" applyFont="1" applyBorder="1" applyAlignment="1">
      <alignment horizontal="center" vertical="center" wrapText="1"/>
    </xf>
    <xf numFmtId="14" fontId="0" fillId="0" borderId="9" xfId="0" applyNumberFormat="1" applyBorder="1" applyAlignment="1">
      <alignment horizontal="right" vertical="center" wrapText="1"/>
    </xf>
    <xf numFmtId="14" fontId="0" fillId="0" borderId="10" xfId="0" applyNumberFormat="1" applyBorder="1" applyAlignment="1">
      <alignment horizontal="right" vertical="center" wrapText="1"/>
    </xf>
    <xf numFmtId="0" fontId="0" fillId="0" borderId="31" xfId="0" applyFill="1" applyBorder="1" applyAlignment="1">
      <alignment horizontal="center" vertical="center" wrapText="1"/>
    </xf>
    <xf numFmtId="0" fontId="0" fillId="0" borderId="32" xfId="0" applyFill="1" applyBorder="1" applyAlignment="1">
      <alignment horizontal="center" vertical="center" wrapText="1"/>
    </xf>
    <xf numFmtId="0" fontId="0" fillId="0" borderId="33" xfId="0" applyFill="1" applyBorder="1" applyAlignment="1">
      <alignment horizontal="center" vertical="center" wrapText="1"/>
    </xf>
    <xf numFmtId="0" fontId="0" fillId="0" borderId="34" xfId="0" applyFill="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4" borderId="28" xfId="0" applyFill="1" applyBorder="1" applyAlignment="1">
      <alignment horizontal="left" vertical="center" wrapText="1"/>
    </xf>
    <xf numFmtId="0" fontId="0" fillId="4" borderId="29" xfId="0" applyFill="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1" xfId="0" applyFill="1" applyBorder="1" applyAlignment="1">
      <alignment horizontal="left" vertical="center" wrapText="1"/>
    </xf>
    <xf numFmtId="0" fontId="0" fillId="0" borderId="32" xfId="0" applyFill="1" applyBorder="1" applyAlignment="1">
      <alignment horizontal="left" vertical="center" wrapText="1"/>
    </xf>
    <xf numFmtId="0" fontId="0" fillId="0" borderId="33" xfId="0" applyFill="1" applyBorder="1" applyAlignment="1">
      <alignment horizontal="left" vertical="center" wrapText="1"/>
    </xf>
    <xf numFmtId="0" fontId="0" fillId="0" borderId="34" xfId="0" applyFill="1" applyBorder="1" applyAlignment="1">
      <alignment horizontal="left" vertical="center" wrapText="1"/>
    </xf>
    <xf numFmtId="0" fontId="0" fillId="0" borderId="35" xfId="0" applyFill="1" applyBorder="1" applyAlignment="1">
      <alignment horizontal="left" vertical="center" wrapText="1"/>
    </xf>
    <xf numFmtId="0" fontId="0" fillId="0" borderId="36" xfId="0" applyFill="1" applyBorder="1" applyAlignment="1">
      <alignment horizontal="left" vertical="center" wrapText="1"/>
    </xf>
    <xf numFmtId="0" fontId="0" fillId="0" borderId="35" xfId="0" applyFill="1" applyBorder="1" applyAlignment="1">
      <alignment horizontal="center" vertical="center" wrapText="1"/>
    </xf>
    <xf numFmtId="0" fontId="0" fillId="0" borderId="36" xfId="0" applyFill="1" applyBorder="1" applyAlignment="1">
      <alignment horizontal="center" vertical="center" wrapText="1"/>
    </xf>
    <xf numFmtId="0" fontId="0" fillId="0" borderId="37" xfId="0" applyFill="1" applyBorder="1" applyAlignment="1">
      <alignment horizontal="center" vertical="center" wrapText="1"/>
    </xf>
    <xf numFmtId="1" fontId="0" fillId="0" borderId="9" xfId="1" applyNumberFormat="1" applyFont="1" applyBorder="1" applyAlignment="1">
      <alignment horizontal="left" vertical="center" wrapText="1"/>
    </xf>
    <xf numFmtId="1" fontId="0" fillId="0" borderId="10" xfId="1" applyNumberFormat="1" applyFont="1" applyBorder="1" applyAlignment="1">
      <alignment horizontal="left" vertical="center" wrapText="1"/>
    </xf>
    <xf numFmtId="0" fontId="0" fillId="0" borderId="22" xfId="0" applyFill="1" applyBorder="1" applyAlignment="1">
      <alignment horizontal="center" vertical="center" wrapText="1"/>
    </xf>
    <xf numFmtId="0" fontId="0" fillId="0" borderId="38" xfId="0"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169" fontId="0" fillId="0" borderId="9" xfId="1" applyNumberFormat="1" applyFont="1" applyFill="1" applyBorder="1" applyAlignment="1">
      <alignment horizontal="center" vertical="center" wrapText="1"/>
    </xf>
    <xf numFmtId="169" fontId="0" fillId="0" borderId="10" xfId="1" applyNumberFormat="1" applyFont="1" applyFill="1" applyBorder="1" applyAlignment="1">
      <alignment horizontal="center" vertical="center" wrapText="1"/>
    </xf>
    <xf numFmtId="169" fontId="0" fillId="0" borderId="16" xfId="1" applyNumberFormat="1" applyFont="1" applyBorder="1" applyAlignment="1">
      <alignment horizontal="center" vertical="center"/>
    </xf>
    <xf numFmtId="169" fontId="0" fillId="0" borderId="20" xfId="1" applyNumberFormat="1" applyFont="1" applyBorder="1" applyAlignment="1">
      <alignment horizontal="center" vertical="center"/>
    </xf>
    <xf numFmtId="169" fontId="0" fillId="0" borderId="6" xfId="1" applyNumberFormat="1" applyFont="1" applyBorder="1" applyAlignment="1">
      <alignment horizontal="center" vertical="center"/>
    </xf>
    <xf numFmtId="0" fontId="0" fillId="0" borderId="7" xfId="0" applyFill="1" applyBorder="1" applyAlignment="1">
      <alignment horizontal="left" wrapText="1"/>
    </xf>
    <xf numFmtId="0" fontId="0" fillId="0" borderId="8" xfId="0" applyFill="1" applyBorder="1" applyAlignment="1">
      <alignment horizontal="left" wrapText="1"/>
    </xf>
    <xf numFmtId="0" fontId="12" fillId="5" borderId="7" xfId="0" applyFont="1" applyFill="1" applyBorder="1" applyAlignment="1">
      <alignment horizontal="left" wrapText="1"/>
    </xf>
    <xf numFmtId="0" fontId="12" fillId="5" borderId="8" xfId="0" applyFont="1" applyFill="1" applyBorder="1" applyAlignment="1">
      <alignment horizontal="left" wrapText="1"/>
    </xf>
    <xf numFmtId="0" fontId="12" fillId="4" borderId="7" xfId="0" applyFont="1" applyFill="1" applyBorder="1" applyAlignment="1">
      <alignment horizontal="left" wrapText="1"/>
    </xf>
    <xf numFmtId="0" fontId="12" fillId="4" borderId="8" xfId="0" applyFont="1" applyFill="1" applyBorder="1" applyAlignment="1">
      <alignment horizontal="left" wrapText="1"/>
    </xf>
    <xf numFmtId="0" fontId="0" fillId="0" borderId="9" xfId="0" applyFill="1" applyBorder="1" applyAlignment="1">
      <alignment horizontal="left"/>
    </xf>
    <xf numFmtId="0" fontId="0" fillId="0" borderId="10" xfId="0" applyFill="1" applyBorder="1" applyAlignment="1">
      <alignment horizontal="left"/>
    </xf>
    <xf numFmtId="0" fontId="0" fillId="0" borderId="22" xfId="0" applyFill="1" applyBorder="1" applyAlignment="1">
      <alignment horizontal="left" wrapText="1"/>
    </xf>
    <xf numFmtId="0" fontId="0" fillId="0" borderId="23" xfId="0" applyFill="1" applyBorder="1" applyAlignment="1">
      <alignment horizontal="left" wrapText="1"/>
    </xf>
    <xf numFmtId="0" fontId="0" fillId="0" borderId="24" xfId="0" applyFill="1" applyBorder="1" applyAlignment="1">
      <alignment horizontal="left" wrapText="1"/>
    </xf>
    <xf numFmtId="0" fontId="0" fillId="0" borderId="25" xfId="0" applyFill="1" applyBorder="1" applyAlignment="1">
      <alignment horizontal="left" wrapText="1"/>
    </xf>
    <xf numFmtId="0" fontId="0" fillId="0" borderId="6" xfId="0" applyFill="1" applyBorder="1" applyAlignment="1">
      <alignment horizontal="left" wrapText="1"/>
    </xf>
    <xf numFmtId="0" fontId="0" fillId="0" borderId="9" xfId="0" applyFill="1" applyBorder="1" applyAlignment="1">
      <alignment horizontal="left" wrapText="1"/>
    </xf>
    <xf numFmtId="0" fontId="0" fillId="0" borderId="10" xfId="0" applyFill="1" applyBorder="1" applyAlignment="1">
      <alignment horizontal="left" wrapText="1"/>
    </xf>
    <xf numFmtId="0" fontId="0" fillId="4" borderId="6" xfId="0" applyFill="1" applyBorder="1" applyAlignment="1">
      <alignment horizontal="left" wrapText="1"/>
    </xf>
    <xf numFmtId="0" fontId="0" fillId="0" borderId="6" xfId="0" applyBorder="1" applyAlignment="1">
      <alignment horizontal="left" wrapText="1"/>
    </xf>
    <xf numFmtId="0" fontId="8" fillId="0" borderId="10" xfId="0" applyFont="1" applyFill="1" applyBorder="1" applyAlignment="1">
      <alignment horizontal="left" vertical="center" wrapText="1"/>
    </xf>
    <xf numFmtId="17" fontId="0" fillId="0" borderId="6" xfId="0" applyNumberFormat="1" applyBorder="1" applyAlignment="1">
      <alignment horizontal="center" vertical="center" wrapText="1"/>
    </xf>
    <xf numFmtId="0" fontId="8" fillId="0" borderId="9" xfId="0" applyFont="1" applyFill="1" applyBorder="1" applyAlignment="1">
      <alignment horizontal="justify" vertical="center" wrapText="1"/>
    </xf>
    <xf numFmtId="0" fontId="8" fillId="0" borderId="18" xfId="0" applyFont="1" applyFill="1" applyBorder="1" applyAlignment="1">
      <alignment horizontal="justify" vertical="center" wrapText="1"/>
    </xf>
    <xf numFmtId="0" fontId="8" fillId="0" borderId="10" xfId="0" applyFont="1" applyFill="1" applyBorder="1" applyAlignment="1">
      <alignment horizontal="justify" vertical="center" wrapText="1"/>
    </xf>
    <xf numFmtId="0" fontId="0" fillId="0" borderId="23"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14" fontId="0" fillId="0" borderId="9" xfId="0" applyNumberFormat="1" applyFill="1" applyBorder="1" applyAlignment="1">
      <alignment horizontal="center" vertical="center" wrapText="1"/>
    </xf>
    <xf numFmtId="49" fontId="0" fillId="0" borderId="9" xfId="0" applyNumberFormat="1" applyFill="1" applyBorder="1" applyAlignment="1">
      <alignment horizontal="center" vertical="center" wrapText="1"/>
    </xf>
    <xf numFmtId="49" fontId="0" fillId="0" borderId="10" xfId="0" applyNumberFormat="1" applyFill="1" applyBorder="1" applyAlignment="1">
      <alignment horizontal="center" vertical="center" wrapText="1"/>
    </xf>
    <xf numFmtId="0" fontId="0" fillId="0" borderId="6" xfId="0" quotePrefix="1" applyBorder="1" applyAlignment="1">
      <alignment horizontal="center" vertical="center" wrapText="1"/>
    </xf>
    <xf numFmtId="49" fontId="0" fillId="0" borderId="18" xfId="0" applyNumberFormat="1" applyFill="1" applyBorder="1" applyAlignment="1">
      <alignment horizontal="center" vertical="center" wrapText="1"/>
    </xf>
    <xf numFmtId="0" fontId="0" fillId="0" borderId="22" xfId="0" applyFill="1" applyBorder="1" applyAlignment="1">
      <alignment horizontal="center" vertical="center"/>
    </xf>
    <xf numFmtId="0" fontId="0" fillId="0" borderId="23" xfId="0" applyFill="1" applyBorder="1" applyAlignment="1">
      <alignment horizontal="center" vertical="center"/>
    </xf>
    <xf numFmtId="0" fontId="0" fillId="0" borderId="21" xfId="0" applyFill="1" applyBorder="1" applyAlignment="1">
      <alignment horizontal="center" vertical="center"/>
    </xf>
    <xf numFmtId="0" fontId="0" fillId="0" borderId="26" xfId="0" applyFill="1" applyBorder="1" applyAlignment="1">
      <alignment horizontal="center" vertical="center"/>
    </xf>
    <xf numFmtId="0" fontId="0" fillId="0" borderId="24" xfId="0" applyFill="1" applyBorder="1" applyAlignment="1">
      <alignment horizontal="center" vertical="center"/>
    </xf>
    <xf numFmtId="0" fontId="0" fillId="0" borderId="25" xfId="0" applyFill="1" applyBorder="1" applyAlignment="1">
      <alignment horizontal="center" vertical="center"/>
    </xf>
    <xf numFmtId="49" fontId="0" fillId="0" borderId="6" xfId="0" applyNumberFormat="1" applyFill="1" applyBorder="1" applyAlignment="1">
      <alignment horizontal="center" vertical="center" wrapText="1"/>
    </xf>
    <xf numFmtId="0" fontId="0" fillId="0" borderId="6" xfId="0" applyFill="1" applyBorder="1" applyAlignment="1">
      <alignment horizontal="center" vertical="center" wrapText="1"/>
    </xf>
    <xf numFmtId="0" fontId="8" fillId="3" borderId="3" xfId="0" applyFont="1" applyFill="1" applyBorder="1" applyAlignment="1" applyProtection="1">
      <alignment horizontal="left" vertical="center"/>
      <protection locked="0"/>
    </xf>
    <xf numFmtId="0" fontId="8" fillId="3" borderId="4" xfId="0" applyFont="1" applyFill="1" applyBorder="1" applyAlignment="1" applyProtection="1">
      <alignment horizontal="left" vertical="center"/>
      <protection locked="0"/>
    </xf>
    <xf numFmtId="0" fontId="0" fillId="0" borderId="7" xfId="0" applyBorder="1" applyAlignment="1">
      <alignment horizontal="center" vertical="top"/>
    </xf>
    <xf numFmtId="0" fontId="0" fillId="0" borderId="8" xfId="0" applyBorder="1" applyAlignment="1">
      <alignment horizontal="center" vertical="top"/>
    </xf>
    <xf numFmtId="1" fontId="0" fillId="0" borderId="6" xfId="0" applyNumberFormat="1" applyBorder="1" applyAlignment="1">
      <alignment horizontal="center" vertical="center" wrapText="1"/>
    </xf>
    <xf numFmtId="165" fontId="0" fillId="0" borderId="6" xfId="2" applyFont="1" applyBorder="1" applyAlignment="1">
      <alignment horizontal="center" vertical="center" wrapText="1"/>
    </xf>
    <xf numFmtId="14" fontId="0" fillId="0" borderId="6" xfId="0" applyNumberFormat="1" applyBorder="1" applyAlignment="1">
      <alignment horizontal="center" vertical="center" wrapText="1"/>
    </xf>
    <xf numFmtId="1" fontId="0" fillId="0" borderId="10" xfId="0" applyNumberFormat="1" applyBorder="1" applyAlignment="1">
      <alignment horizontal="center" vertical="center"/>
    </xf>
    <xf numFmtId="0" fontId="9" fillId="0" borderId="6" xfId="0" applyFont="1" applyFill="1" applyBorder="1" applyAlignment="1">
      <alignment horizontal="center" vertical="center"/>
    </xf>
    <xf numFmtId="169" fontId="11" fillId="0" borderId="11" xfId="1" applyNumberFormat="1" applyFont="1" applyBorder="1" applyAlignment="1">
      <alignment horizontal="left" vertical="center" wrapText="1"/>
    </xf>
    <xf numFmtId="0" fontId="20" fillId="0" borderId="9" xfId="1" applyNumberFormat="1" applyFont="1" applyFill="1" applyBorder="1" applyAlignment="1" applyProtection="1">
      <alignment horizontal="left" vertical="center" wrapText="1"/>
      <protection locked="0"/>
    </xf>
    <xf numFmtId="0" fontId="20" fillId="0" borderId="18" xfId="1" applyNumberFormat="1" applyFont="1" applyFill="1" applyBorder="1" applyAlignment="1" applyProtection="1">
      <alignment horizontal="left" vertical="center" wrapText="1"/>
      <protection locked="0"/>
    </xf>
    <xf numFmtId="0" fontId="20" fillId="0" borderId="10" xfId="1" applyNumberFormat="1" applyFont="1" applyFill="1" applyBorder="1" applyAlignment="1" applyProtection="1">
      <alignment horizontal="left" vertical="center" wrapText="1"/>
      <protection locked="0"/>
    </xf>
    <xf numFmtId="169" fontId="2" fillId="2" borderId="7" xfId="1" applyNumberFormat="1" applyFont="1" applyFill="1" applyBorder="1" applyAlignment="1">
      <alignment horizontal="left" vertical="center" wrapText="1"/>
    </xf>
    <xf numFmtId="169" fontId="2" fillId="2" borderId="13" xfId="1" applyNumberFormat="1" applyFont="1" applyFill="1" applyBorder="1" applyAlignment="1">
      <alignment horizontal="left" vertical="center" wrapText="1"/>
    </xf>
    <xf numFmtId="169" fontId="2" fillId="2" borderId="8" xfId="1" applyNumberFormat="1" applyFont="1" applyFill="1" applyBorder="1" applyAlignment="1">
      <alignment horizontal="left" vertical="center" wrapText="1"/>
    </xf>
    <xf numFmtId="0" fontId="10" fillId="0" borderId="7" xfId="1" applyNumberFormat="1" applyFont="1" applyBorder="1" applyAlignment="1">
      <alignment horizontal="left" vertical="justify" wrapText="1"/>
    </xf>
    <xf numFmtId="0" fontId="0" fillId="0" borderId="8" xfId="0" applyBorder="1" applyAlignment="1">
      <alignment horizontal="left" vertical="justify" wrapText="1"/>
    </xf>
    <xf numFmtId="169" fontId="0" fillId="0" borderId="7" xfId="1" applyNumberFormat="1" applyFont="1" applyBorder="1" applyAlignment="1">
      <alignment horizontal="left" vertical="center"/>
    </xf>
    <xf numFmtId="169" fontId="0" fillId="0" borderId="8" xfId="1" applyNumberFormat="1" applyFont="1" applyBorder="1" applyAlignment="1">
      <alignment horizontal="left"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169" fontId="0" fillId="0" borderId="6" xfId="1" applyNumberFormat="1" applyFont="1" applyFill="1" applyBorder="1" applyAlignment="1">
      <alignment horizontal="left" vertical="center" wrapText="1"/>
    </xf>
    <xf numFmtId="169" fontId="0" fillId="0" borderId="6" xfId="1" applyNumberFormat="1" applyFont="1" applyBorder="1" applyAlignment="1">
      <alignment horizontal="left" vertical="center" wrapText="1"/>
    </xf>
    <xf numFmtId="169" fontId="0" fillId="0" borderId="7" xfId="1" applyNumberFormat="1" applyFont="1" applyFill="1" applyBorder="1" applyAlignment="1">
      <alignment horizontal="left" wrapText="1"/>
    </xf>
    <xf numFmtId="169" fontId="0" fillId="0" borderId="8" xfId="1" applyNumberFormat="1" applyFont="1" applyFill="1" applyBorder="1" applyAlignment="1">
      <alignment horizontal="left" wrapText="1"/>
    </xf>
    <xf numFmtId="13" fontId="0" fillId="0" borderId="9" xfId="1" applyNumberFormat="1" applyFont="1" applyBorder="1" applyAlignment="1">
      <alignment horizontal="center" wrapText="1"/>
    </xf>
    <xf numFmtId="13" fontId="0" fillId="0" borderId="18" xfId="1" applyNumberFormat="1" applyFont="1" applyBorder="1" applyAlignment="1">
      <alignment horizontal="center" wrapText="1"/>
    </xf>
    <xf numFmtId="13" fontId="0" fillId="0" borderId="10" xfId="1" applyNumberFormat="1" applyFont="1" applyBorder="1" applyAlignment="1">
      <alignment horizontal="center" wrapText="1"/>
    </xf>
    <xf numFmtId="13" fontId="0" fillId="0" borderId="9" xfId="1" applyNumberFormat="1" applyFont="1" applyBorder="1" applyAlignment="1">
      <alignment horizontal="left" vertical="center" wrapText="1"/>
    </xf>
    <xf numFmtId="13" fontId="0" fillId="0" borderId="18" xfId="1" applyNumberFormat="1" applyFont="1" applyBorder="1" applyAlignment="1">
      <alignment horizontal="left" vertical="center" wrapText="1"/>
    </xf>
    <xf numFmtId="13" fontId="0" fillId="0" borderId="10" xfId="1" applyNumberFormat="1" applyFont="1" applyBorder="1" applyAlignment="1">
      <alignment horizontal="left" vertical="center" wrapText="1"/>
    </xf>
    <xf numFmtId="169" fontId="0" fillId="0" borderId="22" xfId="1" applyNumberFormat="1" applyFont="1" applyFill="1" applyBorder="1" applyAlignment="1">
      <alignment horizontal="left" vertical="center" wrapText="1"/>
    </xf>
    <xf numFmtId="169" fontId="0" fillId="0" borderId="23" xfId="1" applyNumberFormat="1" applyFont="1" applyFill="1" applyBorder="1" applyAlignment="1">
      <alignment horizontal="left" vertical="center" wrapText="1"/>
    </xf>
    <xf numFmtId="169" fontId="0" fillId="0" borderId="21" xfId="1" applyNumberFormat="1" applyFont="1" applyFill="1" applyBorder="1" applyAlignment="1">
      <alignment horizontal="left" vertical="center" wrapText="1"/>
    </xf>
    <xf numFmtId="169" fontId="0" fillId="0" borderId="26" xfId="1" applyNumberFormat="1" applyFont="1" applyFill="1" applyBorder="1" applyAlignment="1">
      <alignment horizontal="left" vertical="center" wrapText="1"/>
    </xf>
    <xf numFmtId="169" fontId="0" fillId="0" borderId="24" xfId="1" applyNumberFormat="1" applyFont="1" applyFill="1" applyBorder="1" applyAlignment="1">
      <alignment horizontal="left" vertical="center" wrapText="1"/>
    </xf>
    <xf numFmtId="169" fontId="0" fillId="0" borderId="25" xfId="1" applyNumberFormat="1" applyFont="1" applyFill="1" applyBorder="1" applyAlignment="1">
      <alignment horizontal="left" vertical="center" wrapText="1"/>
    </xf>
    <xf numFmtId="169" fontId="0" fillId="0" borderId="9" xfId="1" applyNumberFormat="1" applyFont="1" applyBorder="1" applyAlignment="1">
      <alignment horizontal="center"/>
    </xf>
    <xf numFmtId="169" fontId="0" fillId="0" borderId="18" xfId="1" applyNumberFormat="1" applyFont="1" applyBorder="1" applyAlignment="1">
      <alignment horizontal="center"/>
    </xf>
    <xf numFmtId="169" fontId="0" fillId="0" borderId="10" xfId="1" applyNumberFormat="1" applyFont="1" applyBorder="1" applyAlignment="1">
      <alignment horizontal="center"/>
    </xf>
    <xf numFmtId="14" fontId="0" fillId="0" borderId="9" xfId="1" applyNumberFormat="1" applyFont="1" applyBorder="1" applyAlignment="1">
      <alignment horizontal="center" wrapText="1"/>
    </xf>
    <xf numFmtId="14" fontId="0" fillId="0" borderId="18" xfId="1" applyNumberFormat="1" applyFont="1" applyBorder="1" applyAlignment="1">
      <alignment horizontal="center" wrapText="1"/>
    </xf>
    <xf numFmtId="14" fontId="0" fillId="0" borderId="10" xfId="1" applyNumberFormat="1" applyFont="1" applyBorder="1" applyAlignment="1">
      <alignment horizontal="center" wrapText="1"/>
    </xf>
    <xf numFmtId="169" fontId="0" fillId="0" borderId="9" xfId="1" applyNumberFormat="1" applyFont="1" applyBorder="1" applyAlignment="1">
      <alignment horizontal="left" wrapText="1"/>
    </xf>
    <xf numFmtId="169" fontId="0" fillId="0" borderId="18" xfId="1" applyNumberFormat="1" applyFont="1" applyBorder="1" applyAlignment="1">
      <alignment horizontal="left" wrapText="1"/>
    </xf>
    <xf numFmtId="169" fontId="0" fillId="0" borderId="10" xfId="1" applyNumberFormat="1" applyFont="1" applyBorder="1" applyAlignment="1">
      <alignment horizontal="left" wrapText="1"/>
    </xf>
    <xf numFmtId="13" fontId="0" fillId="0" borderId="9" xfId="1" applyNumberFormat="1" applyFont="1" applyBorder="1" applyAlignment="1">
      <alignment horizontal="center" vertical="center" wrapText="1"/>
    </xf>
    <xf numFmtId="13" fontId="0" fillId="0" borderId="18" xfId="1" applyNumberFormat="1" applyFont="1" applyBorder="1" applyAlignment="1">
      <alignment horizontal="center" vertical="center" wrapText="1"/>
    </xf>
    <xf numFmtId="13" fontId="0" fillId="0" borderId="10" xfId="1" applyNumberFormat="1" applyFont="1" applyBorder="1" applyAlignment="1">
      <alignment horizontal="center" vertical="center" wrapText="1"/>
    </xf>
    <xf numFmtId="169" fontId="0" fillId="0" borderId="6" xfId="1" applyNumberFormat="1" applyFont="1" applyBorder="1" applyAlignment="1">
      <alignment horizontal="left" wrapText="1"/>
    </xf>
    <xf numFmtId="169" fontId="0" fillId="0" borderId="6" xfId="1" applyNumberFormat="1" applyFont="1" applyFill="1" applyBorder="1" applyAlignment="1">
      <alignment horizontal="left" wrapText="1"/>
    </xf>
    <xf numFmtId="169" fontId="0" fillId="0" borderId="9" xfId="1" applyNumberFormat="1" applyFont="1" applyFill="1" applyBorder="1" applyAlignment="1">
      <alignment horizontal="left" wrapText="1"/>
    </xf>
    <xf numFmtId="169" fontId="0" fillId="0" borderId="18" xfId="1" applyNumberFormat="1" applyFont="1" applyFill="1" applyBorder="1" applyAlignment="1">
      <alignment horizontal="left" wrapText="1"/>
    </xf>
    <xf numFmtId="169" fontId="0" fillId="0" borderId="10" xfId="1" applyNumberFormat="1" applyFont="1" applyFill="1" applyBorder="1" applyAlignment="1">
      <alignment horizontal="left" wrapText="1"/>
    </xf>
    <xf numFmtId="169" fontId="0" fillId="0" borderId="22" xfId="1" applyNumberFormat="1" applyFont="1" applyFill="1" applyBorder="1" applyAlignment="1">
      <alignment horizontal="center" vertical="center" wrapText="1"/>
    </xf>
    <xf numFmtId="169" fontId="0" fillId="0" borderId="23" xfId="1" applyNumberFormat="1" applyFont="1" applyFill="1" applyBorder="1" applyAlignment="1">
      <alignment horizontal="center" vertical="center" wrapText="1"/>
    </xf>
    <xf numFmtId="169" fontId="0" fillId="0" borderId="21" xfId="1" applyNumberFormat="1" applyFont="1" applyFill="1" applyBorder="1" applyAlignment="1">
      <alignment horizontal="center" vertical="center" wrapText="1"/>
    </xf>
    <xf numFmtId="169" fontId="0" fillId="0" borderId="26" xfId="1" applyNumberFormat="1" applyFont="1" applyFill="1" applyBorder="1" applyAlignment="1">
      <alignment horizontal="center" vertical="center" wrapText="1"/>
    </xf>
    <xf numFmtId="169" fontId="0" fillId="0" borderId="24" xfId="1" applyNumberFormat="1" applyFont="1" applyFill="1" applyBorder="1" applyAlignment="1">
      <alignment horizontal="center" vertical="center" wrapText="1"/>
    </xf>
    <xf numFmtId="169" fontId="0" fillId="0" borderId="25" xfId="1" applyNumberFormat="1" applyFont="1" applyFill="1" applyBorder="1" applyAlignment="1">
      <alignment horizontal="center" vertical="center" wrapText="1"/>
    </xf>
    <xf numFmtId="169" fontId="0" fillId="0" borderId="7" xfId="1" applyNumberFormat="1" applyFont="1" applyFill="1" applyBorder="1" applyAlignment="1">
      <alignment horizontal="center" vertical="center" wrapText="1"/>
    </xf>
    <xf numFmtId="169" fontId="0" fillId="0" borderId="8" xfId="1" applyNumberFormat="1" applyFont="1" applyFill="1" applyBorder="1" applyAlignment="1">
      <alignment horizontal="center" vertical="center" wrapText="1"/>
    </xf>
    <xf numFmtId="169" fontId="0" fillId="0" borderId="7" xfId="1" applyNumberFormat="1" applyFont="1" applyFill="1" applyBorder="1" applyAlignment="1">
      <alignment horizontal="left" vertical="center" wrapText="1"/>
    </xf>
    <xf numFmtId="169" fontId="0" fillId="0" borderId="8" xfId="1" applyNumberFormat="1" applyFont="1" applyFill="1" applyBorder="1" applyAlignment="1">
      <alignment horizontal="left" vertical="center" wrapText="1"/>
    </xf>
    <xf numFmtId="169" fontId="0" fillId="0" borderId="7" xfId="1" applyNumberFormat="1" applyFont="1" applyFill="1" applyBorder="1" applyAlignment="1">
      <alignment horizontal="center" wrapText="1"/>
    </xf>
    <xf numFmtId="169" fontId="0" fillId="0" borderId="8" xfId="1" applyNumberFormat="1" applyFont="1" applyFill="1" applyBorder="1" applyAlignment="1">
      <alignment horizontal="center" wrapText="1"/>
    </xf>
    <xf numFmtId="169" fontId="8" fillId="0" borderId="9" xfId="1" applyNumberFormat="1" applyFont="1" applyFill="1" applyBorder="1" applyAlignment="1">
      <alignment horizontal="left" vertical="center" wrapText="1"/>
    </xf>
    <xf numFmtId="169" fontId="8" fillId="0" borderId="10" xfId="1" applyNumberFormat="1" applyFont="1" applyFill="1" applyBorder="1" applyAlignment="1">
      <alignment horizontal="left" vertical="center" wrapText="1"/>
    </xf>
    <xf numFmtId="169" fontId="0" fillId="0" borderId="6" xfId="1" applyNumberFormat="1" applyFont="1" applyBorder="1" applyAlignment="1">
      <alignment horizontal="left" vertical="center"/>
    </xf>
    <xf numFmtId="0" fontId="28" fillId="0" borderId="6" xfId="0" applyFont="1" applyBorder="1" applyAlignment="1">
      <alignment horizontal="center" vertical="center" wrapText="1"/>
    </xf>
    <xf numFmtId="169" fontId="2" fillId="0" borderId="9" xfId="1" applyNumberFormat="1" applyFont="1" applyBorder="1" applyAlignment="1">
      <alignment horizontal="left" vertical="center"/>
    </xf>
    <xf numFmtId="169" fontId="2" fillId="0" borderId="18" xfId="1" applyNumberFormat="1" applyFont="1" applyBorder="1" applyAlignment="1">
      <alignment horizontal="left" vertical="center"/>
    </xf>
    <xf numFmtId="169" fontId="2" fillId="0" borderId="10" xfId="1" applyNumberFormat="1" applyFont="1" applyBorder="1" applyAlignment="1">
      <alignment horizontal="left" vertical="center"/>
    </xf>
    <xf numFmtId="169" fontId="20" fillId="4" borderId="9" xfId="1" applyNumberFormat="1" applyFont="1" applyFill="1" applyBorder="1" applyAlignment="1" applyProtection="1">
      <alignment horizontal="left" vertical="center" wrapText="1"/>
      <protection locked="0"/>
    </xf>
    <xf numFmtId="169" fontId="20" fillId="4" borderId="18" xfId="1" applyNumberFormat="1" applyFont="1" applyFill="1" applyBorder="1" applyAlignment="1" applyProtection="1">
      <alignment horizontal="left" vertical="center" wrapText="1"/>
      <protection locked="0"/>
    </xf>
    <xf numFmtId="169" fontId="20" fillId="4" borderId="10" xfId="1" applyNumberFormat="1" applyFont="1" applyFill="1" applyBorder="1" applyAlignment="1" applyProtection="1">
      <alignment horizontal="left" vertical="center" wrapText="1"/>
      <protection locked="0"/>
    </xf>
    <xf numFmtId="0" fontId="10" fillId="0" borderId="7" xfId="1" applyNumberFormat="1" applyFont="1" applyBorder="1" applyAlignment="1">
      <alignment horizontal="left" vertical="center" wrapText="1"/>
    </xf>
    <xf numFmtId="169" fontId="0" fillId="4" borderId="7" xfId="1" applyNumberFormat="1" applyFont="1" applyFill="1" applyBorder="1" applyAlignment="1">
      <alignment horizontal="left" vertical="center" wrapText="1"/>
    </xf>
    <xf numFmtId="169" fontId="0" fillId="4" borderId="8" xfId="1" applyNumberFormat="1" applyFont="1" applyFill="1" applyBorder="1" applyAlignment="1">
      <alignment horizontal="left" vertical="center" wrapText="1"/>
    </xf>
    <xf numFmtId="169" fontId="0" fillId="0" borderId="7" xfId="1" applyNumberFormat="1" applyFont="1" applyBorder="1" applyAlignment="1">
      <alignment horizontal="left" vertical="center" wrapText="1"/>
    </xf>
    <xf numFmtId="169" fontId="0" fillId="0" borderId="8" xfId="1" applyNumberFormat="1" applyFont="1" applyBorder="1" applyAlignment="1">
      <alignment horizontal="left" vertical="center" wrapText="1"/>
    </xf>
    <xf numFmtId="169" fontId="0" fillId="0" borderId="22" xfId="1" applyNumberFormat="1" applyFont="1" applyFill="1" applyBorder="1" applyAlignment="1">
      <alignment horizontal="left" wrapText="1"/>
    </xf>
    <xf numFmtId="169" fontId="0" fillId="0" borderId="23" xfId="1" applyNumberFormat="1" applyFont="1" applyFill="1" applyBorder="1" applyAlignment="1">
      <alignment horizontal="left" wrapText="1"/>
    </xf>
    <xf numFmtId="169" fontId="0" fillId="0" borderId="24" xfId="1" applyNumberFormat="1" applyFont="1" applyFill="1" applyBorder="1" applyAlignment="1">
      <alignment horizontal="left" wrapText="1"/>
    </xf>
    <xf numFmtId="169" fontId="0" fillId="0" borderId="25" xfId="1" applyNumberFormat="1" applyFont="1" applyFill="1" applyBorder="1" applyAlignment="1">
      <alignment horizontal="left" wrapText="1"/>
    </xf>
    <xf numFmtId="169" fontId="0" fillId="0" borderId="9" xfId="1" applyNumberFormat="1" applyFont="1" applyBorder="1" applyAlignment="1">
      <alignment wrapText="1"/>
    </xf>
    <xf numFmtId="169" fontId="0" fillId="0" borderId="10" xfId="1" applyNumberFormat="1" applyFont="1" applyBorder="1" applyAlignment="1">
      <alignment wrapText="1"/>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0" fillId="0" borderId="7" xfId="0" applyBorder="1" applyAlignment="1">
      <alignment horizontal="left" wrapText="1"/>
    </xf>
    <xf numFmtId="0" fontId="0" fillId="0" borderId="8" xfId="0" applyBorder="1" applyAlignment="1">
      <alignment horizontal="left" wrapText="1"/>
    </xf>
    <xf numFmtId="0" fontId="21" fillId="0" borderId="9"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0" fillId="0" borderId="0" xfId="0" applyAlignment="1">
      <alignment horizontal="center" vertical="top" wrapText="1"/>
    </xf>
    <xf numFmtId="0" fontId="0" fillId="0" borderId="6" xfId="0" applyBorder="1" applyAlignment="1">
      <alignment horizontal="left" vertical="top" wrapText="1"/>
    </xf>
    <xf numFmtId="0" fontId="8" fillId="4" borderId="9" xfId="0" applyFont="1" applyFill="1" applyBorder="1" applyAlignment="1">
      <alignment horizontal="left" vertical="center" wrapText="1"/>
    </xf>
    <xf numFmtId="0" fontId="8" fillId="4" borderId="18"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12" fillId="4" borderId="22"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26" xfId="0" applyFont="1" applyFill="1" applyBorder="1" applyAlignment="1">
      <alignment horizontal="left" vertical="center" wrapText="1"/>
    </xf>
    <xf numFmtId="0" fontId="12" fillId="4" borderId="24" xfId="0" applyFont="1" applyFill="1" applyBorder="1" applyAlignment="1">
      <alignment horizontal="left" vertical="center" wrapText="1"/>
    </xf>
    <xf numFmtId="0" fontId="12" fillId="4" borderId="25" xfId="0" applyFont="1" applyFill="1" applyBorder="1" applyAlignment="1">
      <alignment horizontal="left" vertical="center" wrapText="1"/>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6" xfId="0" applyFont="1" applyFill="1" applyBorder="1" applyAlignment="1">
      <alignment horizontal="center" vertical="center"/>
    </xf>
    <xf numFmtId="0" fontId="26" fillId="6" borderId="6" xfId="0" applyFont="1" applyFill="1" applyBorder="1" applyAlignment="1">
      <alignment horizontal="center" vertic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36" fillId="0" borderId="0" xfId="0" applyFont="1" applyAlignment="1">
      <alignment horizontal="center" vertical="center"/>
    </xf>
    <xf numFmtId="167" fontId="0" fillId="3" borderId="6" xfId="0" applyNumberFormat="1" applyFill="1" applyBorder="1" applyAlignment="1">
      <alignment horizontal="center" vertical="center" wrapText="1"/>
    </xf>
    <xf numFmtId="0" fontId="11" fillId="0" borderId="0" xfId="0" applyFont="1" applyBorder="1" applyAlignment="1">
      <alignment horizontal="center" vertical="center" wrapText="1"/>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26" xfId="0" applyFill="1" applyBorder="1" applyAlignment="1">
      <alignment horizontal="center" vertical="center" wrapText="1"/>
    </xf>
    <xf numFmtId="0" fontId="2" fillId="2" borderId="3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169" fontId="41" fillId="0" borderId="9" xfId="1" applyNumberFormat="1" applyFont="1" applyFill="1" applyBorder="1" applyAlignment="1">
      <alignment horizontal="center" vertical="center" wrapText="1"/>
    </xf>
    <xf numFmtId="169" fontId="41" fillId="0" borderId="18" xfId="1" applyNumberFormat="1" applyFont="1" applyFill="1" applyBorder="1" applyAlignment="1">
      <alignment horizontal="center" vertical="center" wrapText="1"/>
    </xf>
    <xf numFmtId="169" fontId="41" fillId="0" borderId="10" xfId="1" applyNumberFormat="1" applyFont="1" applyFill="1" applyBorder="1" applyAlignment="1">
      <alignment horizontal="center" vertical="center" wrapText="1"/>
    </xf>
    <xf numFmtId="169" fontId="0" fillId="0" borderId="22" xfId="1" applyNumberFormat="1" applyFont="1" applyBorder="1" applyAlignment="1">
      <alignment horizontal="left" vertical="center" wrapText="1"/>
    </xf>
    <xf numFmtId="169" fontId="0" fillId="0" borderId="23" xfId="1" applyNumberFormat="1" applyFont="1" applyBorder="1" applyAlignment="1">
      <alignment horizontal="left" vertical="center" wrapText="1"/>
    </xf>
    <xf numFmtId="169" fontId="0" fillId="0" borderId="24" xfId="1" applyNumberFormat="1" applyFont="1" applyBorder="1" applyAlignment="1">
      <alignment horizontal="left" vertical="center" wrapText="1"/>
    </xf>
    <xf numFmtId="169" fontId="0" fillId="0" borderId="25" xfId="1" applyNumberFormat="1" applyFont="1" applyBorder="1" applyAlignment="1">
      <alignment horizontal="left" vertical="center" wrapText="1"/>
    </xf>
    <xf numFmtId="169" fontId="20" fillId="0" borderId="9" xfId="1" applyNumberFormat="1" applyFont="1" applyFill="1" applyBorder="1" applyAlignment="1" applyProtection="1">
      <alignment horizontal="left" vertical="center" wrapText="1"/>
      <protection locked="0"/>
    </xf>
    <xf numFmtId="169" fontId="20" fillId="0" borderId="18" xfId="1" applyNumberFormat="1" applyFont="1" applyFill="1" applyBorder="1" applyAlignment="1" applyProtection="1">
      <alignment horizontal="left" vertical="center" wrapText="1"/>
      <protection locked="0"/>
    </xf>
    <xf numFmtId="169" fontId="20" fillId="0" borderId="10" xfId="1" applyNumberFormat="1" applyFont="1" applyFill="1" applyBorder="1" applyAlignment="1" applyProtection="1">
      <alignment horizontal="left" vertical="center" wrapText="1"/>
      <protection locked="0"/>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0" fillId="3" borderId="2" xfId="0" applyFont="1" applyFill="1" applyBorder="1" applyAlignment="1">
      <alignment horizontal="left" vertical="center"/>
    </xf>
    <xf numFmtId="0" fontId="0" fillId="3" borderId="5" xfId="0" applyFont="1" applyFill="1" applyBorder="1" applyAlignment="1">
      <alignment horizontal="left" vertical="center"/>
    </xf>
    <xf numFmtId="167" fontId="30" fillId="3" borderId="9" xfId="0" applyNumberFormat="1" applyFont="1" applyFill="1" applyBorder="1" applyAlignment="1">
      <alignment horizontal="left" vertical="justify" wrapText="1"/>
    </xf>
    <xf numFmtId="167" fontId="30" fillId="3" borderId="18" xfId="0" applyNumberFormat="1" applyFont="1" applyFill="1" applyBorder="1" applyAlignment="1">
      <alignment horizontal="left" vertical="justify" wrapText="1"/>
    </xf>
    <xf numFmtId="167" fontId="30" fillId="3" borderId="10" xfId="0" applyNumberFormat="1" applyFont="1" applyFill="1" applyBorder="1" applyAlignment="1">
      <alignment horizontal="left" vertical="justify"/>
    </xf>
    <xf numFmtId="0" fontId="8" fillId="0" borderId="9" xfId="0" applyFont="1" applyFill="1" applyBorder="1" applyAlignment="1">
      <alignment horizontal="justify" vertical="justify" wrapText="1"/>
    </xf>
    <xf numFmtId="0" fontId="8" fillId="0" borderId="10" xfId="0" applyFont="1" applyFill="1" applyBorder="1" applyAlignment="1">
      <alignment horizontal="justify" vertical="justify" wrapText="1"/>
    </xf>
    <xf numFmtId="0" fontId="2" fillId="0" borderId="21" xfId="0" applyFont="1" applyBorder="1" applyAlignment="1">
      <alignment horizontal="center" vertical="center" wrapText="1"/>
    </xf>
    <xf numFmtId="0" fontId="2" fillId="0" borderId="21" xfId="0" applyFont="1" applyBorder="1" applyAlignment="1">
      <alignment horizontal="center" vertical="center"/>
    </xf>
  </cellXfs>
  <cellStyles count="7">
    <cellStyle name="Millares" xfId="1" builtinId="3"/>
    <cellStyle name="Millares 2" xfId="4"/>
    <cellStyle name="Moneda" xfId="2" builtinId="4"/>
    <cellStyle name="Moneda 2" xfId="5"/>
    <cellStyle name="Normal" xfId="0" builtinId="0"/>
    <cellStyle name="Normal 5" xfId="6"/>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sharedStrings" Target="sharedStrings.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77.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2:Z164"/>
  <sheetViews>
    <sheetView tabSelected="1" zoomScale="80" zoomScaleNormal="80" workbookViewId="0">
      <selection activeCell="B14" sqref="B14:C21"/>
    </sheetView>
  </sheetViews>
  <sheetFormatPr baseColWidth="10" defaultRowHeight="15"/>
  <cols>
    <col min="1" max="1" width="3.140625" style="1" bestFit="1" customWidth="1"/>
    <col min="2" max="2" width="52.42578125" style="1" customWidth="1"/>
    <col min="3" max="3" width="31.140625" style="1" customWidth="1"/>
    <col min="4" max="4" width="34.14062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2" width="21.7109375"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18" width="19.1406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356</v>
      </c>
      <c r="D6" s="1258"/>
      <c r="E6" s="1258"/>
      <c r="F6" s="1258"/>
      <c r="G6" s="1258"/>
      <c r="H6" s="1258"/>
      <c r="I6" s="1258"/>
      <c r="J6" s="1258"/>
      <c r="K6" s="1258"/>
      <c r="L6" s="1258"/>
      <c r="M6" s="1258"/>
      <c r="N6" s="1259"/>
    </row>
    <row r="7" spans="2:16" ht="16.5" thickBot="1">
      <c r="B7" s="5" t="s">
        <v>4</v>
      </c>
      <c r="C7" s="1258" t="s">
        <v>1118</v>
      </c>
      <c r="D7" s="1258"/>
      <c r="E7" s="1258"/>
      <c r="F7" s="1258"/>
      <c r="G7" s="1258"/>
      <c r="H7" s="1258"/>
      <c r="I7" s="1258"/>
      <c r="J7" s="1258"/>
      <c r="K7" s="1258"/>
      <c r="L7" s="1258"/>
      <c r="M7" s="1258"/>
      <c r="N7" s="1259"/>
    </row>
    <row r="8" spans="2:16" ht="16.5" thickBot="1">
      <c r="B8" s="5" t="s">
        <v>5</v>
      </c>
      <c r="C8" s="1258" t="s">
        <v>1118</v>
      </c>
      <c r="D8" s="1258"/>
      <c r="E8" s="1258"/>
      <c r="F8" s="1258"/>
      <c r="G8" s="1258"/>
      <c r="H8" s="1258"/>
      <c r="I8" s="1258"/>
      <c r="J8" s="1258"/>
      <c r="K8" s="1258"/>
      <c r="L8" s="1258"/>
      <c r="M8" s="1258"/>
      <c r="N8" s="1259"/>
    </row>
    <row r="9" spans="2:16" ht="16.5" thickBot="1">
      <c r="B9" s="5" t="s">
        <v>6</v>
      </c>
      <c r="C9" s="1258" t="s">
        <v>1118</v>
      </c>
      <c r="D9" s="1258"/>
      <c r="E9" s="1258"/>
      <c r="F9" s="1258"/>
      <c r="G9" s="1258"/>
      <c r="H9" s="1258"/>
      <c r="I9" s="1258"/>
      <c r="J9" s="1258"/>
      <c r="K9" s="1258"/>
      <c r="L9" s="1258"/>
      <c r="M9" s="1258"/>
      <c r="N9" s="1259"/>
    </row>
    <row r="10" spans="2:16" ht="16.5" thickBot="1">
      <c r="B10" s="5" t="s">
        <v>7</v>
      </c>
      <c r="C10" s="1260">
        <v>25</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8</v>
      </c>
      <c r="E15" s="20">
        <v>2409876274</v>
      </c>
      <c r="F15" s="208">
        <v>1154</v>
      </c>
      <c r="G15" s="779"/>
      <c r="I15" s="23"/>
      <c r="J15" s="23"/>
      <c r="K15" s="23"/>
      <c r="L15" s="23"/>
      <c r="M15" s="23"/>
      <c r="N15" s="16"/>
    </row>
    <row r="16" spans="2:16">
      <c r="B16" s="1262"/>
      <c r="C16" s="1262"/>
      <c r="D16" s="613"/>
      <c r="E16" s="20"/>
      <c r="F16" s="208"/>
      <c r="G16" s="779"/>
      <c r="I16" s="23"/>
      <c r="J16" s="23"/>
      <c r="K16" s="23"/>
      <c r="L16" s="23"/>
      <c r="M16" s="23"/>
      <c r="N16" s="16"/>
    </row>
    <row r="17" spans="1:14">
      <c r="B17" s="1262"/>
      <c r="C17" s="1262"/>
      <c r="D17" s="613"/>
      <c r="E17" s="20"/>
      <c r="F17" s="208"/>
      <c r="G17" s="779"/>
      <c r="I17" s="23"/>
      <c r="J17" s="23"/>
      <c r="K17" s="23"/>
      <c r="L17" s="23"/>
      <c r="M17" s="23"/>
      <c r="N17" s="16"/>
    </row>
    <row r="18" spans="1:14">
      <c r="B18" s="1262"/>
      <c r="C18" s="1262"/>
      <c r="D18" s="613"/>
      <c r="E18" s="24"/>
      <c r="F18" s="208"/>
      <c r="G18" s="779"/>
      <c r="H18" s="25"/>
      <c r="I18" s="23"/>
      <c r="J18" s="23"/>
      <c r="K18" s="23"/>
      <c r="L18" s="23"/>
      <c r="M18" s="23"/>
      <c r="N18" s="26"/>
    </row>
    <row r="19" spans="1:14">
      <c r="B19" s="1262"/>
      <c r="C19" s="1262"/>
      <c r="D19" s="613"/>
      <c r="E19" s="24"/>
      <c r="F19" s="208"/>
      <c r="G19" s="779"/>
      <c r="H19" s="25"/>
      <c r="I19" s="27"/>
      <c r="J19" s="27"/>
      <c r="K19" s="27"/>
      <c r="L19" s="27"/>
      <c r="M19" s="27"/>
      <c r="N19" s="26"/>
    </row>
    <row r="20" spans="1:14">
      <c r="B20" s="1262"/>
      <c r="C20" s="1262"/>
      <c r="D20" s="613"/>
      <c r="E20" s="24"/>
      <c r="F20" s="208"/>
      <c r="G20" s="779"/>
      <c r="H20" s="25"/>
      <c r="I20" s="15"/>
      <c r="J20" s="15"/>
      <c r="K20" s="15"/>
      <c r="L20" s="15"/>
      <c r="M20" s="15"/>
      <c r="N20" s="26"/>
    </row>
    <row r="21" spans="1:14">
      <c r="B21" s="1262"/>
      <c r="C21" s="1262"/>
      <c r="D21" s="613"/>
      <c r="E21" s="24"/>
      <c r="F21" s="208"/>
      <c r="G21" s="779"/>
      <c r="H21" s="25"/>
      <c r="I21" s="15"/>
      <c r="J21" s="15"/>
      <c r="K21" s="15"/>
      <c r="L21" s="15"/>
      <c r="M21" s="15"/>
      <c r="N21" s="26"/>
    </row>
    <row r="22" spans="1:14" ht="15.75" thickBot="1">
      <c r="B22" s="1263" t="s">
        <v>13</v>
      </c>
      <c r="C22" s="1264"/>
      <c r="D22" s="613"/>
      <c r="E22" s="28">
        <f>SUM(E15:E21)</f>
        <v>2409876274</v>
      </c>
      <c r="F22" s="29">
        <f>SUM(F15:F21)</f>
        <v>1154</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B24" s="42"/>
      <c r="C24" s="34">
        <f>F15*80%</f>
        <v>923.2</v>
      </c>
      <c r="D24" s="35"/>
      <c r="E24" s="36">
        <f>E22</f>
        <v>2409876274</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605" t="s">
        <v>184</v>
      </c>
      <c r="D30" s="605"/>
      <c r="E30"/>
      <c r="F30"/>
      <c r="G30"/>
      <c r="H30"/>
      <c r="I30" s="15"/>
      <c r="J30" s="15"/>
      <c r="K30" s="15"/>
      <c r="L30" s="15"/>
      <c r="M30" s="15"/>
      <c r="N30" s="16"/>
    </row>
    <row r="31" spans="1:14">
      <c r="A31" s="773"/>
      <c r="B31" s="44" t="s">
        <v>21</v>
      </c>
      <c r="C31" s="605" t="s">
        <v>184</v>
      </c>
      <c r="D31" s="605"/>
      <c r="E31"/>
      <c r="F31"/>
      <c r="G31"/>
      <c r="H31"/>
      <c r="I31" s="15"/>
      <c r="J31" s="15"/>
      <c r="K31" s="15"/>
      <c r="L31" s="15"/>
      <c r="M31" s="15"/>
      <c r="N31" s="16"/>
    </row>
    <row r="32" spans="1:14">
      <c r="A32" s="773"/>
      <c r="B32" s="44" t="s">
        <v>22</v>
      </c>
      <c r="C32" s="605"/>
      <c r="D32" s="605" t="s">
        <v>186</v>
      </c>
      <c r="E32"/>
      <c r="F32"/>
      <c r="G32"/>
      <c r="H32"/>
      <c r="I32" s="15"/>
      <c r="J32" s="15"/>
      <c r="K32" s="15"/>
      <c r="L32" s="15"/>
      <c r="M32" s="15"/>
      <c r="N32" s="16"/>
    </row>
    <row r="33" spans="1:17">
      <c r="A33" s="773"/>
      <c r="B33" s="44" t="s">
        <v>23</v>
      </c>
      <c r="C33" s="605"/>
      <c r="D33" s="605" t="s">
        <v>186</v>
      </c>
      <c r="E33"/>
      <c r="F33"/>
      <c r="G33"/>
      <c r="H33"/>
      <c r="I33" s="15"/>
      <c r="J33" s="15"/>
      <c r="K33" s="15"/>
      <c r="L33" s="15"/>
      <c r="M33" s="15"/>
      <c r="N33" s="16"/>
    </row>
    <row r="34" spans="1:17">
      <c r="A34" s="773"/>
      <c r="B34" s="46" t="s">
        <v>1017</v>
      </c>
      <c r="C34" s="47" t="s">
        <v>184</v>
      </c>
      <c r="D34" s="47"/>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42.75">
      <c r="A40" s="773"/>
      <c r="B40" s="49" t="s">
        <v>29</v>
      </c>
      <c r="C40" s="50">
        <v>40</v>
      </c>
      <c r="D40" s="605">
        <v>0</v>
      </c>
      <c r="E40" s="1265">
        <f>+D40+D41</f>
        <v>0</v>
      </c>
      <c r="F40"/>
      <c r="G40"/>
      <c r="H40"/>
      <c r="I40" s="15"/>
      <c r="J40" s="15"/>
      <c r="K40" s="15"/>
      <c r="L40" s="15"/>
      <c r="M40" s="15"/>
      <c r="N40" s="16"/>
    </row>
    <row r="41" spans="1:17" ht="71.25">
      <c r="A41" s="773"/>
      <c r="B41" s="49" t="s">
        <v>30</v>
      </c>
      <c r="C41" s="50">
        <v>60</v>
      </c>
      <c r="D41" s="605">
        <f>+F163</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30">
      <c r="A49" s="150">
        <v>1</v>
      </c>
      <c r="B49" s="153" t="s">
        <v>4961</v>
      </c>
      <c r="C49" s="153" t="s">
        <v>4961</v>
      </c>
      <c r="D49" s="153" t="s">
        <v>4962</v>
      </c>
      <c r="E49" s="159">
        <v>3422010</v>
      </c>
      <c r="F49" s="155" t="s">
        <v>18</v>
      </c>
      <c r="G49" s="184"/>
      <c r="H49" s="156">
        <v>40268</v>
      </c>
      <c r="I49" s="156">
        <v>40529</v>
      </c>
      <c r="J49" s="157" t="s">
        <v>19</v>
      </c>
      <c r="K49" s="159">
        <v>10</v>
      </c>
      <c r="L49" s="173"/>
      <c r="M49" s="173">
        <v>26</v>
      </c>
      <c r="N49" s="173"/>
      <c r="O49" s="1151">
        <v>555960000</v>
      </c>
      <c r="P49" s="711">
        <v>59</v>
      </c>
      <c r="Q49" s="174"/>
      <c r="R49" s="175"/>
      <c r="S49" s="175"/>
      <c r="T49" s="175"/>
      <c r="U49" s="175"/>
      <c r="V49" s="175"/>
      <c r="W49" s="175"/>
      <c r="X49" s="175"/>
      <c r="Y49" s="175"/>
      <c r="Z49" s="175"/>
    </row>
    <row r="50" spans="1:26" s="162" customFormat="1" ht="30">
      <c r="A50" s="150">
        <f>+A49+1</f>
        <v>2</v>
      </c>
      <c r="B50" s="153" t="s">
        <v>4961</v>
      </c>
      <c r="C50" s="153" t="s">
        <v>4961</v>
      </c>
      <c r="D50" s="153" t="s">
        <v>2053</v>
      </c>
      <c r="E50" s="159" t="s">
        <v>4963</v>
      </c>
      <c r="F50" s="155" t="s">
        <v>18</v>
      </c>
      <c r="G50" s="155"/>
      <c r="H50" s="156">
        <v>40668</v>
      </c>
      <c r="I50" s="156">
        <v>40706</v>
      </c>
      <c r="J50" s="157" t="s">
        <v>19</v>
      </c>
      <c r="K50" s="159" t="s">
        <v>4964</v>
      </c>
      <c r="L50" s="173"/>
      <c r="M50" s="173">
        <v>668</v>
      </c>
      <c r="N50" s="173"/>
      <c r="O50" s="1151">
        <v>97525929</v>
      </c>
      <c r="P50" s="711">
        <v>62</v>
      </c>
      <c r="Q50" s="174"/>
      <c r="R50" s="175"/>
      <c r="S50" s="175"/>
      <c r="T50" s="175"/>
      <c r="U50" s="175"/>
      <c r="V50" s="175"/>
      <c r="W50" s="175"/>
      <c r="X50" s="175"/>
      <c r="Y50" s="175"/>
      <c r="Z50" s="175"/>
    </row>
    <row r="51" spans="1:26" s="162" customFormat="1" ht="30">
      <c r="A51" s="150">
        <f t="shared" ref="A51:A56" si="0">+A50+1</f>
        <v>3</v>
      </c>
      <c r="B51" s="153" t="s">
        <v>4961</v>
      </c>
      <c r="C51" s="153" t="s">
        <v>4961</v>
      </c>
      <c r="D51" s="153" t="s">
        <v>2053</v>
      </c>
      <c r="E51" s="159" t="s">
        <v>4965</v>
      </c>
      <c r="F51" s="155" t="s">
        <v>18</v>
      </c>
      <c r="G51" s="155"/>
      <c r="H51" s="156">
        <v>40731</v>
      </c>
      <c r="I51" s="156">
        <v>40770</v>
      </c>
      <c r="J51" s="157" t="s">
        <v>19</v>
      </c>
      <c r="K51" s="159" t="s">
        <v>4964</v>
      </c>
      <c r="L51" s="173"/>
      <c r="M51" s="173">
        <v>325</v>
      </c>
      <c r="N51" s="173"/>
      <c r="O51" s="1151">
        <v>42439031</v>
      </c>
      <c r="P51" s="711">
        <v>64</v>
      </c>
      <c r="Q51" s="174"/>
      <c r="R51" s="175"/>
      <c r="S51" s="175"/>
      <c r="T51" s="175"/>
      <c r="U51" s="175"/>
      <c r="V51" s="175"/>
      <c r="W51" s="175"/>
      <c r="X51" s="175"/>
      <c r="Y51" s="175"/>
      <c r="Z51" s="175"/>
    </row>
    <row r="52" spans="1:26" s="162" customFormat="1" ht="30">
      <c r="A52" s="150">
        <f t="shared" si="0"/>
        <v>4</v>
      </c>
      <c r="B52" s="153" t="s">
        <v>4961</v>
      </c>
      <c r="C52" s="153" t="s">
        <v>4961</v>
      </c>
      <c r="D52" s="153" t="s">
        <v>4966</v>
      </c>
      <c r="E52" s="159" t="s">
        <v>4967</v>
      </c>
      <c r="F52" s="155" t="s">
        <v>18</v>
      </c>
      <c r="G52" s="155"/>
      <c r="H52" s="156">
        <v>40800</v>
      </c>
      <c r="I52" s="156">
        <v>41042</v>
      </c>
      <c r="J52" s="157" t="s">
        <v>19</v>
      </c>
      <c r="K52" s="159">
        <v>9</v>
      </c>
      <c r="L52" s="173"/>
      <c r="M52" s="173">
        <v>347</v>
      </c>
      <c r="N52" s="173"/>
      <c r="O52" s="1151">
        <v>241106034</v>
      </c>
      <c r="P52" s="711">
        <v>69</v>
      </c>
      <c r="Q52" s="174"/>
      <c r="R52" s="175"/>
      <c r="S52" s="175"/>
      <c r="T52" s="175"/>
      <c r="U52" s="175"/>
      <c r="V52" s="175"/>
      <c r="W52" s="175"/>
      <c r="X52" s="175"/>
      <c r="Y52" s="175"/>
      <c r="Z52" s="175"/>
    </row>
    <row r="53" spans="1:26" s="162" customFormat="1">
      <c r="A53" s="150">
        <f t="shared" si="0"/>
        <v>5</v>
      </c>
      <c r="B53" s="153" t="s">
        <v>4961</v>
      </c>
      <c r="C53" s="153" t="s">
        <v>4961</v>
      </c>
      <c r="D53" s="153" t="s">
        <v>4968</v>
      </c>
      <c r="E53" s="159">
        <v>566</v>
      </c>
      <c r="F53" s="155" t="s">
        <v>18</v>
      </c>
      <c r="G53" s="155"/>
      <c r="H53" s="156">
        <v>41690</v>
      </c>
      <c r="I53" s="156">
        <v>41978</v>
      </c>
      <c r="J53" s="157" t="s">
        <v>19</v>
      </c>
      <c r="K53" s="159">
        <v>9</v>
      </c>
      <c r="L53" s="173"/>
      <c r="M53" s="173">
        <v>108</v>
      </c>
      <c r="N53" s="173"/>
      <c r="O53" s="1151">
        <v>1294500000</v>
      </c>
      <c r="P53" s="711">
        <v>70</v>
      </c>
      <c r="Q53" s="174"/>
      <c r="R53" s="175"/>
      <c r="S53" s="175"/>
      <c r="T53" s="175"/>
      <c r="U53" s="175"/>
      <c r="V53" s="175"/>
      <c r="W53" s="175"/>
      <c r="X53" s="175"/>
      <c r="Y53" s="175"/>
      <c r="Z53" s="175"/>
    </row>
    <row r="54" spans="1:26" s="162" customFormat="1">
      <c r="A54" s="150">
        <f t="shared" si="0"/>
        <v>6</v>
      </c>
      <c r="B54" s="153"/>
      <c r="C54" s="152"/>
      <c r="D54" s="153"/>
      <c r="E54" s="159"/>
      <c r="F54" s="155"/>
      <c r="G54" s="155"/>
      <c r="H54" s="156"/>
      <c r="I54" s="156"/>
      <c r="J54" s="157"/>
      <c r="K54" s="159"/>
      <c r="L54" s="173"/>
      <c r="M54" s="173"/>
      <c r="N54" s="173"/>
      <c r="O54" s="1151"/>
      <c r="P54" s="711"/>
      <c r="Q54" s="174"/>
      <c r="R54" s="175"/>
      <c r="S54" s="175"/>
      <c r="T54" s="175"/>
      <c r="U54" s="175"/>
      <c r="V54" s="175"/>
      <c r="W54" s="175"/>
      <c r="X54" s="175"/>
      <c r="Y54" s="175"/>
      <c r="Z54" s="175"/>
    </row>
    <row r="55" spans="1:26" s="162" customFormat="1">
      <c r="A55" s="150">
        <f t="shared" si="0"/>
        <v>7</v>
      </c>
      <c r="B55" s="153"/>
      <c r="C55" s="152"/>
      <c r="D55" s="153"/>
      <c r="E55" s="159"/>
      <c r="F55" s="155"/>
      <c r="G55" s="155"/>
      <c r="H55" s="156"/>
      <c r="I55" s="156"/>
      <c r="J55" s="157"/>
      <c r="K55" s="159"/>
      <c r="L55" s="173"/>
      <c r="M55" s="173"/>
      <c r="N55" s="173"/>
      <c r="O55" s="1151"/>
      <c r="P55" s="160"/>
      <c r="Q55" s="174"/>
      <c r="R55" s="175"/>
      <c r="S55" s="175"/>
      <c r="T55" s="175"/>
      <c r="U55" s="175"/>
      <c r="V55" s="175"/>
      <c r="W55" s="175"/>
      <c r="X55" s="175"/>
      <c r="Y55" s="175"/>
      <c r="Z55" s="175"/>
    </row>
    <row r="56" spans="1:26" s="162" customFormat="1">
      <c r="A56" s="150">
        <f t="shared" si="0"/>
        <v>8</v>
      </c>
      <c r="B56" s="153"/>
      <c r="C56" s="152"/>
      <c r="D56" s="153"/>
      <c r="E56" s="159"/>
      <c r="F56" s="155"/>
      <c r="G56" s="155"/>
      <c r="H56" s="156"/>
      <c r="I56" s="156"/>
      <c r="J56" s="157"/>
      <c r="K56" s="159"/>
      <c r="L56" s="173"/>
      <c r="M56" s="173"/>
      <c r="N56" s="173"/>
      <c r="O56" s="1151"/>
      <c r="P56" s="160"/>
      <c r="Q56" s="174"/>
      <c r="R56" s="175"/>
      <c r="S56" s="175"/>
      <c r="T56" s="175"/>
      <c r="U56" s="175"/>
      <c r="V56" s="175"/>
      <c r="W56" s="175"/>
      <c r="X56" s="175"/>
      <c r="Y56" s="175"/>
      <c r="Z56" s="175"/>
    </row>
    <row r="57" spans="1:26" s="162" customFormat="1">
      <c r="A57" s="150"/>
      <c r="B57" s="151" t="s">
        <v>28</v>
      </c>
      <c r="C57" s="152"/>
      <c r="D57" s="153"/>
      <c r="E57" s="159"/>
      <c r="F57" s="155"/>
      <c r="G57" s="155"/>
      <c r="H57" s="156"/>
      <c r="I57" s="156"/>
      <c r="J57" s="157"/>
      <c r="K57" s="521">
        <f t="shared" ref="K57:M57" si="1">SUM(K49:K56)</f>
        <v>28</v>
      </c>
      <c r="L57" s="185">
        <f t="shared" si="1"/>
        <v>0</v>
      </c>
      <c r="M57" s="185">
        <f t="shared" si="1"/>
        <v>1474</v>
      </c>
      <c r="N57" s="185"/>
      <c r="O57" s="1151"/>
      <c r="P57" s="160"/>
      <c r="Q57" s="161"/>
    </row>
    <row r="58" spans="1:26" s="112" customFormat="1">
      <c r="E58" s="163"/>
    </row>
    <row r="59" spans="1:26" s="112" customFormat="1">
      <c r="B59" s="1253" t="s">
        <v>60</v>
      </c>
      <c r="C59" s="1253" t="s">
        <v>61</v>
      </c>
      <c r="D59" s="1255" t="s">
        <v>62</v>
      </c>
      <c r="E59" s="1255"/>
    </row>
    <row r="60" spans="1:26" s="112" customFormat="1">
      <c r="B60" s="1254"/>
      <c r="C60" s="1254"/>
      <c r="D60" s="625" t="s">
        <v>63</v>
      </c>
      <c r="E60" s="165" t="s">
        <v>64</v>
      </c>
    </row>
    <row r="61" spans="1:26" s="112" customFormat="1" ht="30.6" customHeight="1">
      <c r="B61" s="166" t="s">
        <v>65</v>
      </c>
      <c r="C61" s="167">
        <f>+K57</f>
        <v>28</v>
      </c>
      <c r="D61" s="118" t="s">
        <v>184</v>
      </c>
      <c r="E61" s="118"/>
      <c r="F61" s="168"/>
      <c r="G61" s="168"/>
      <c r="H61" s="168"/>
      <c r="I61" s="168"/>
      <c r="J61" s="168"/>
      <c r="K61" s="168"/>
      <c r="L61" s="168"/>
      <c r="M61" s="168"/>
    </row>
    <row r="62" spans="1:26" s="112" customFormat="1" ht="30" customHeight="1">
      <c r="B62" s="166" t="s">
        <v>66</v>
      </c>
      <c r="C62" s="167">
        <f>+M57</f>
        <v>1474</v>
      </c>
      <c r="D62" s="118" t="s">
        <v>184</v>
      </c>
      <c r="E62" s="118"/>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ht="44.25" customHeight="1">
      <c r="B69" s="119" t="s">
        <v>1129</v>
      </c>
      <c r="C69" s="119" t="s">
        <v>155</v>
      </c>
      <c r="D69" s="120"/>
      <c r="E69" s="120"/>
      <c r="F69" s="121"/>
      <c r="G69" s="121"/>
      <c r="H69" s="121"/>
      <c r="I69" s="122"/>
      <c r="J69" s="122"/>
      <c r="K69" s="44"/>
      <c r="L69" s="44"/>
      <c r="M69" s="44"/>
      <c r="N69" s="44"/>
      <c r="O69" s="1276" t="s">
        <v>4969</v>
      </c>
      <c r="P69" s="1277"/>
      <c r="Q69" s="44" t="s">
        <v>19</v>
      </c>
    </row>
    <row r="70" spans="2:17">
      <c r="B70" s="119"/>
      <c r="C70" s="119"/>
      <c r="D70" s="120"/>
      <c r="E70" s="120"/>
      <c r="F70" s="121"/>
      <c r="G70" s="121"/>
      <c r="H70" s="121"/>
      <c r="I70" s="122"/>
      <c r="J70" s="122"/>
      <c r="K70" s="44"/>
      <c r="L70" s="44"/>
      <c r="M70" s="44"/>
      <c r="N70" s="44"/>
      <c r="O70" s="1278"/>
      <c r="P70" s="1279"/>
      <c r="Q70" s="44"/>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8" ht="27" thickBot="1">
      <c r="B81" s="1268" t="s">
        <v>91</v>
      </c>
      <c r="C81" s="1269"/>
      <c r="D81" s="1269"/>
      <c r="E81" s="1269"/>
      <c r="F81" s="1269"/>
      <c r="G81" s="1269"/>
      <c r="H81" s="1269"/>
      <c r="I81" s="1269"/>
      <c r="J81" s="1269"/>
      <c r="K81" s="1269"/>
      <c r="L81" s="1269"/>
      <c r="M81" s="1269"/>
      <c r="N81" s="1270"/>
    </row>
    <row r="86" spans="2:18"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c r="R86" s="1152" t="s">
        <v>82</v>
      </c>
    </row>
    <row r="87" spans="2:18" s="183" customFormat="1" ht="102.75" customHeight="1">
      <c r="B87" s="129" t="s">
        <v>104</v>
      </c>
      <c r="C87" s="129">
        <v>300</v>
      </c>
      <c r="D87" s="129" t="s">
        <v>4970</v>
      </c>
      <c r="E87" s="129">
        <v>25276438</v>
      </c>
      <c r="F87" s="129" t="s">
        <v>107</v>
      </c>
      <c r="G87" s="129" t="s">
        <v>4432</v>
      </c>
      <c r="H87" s="480">
        <v>39171</v>
      </c>
      <c r="I87" s="189" t="s">
        <v>53</v>
      </c>
      <c r="J87" s="129" t="s">
        <v>4971</v>
      </c>
      <c r="K87" s="189" t="s">
        <v>4972</v>
      </c>
      <c r="L87" s="189" t="s">
        <v>4973</v>
      </c>
      <c r="M87" s="129" t="s">
        <v>18</v>
      </c>
      <c r="N87" s="129" t="s">
        <v>18</v>
      </c>
      <c r="O87" s="129" t="s">
        <v>18</v>
      </c>
      <c r="P87" s="1280"/>
      <c r="Q87" s="1280"/>
      <c r="R87" s="129" t="s">
        <v>4974</v>
      </c>
    </row>
    <row r="88" spans="2:18" s="183" customFormat="1" ht="97.5" customHeight="1">
      <c r="B88" s="129" t="s">
        <v>104</v>
      </c>
      <c r="C88" s="129">
        <v>300</v>
      </c>
      <c r="D88" s="129" t="s">
        <v>4975</v>
      </c>
      <c r="E88" s="129">
        <v>34674140</v>
      </c>
      <c r="F88" s="129" t="s">
        <v>1812</v>
      </c>
      <c r="G88" s="129" t="s">
        <v>1813</v>
      </c>
      <c r="H88" s="480">
        <v>41734</v>
      </c>
      <c r="I88" s="189" t="s">
        <v>53</v>
      </c>
      <c r="J88" s="129" t="s">
        <v>53</v>
      </c>
      <c r="K88" s="189" t="s">
        <v>53</v>
      </c>
      <c r="L88" s="189" t="s">
        <v>53</v>
      </c>
      <c r="M88" s="129" t="s">
        <v>18</v>
      </c>
      <c r="N88" s="129" t="s">
        <v>19</v>
      </c>
      <c r="O88" s="129" t="s">
        <v>18</v>
      </c>
      <c r="P88" s="1276" t="s">
        <v>4976</v>
      </c>
      <c r="Q88" s="1277"/>
      <c r="R88" s="129" t="s">
        <v>4974</v>
      </c>
    </row>
    <row r="89" spans="2:18" s="183" customFormat="1" ht="60.75" customHeight="1">
      <c r="B89" s="129" t="s">
        <v>104</v>
      </c>
      <c r="C89" s="129">
        <v>300</v>
      </c>
      <c r="D89" s="129" t="s">
        <v>4977</v>
      </c>
      <c r="E89" s="129">
        <v>34328764</v>
      </c>
      <c r="F89" s="129" t="s">
        <v>107</v>
      </c>
      <c r="G89" s="129" t="s">
        <v>4432</v>
      </c>
      <c r="H89" s="480">
        <v>40998</v>
      </c>
      <c r="I89" s="189" t="s">
        <v>53</v>
      </c>
      <c r="J89" s="129" t="s">
        <v>53</v>
      </c>
      <c r="K89" s="189" t="s">
        <v>53</v>
      </c>
      <c r="L89" s="189" t="s">
        <v>53</v>
      </c>
      <c r="M89" s="129" t="s">
        <v>18</v>
      </c>
      <c r="N89" s="129" t="s">
        <v>19</v>
      </c>
      <c r="O89" s="129" t="s">
        <v>18</v>
      </c>
      <c r="P89" s="1276" t="s">
        <v>4978</v>
      </c>
      <c r="Q89" s="1277"/>
      <c r="R89" s="129" t="s">
        <v>4974</v>
      </c>
    </row>
    <row r="90" spans="2:18" s="183" customFormat="1" ht="60.75" customHeight="1">
      <c r="B90" s="129" t="s">
        <v>104</v>
      </c>
      <c r="C90" s="129">
        <v>300</v>
      </c>
      <c r="D90" s="129" t="s">
        <v>4979</v>
      </c>
      <c r="E90" s="129">
        <v>34673167</v>
      </c>
      <c r="F90" s="129" t="s">
        <v>4980</v>
      </c>
      <c r="G90" s="129" t="s">
        <v>353</v>
      </c>
      <c r="H90" s="480" t="s">
        <v>4981</v>
      </c>
      <c r="I90" s="189" t="s">
        <v>53</v>
      </c>
      <c r="J90" s="129" t="s">
        <v>4982</v>
      </c>
      <c r="K90" s="189" t="s">
        <v>4983</v>
      </c>
      <c r="L90" s="189" t="s">
        <v>2883</v>
      </c>
      <c r="M90" s="129" t="s">
        <v>18</v>
      </c>
      <c r="N90" s="129" t="s">
        <v>19</v>
      </c>
      <c r="O90" s="129" t="s">
        <v>18</v>
      </c>
      <c r="P90" s="1276" t="s">
        <v>4984</v>
      </c>
      <c r="Q90" s="1277"/>
      <c r="R90" s="129" t="s">
        <v>4974</v>
      </c>
    </row>
    <row r="91" spans="2:18" s="183" customFormat="1" ht="60.75" customHeight="1">
      <c r="B91" s="129" t="s">
        <v>3460</v>
      </c>
      <c r="C91" s="129">
        <v>300</v>
      </c>
      <c r="D91" s="129" t="s">
        <v>4985</v>
      </c>
      <c r="E91" s="129">
        <v>27276728</v>
      </c>
      <c r="F91" s="129" t="s">
        <v>114</v>
      </c>
      <c r="G91" s="129" t="s">
        <v>4986</v>
      </c>
      <c r="H91" s="480">
        <v>39991</v>
      </c>
      <c r="I91" s="189" t="s">
        <v>208</v>
      </c>
      <c r="J91" s="129" t="s">
        <v>4987</v>
      </c>
      <c r="K91" s="189" t="s">
        <v>4988</v>
      </c>
      <c r="L91" s="189" t="s">
        <v>1760</v>
      </c>
      <c r="M91" s="129" t="s">
        <v>18</v>
      </c>
      <c r="N91" s="129" t="s">
        <v>18</v>
      </c>
      <c r="O91" s="129" t="s">
        <v>18</v>
      </c>
      <c r="P91" s="1280"/>
      <c r="Q91" s="1280"/>
      <c r="R91" s="129"/>
    </row>
    <row r="92" spans="2:18" s="183" customFormat="1" ht="60.75" customHeight="1">
      <c r="B92" s="129" t="s">
        <v>3460</v>
      </c>
      <c r="C92" s="129">
        <v>300</v>
      </c>
      <c r="D92" s="129" t="s">
        <v>4989</v>
      </c>
      <c r="E92" s="129">
        <v>25280835</v>
      </c>
      <c r="F92" s="129" t="s">
        <v>114</v>
      </c>
      <c r="G92" s="129" t="s">
        <v>115</v>
      </c>
      <c r="H92" s="480">
        <v>39982</v>
      </c>
      <c r="I92" s="189" t="s">
        <v>4990</v>
      </c>
      <c r="J92" s="129" t="s">
        <v>4991</v>
      </c>
      <c r="K92" s="189" t="s">
        <v>4992</v>
      </c>
      <c r="L92" s="189" t="s">
        <v>4993</v>
      </c>
      <c r="M92" s="129" t="s">
        <v>18</v>
      </c>
      <c r="N92" s="129" t="s">
        <v>18</v>
      </c>
      <c r="O92" s="129" t="s">
        <v>18</v>
      </c>
      <c r="P92" s="1276" t="s">
        <v>4994</v>
      </c>
      <c r="Q92" s="1277"/>
      <c r="R92" s="129" t="s">
        <v>4974</v>
      </c>
    </row>
    <row r="93" spans="2:18" s="183" customFormat="1" ht="60.75" customHeight="1">
      <c r="B93" s="129" t="s">
        <v>3460</v>
      </c>
      <c r="C93" s="129">
        <v>300</v>
      </c>
      <c r="D93" s="129" t="s">
        <v>4995</v>
      </c>
      <c r="E93" s="129">
        <v>34327701</v>
      </c>
      <c r="F93" s="129" t="s">
        <v>114</v>
      </c>
      <c r="G93" s="129" t="s">
        <v>353</v>
      </c>
      <c r="H93" s="480">
        <v>41803</v>
      </c>
      <c r="I93" s="189" t="s">
        <v>4996</v>
      </c>
      <c r="J93" s="129" t="s">
        <v>4997</v>
      </c>
      <c r="K93" s="189" t="s">
        <v>4998</v>
      </c>
      <c r="L93" s="189" t="s">
        <v>114</v>
      </c>
      <c r="M93" s="129" t="s">
        <v>18</v>
      </c>
      <c r="N93" s="129" t="s">
        <v>18</v>
      </c>
      <c r="O93" s="129" t="s">
        <v>18</v>
      </c>
      <c r="P93" s="1280"/>
      <c r="Q93" s="1280"/>
      <c r="R93" s="129" t="s">
        <v>4974</v>
      </c>
    </row>
    <row r="94" spans="2:18" s="183" customFormat="1" ht="60.75" customHeight="1">
      <c r="B94" s="129" t="s">
        <v>3460</v>
      </c>
      <c r="C94" s="129">
        <v>300</v>
      </c>
      <c r="D94" s="129" t="s">
        <v>4999</v>
      </c>
      <c r="E94" s="129">
        <v>25285049</v>
      </c>
      <c r="F94" s="129" t="s">
        <v>114</v>
      </c>
      <c r="G94" s="129" t="s">
        <v>353</v>
      </c>
      <c r="H94" s="480">
        <v>41621</v>
      </c>
      <c r="I94" s="189" t="s">
        <v>208</v>
      </c>
      <c r="J94" s="189" t="s">
        <v>3301</v>
      </c>
      <c r="K94" s="189" t="s">
        <v>5000</v>
      </c>
      <c r="L94" s="189" t="s">
        <v>114</v>
      </c>
      <c r="M94" s="129" t="s">
        <v>18</v>
      </c>
      <c r="N94" s="129" t="s">
        <v>18</v>
      </c>
      <c r="O94" s="129" t="s">
        <v>18</v>
      </c>
      <c r="P94" s="1280"/>
      <c r="Q94" s="1280"/>
      <c r="R94" s="129" t="s">
        <v>4974</v>
      </c>
    </row>
    <row r="95" spans="2:18" s="183" customFormat="1" ht="60.75" customHeight="1">
      <c r="B95" s="129" t="s">
        <v>3460</v>
      </c>
      <c r="C95" s="129">
        <v>300</v>
      </c>
      <c r="D95" s="129" t="s">
        <v>5001</v>
      </c>
      <c r="E95" s="129">
        <v>25482632</v>
      </c>
      <c r="F95" s="129" t="s">
        <v>114</v>
      </c>
      <c r="G95" s="129" t="s">
        <v>353</v>
      </c>
      <c r="H95" s="480">
        <v>40158</v>
      </c>
      <c r="I95" s="189" t="s">
        <v>208</v>
      </c>
      <c r="J95" s="129" t="s">
        <v>53</v>
      </c>
      <c r="K95" s="189" t="s">
        <v>53</v>
      </c>
      <c r="L95" s="189" t="s">
        <v>53</v>
      </c>
      <c r="M95" s="129" t="s">
        <v>18</v>
      </c>
      <c r="N95" s="129" t="s">
        <v>19</v>
      </c>
      <c r="O95" s="129" t="s">
        <v>18</v>
      </c>
      <c r="P95" s="1276" t="s">
        <v>4994</v>
      </c>
      <c r="Q95" s="1277"/>
      <c r="R95" s="129" t="s">
        <v>4974</v>
      </c>
    </row>
    <row r="96" spans="2:18" s="183" customFormat="1" ht="91.5" customHeight="1">
      <c r="B96" s="129" t="s">
        <v>3460</v>
      </c>
      <c r="C96" s="129">
        <v>300</v>
      </c>
      <c r="D96" s="129" t="s">
        <v>5002</v>
      </c>
      <c r="E96" s="129">
        <v>25483111</v>
      </c>
      <c r="F96" s="129" t="s">
        <v>114</v>
      </c>
      <c r="G96" s="129" t="s">
        <v>134</v>
      </c>
      <c r="H96" s="480">
        <v>39437</v>
      </c>
      <c r="I96" s="189" t="s">
        <v>5003</v>
      </c>
      <c r="J96" s="129" t="s">
        <v>5004</v>
      </c>
      <c r="K96" s="189" t="s">
        <v>5005</v>
      </c>
      <c r="L96" s="189" t="s">
        <v>114</v>
      </c>
      <c r="M96" s="129" t="s">
        <v>18</v>
      </c>
      <c r="N96" s="129" t="s">
        <v>18</v>
      </c>
      <c r="O96" s="129" t="s">
        <v>18</v>
      </c>
      <c r="P96" s="1280"/>
      <c r="Q96" s="1280"/>
      <c r="R96" s="129" t="s">
        <v>4974</v>
      </c>
    </row>
    <row r="97" spans="2:18" s="183" customFormat="1" ht="78.75" customHeight="1">
      <c r="B97" s="129" t="s">
        <v>3460</v>
      </c>
      <c r="C97" s="129">
        <v>300</v>
      </c>
      <c r="D97" s="129" t="s">
        <v>5006</v>
      </c>
      <c r="E97" s="129">
        <v>1061722572</v>
      </c>
      <c r="F97" s="129" t="s">
        <v>114</v>
      </c>
      <c r="G97" s="129" t="s">
        <v>353</v>
      </c>
      <c r="H97" s="480">
        <v>41623</v>
      </c>
      <c r="I97" s="189" t="s">
        <v>4981</v>
      </c>
      <c r="J97" s="129" t="s">
        <v>5007</v>
      </c>
      <c r="K97" s="189" t="s">
        <v>5008</v>
      </c>
      <c r="L97" s="189" t="s">
        <v>5009</v>
      </c>
      <c r="M97" s="129" t="s">
        <v>18</v>
      </c>
      <c r="N97" s="129" t="s">
        <v>18</v>
      </c>
      <c r="O97" s="129" t="s">
        <v>18</v>
      </c>
      <c r="P97" s="1280"/>
      <c r="Q97" s="1280"/>
      <c r="R97" s="129" t="s">
        <v>4974</v>
      </c>
    </row>
    <row r="98" spans="2:18" s="183" customFormat="1" ht="71.25" customHeight="1">
      <c r="B98" s="129" t="s">
        <v>3460</v>
      </c>
      <c r="C98" s="129">
        <v>300</v>
      </c>
      <c r="D98" s="129" t="s">
        <v>5010</v>
      </c>
      <c r="E98" s="129">
        <v>27281460</v>
      </c>
      <c r="F98" s="129" t="s">
        <v>114</v>
      </c>
      <c r="G98" s="129" t="s">
        <v>115</v>
      </c>
      <c r="H98" s="480">
        <v>38903</v>
      </c>
      <c r="I98" s="189" t="s">
        <v>208</v>
      </c>
      <c r="J98" s="129" t="s">
        <v>5011</v>
      </c>
      <c r="K98" s="189" t="s">
        <v>5012</v>
      </c>
      <c r="L98" s="189" t="s">
        <v>114</v>
      </c>
      <c r="M98" s="129" t="s">
        <v>18</v>
      </c>
      <c r="N98" s="129" t="s">
        <v>18</v>
      </c>
      <c r="O98" s="129" t="s">
        <v>18</v>
      </c>
      <c r="P98" s="1280"/>
      <c r="Q98" s="1280"/>
      <c r="R98" s="129" t="s">
        <v>4974</v>
      </c>
    </row>
    <row r="99" spans="2:18" s="183" customFormat="1" ht="84" customHeight="1">
      <c r="B99" s="129" t="s">
        <v>5013</v>
      </c>
      <c r="C99" s="129">
        <v>300</v>
      </c>
      <c r="D99" s="129" t="s">
        <v>5014</v>
      </c>
      <c r="E99" s="129">
        <v>34328387</v>
      </c>
      <c r="F99" s="129" t="s">
        <v>5015</v>
      </c>
      <c r="G99" s="129" t="s">
        <v>134</v>
      </c>
      <c r="H99" s="480">
        <v>38696</v>
      </c>
      <c r="I99" s="189" t="s">
        <v>208</v>
      </c>
      <c r="J99" s="129" t="s">
        <v>5016</v>
      </c>
      <c r="K99" s="189" t="s">
        <v>5017</v>
      </c>
      <c r="L99" s="189" t="s">
        <v>5018</v>
      </c>
      <c r="M99" s="129" t="s">
        <v>18</v>
      </c>
      <c r="N99" s="129" t="s">
        <v>19</v>
      </c>
      <c r="O99" s="129" t="s">
        <v>18</v>
      </c>
      <c r="P99" s="1276" t="s">
        <v>5019</v>
      </c>
      <c r="Q99" s="1277"/>
      <c r="R99" s="129" t="s">
        <v>4974</v>
      </c>
    </row>
    <row r="100" spans="2:18" s="183" customFormat="1" ht="60.75" customHeight="1">
      <c r="B100" s="129" t="s">
        <v>5013</v>
      </c>
      <c r="C100" s="129">
        <v>300</v>
      </c>
      <c r="D100" s="129" t="s">
        <v>5020</v>
      </c>
      <c r="E100" s="129">
        <v>1094891430</v>
      </c>
      <c r="F100" s="129" t="s">
        <v>5021</v>
      </c>
      <c r="G100" s="129" t="s">
        <v>1720</v>
      </c>
      <c r="H100" s="480">
        <v>39438</v>
      </c>
      <c r="I100" s="189" t="s">
        <v>208</v>
      </c>
      <c r="J100" s="129" t="s">
        <v>5022</v>
      </c>
      <c r="K100" s="189" t="s">
        <v>5023</v>
      </c>
      <c r="L100" s="189" t="s">
        <v>796</v>
      </c>
      <c r="M100" s="129" t="s">
        <v>18</v>
      </c>
      <c r="N100" s="129" t="s">
        <v>18</v>
      </c>
      <c r="O100" s="129" t="s">
        <v>18</v>
      </c>
      <c r="P100" s="1280"/>
      <c r="Q100" s="1280"/>
      <c r="R100" s="138"/>
    </row>
    <row r="101" spans="2:18" ht="60.75" customHeight="1">
      <c r="B101" s="213"/>
      <c r="C101" s="213"/>
      <c r="D101" s="213"/>
      <c r="E101" s="119"/>
      <c r="F101" s="213"/>
      <c r="G101" s="213"/>
      <c r="H101" s="219"/>
      <c r="I101" s="188"/>
      <c r="J101" s="213"/>
      <c r="K101" s="188"/>
      <c r="L101" s="188"/>
      <c r="M101" s="44"/>
      <c r="N101" s="44"/>
      <c r="O101" s="44"/>
      <c r="P101" s="600"/>
      <c r="Q101" s="601"/>
    </row>
    <row r="102" spans="2:18" ht="60.75" customHeight="1">
      <c r="B102" s="213"/>
      <c r="C102" s="213"/>
      <c r="D102" s="213"/>
      <c r="E102" s="119"/>
      <c r="F102" s="213"/>
      <c r="G102" s="213"/>
      <c r="H102" s="219"/>
      <c r="I102" s="188"/>
      <c r="J102" s="213"/>
      <c r="K102" s="188"/>
      <c r="L102" s="188"/>
      <c r="M102" s="44"/>
      <c r="N102" s="44"/>
      <c r="O102" s="44"/>
      <c r="P102" s="600"/>
      <c r="Q102" s="601"/>
    </row>
    <row r="103" spans="2:18" ht="60.75" customHeight="1">
      <c r="B103" s="213"/>
      <c r="C103" s="213"/>
      <c r="D103" s="213"/>
      <c r="E103" s="119"/>
      <c r="F103" s="213"/>
      <c r="G103" s="213"/>
      <c r="H103" s="219"/>
      <c r="I103" s="120"/>
      <c r="J103" s="213"/>
      <c r="K103" s="188"/>
      <c r="L103" s="188"/>
      <c r="M103" s="44"/>
      <c r="N103" s="44"/>
      <c r="O103" s="44"/>
      <c r="P103" s="600"/>
      <c r="Q103" s="601"/>
    </row>
    <row r="104" spans="2:18" ht="33.6" customHeight="1">
      <c r="B104" s="213" t="s">
        <v>133</v>
      </c>
      <c r="C104" s="213"/>
      <c r="D104" s="119"/>
      <c r="E104" s="119"/>
      <c r="F104" s="119"/>
      <c r="G104" s="119"/>
      <c r="H104" s="119"/>
      <c r="I104" s="120"/>
      <c r="J104" s="46"/>
      <c r="K104" s="122"/>
      <c r="L104" s="122"/>
      <c r="M104" s="44"/>
      <c r="N104" s="44"/>
      <c r="O104" s="44"/>
      <c r="P104" s="1281"/>
      <c r="Q104" s="1281"/>
    </row>
    <row r="106" spans="2:18" ht="15.75" thickBot="1"/>
    <row r="107" spans="2:18" ht="27" thickBot="1">
      <c r="B107" s="1268" t="s">
        <v>118</v>
      </c>
      <c r="C107" s="1269"/>
      <c r="D107" s="1269"/>
      <c r="E107" s="1269"/>
      <c r="F107" s="1269"/>
      <c r="G107" s="1269"/>
      <c r="H107" s="1269"/>
      <c r="I107" s="1269"/>
      <c r="J107" s="1269"/>
      <c r="K107" s="1269"/>
      <c r="L107" s="1269"/>
      <c r="M107" s="1269"/>
      <c r="N107" s="1270"/>
    </row>
    <row r="110" spans="2:18" ht="46.15" customHeight="1">
      <c r="B110" s="115" t="s">
        <v>17</v>
      </c>
      <c r="C110" s="115" t="s">
        <v>119</v>
      </c>
      <c r="D110" s="1271" t="s">
        <v>82</v>
      </c>
      <c r="E110" s="1273"/>
    </row>
    <row r="111" spans="2:18" ht="46.9" customHeight="1">
      <c r="B111" s="129" t="s">
        <v>181</v>
      </c>
      <c r="C111" s="605" t="s">
        <v>18</v>
      </c>
      <c r="D111" s="1281"/>
      <c r="E111" s="1281"/>
    </row>
    <row r="114" spans="1:26" ht="26.25">
      <c r="B114" s="1256" t="s">
        <v>121</v>
      </c>
      <c r="C114" s="1257"/>
      <c r="D114" s="1257"/>
      <c r="E114" s="1257"/>
      <c r="F114" s="1257"/>
      <c r="G114" s="1257"/>
      <c r="H114" s="1257"/>
      <c r="I114" s="1257"/>
      <c r="J114" s="1257"/>
      <c r="K114" s="1257"/>
      <c r="L114" s="1257"/>
      <c r="M114" s="1257"/>
      <c r="N114" s="1257"/>
      <c r="O114" s="1257"/>
      <c r="P114" s="1257"/>
    </row>
    <row r="116" spans="1:26" ht="15.75" thickBot="1"/>
    <row r="117" spans="1:26" ht="27" thickBot="1">
      <c r="B117" s="1268" t="s">
        <v>122</v>
      </c>
      <c r="C117" s="1269"/>
      <c r="D117" s="1269"/>
      <c r="E117" s="1269"/>
      <c r="F117" s="1269"/>
      <c r="G117" s="1269"/>
      <c r="H117" s="1269"/>
      <c r="I117" s="1269"/>
      <c r="J117" s="1269"/>
      <c r="K117" s="1269"/>
      <c r="L117" s="1269"/>
      <c r="M117" s="1269"/>
      <c r="N117" s="1270"/>
    </row>
    <row r="119" spans="1:26" ht="15.75" thickBot="1">
      <c r="M119" s="51"/>
      <c r="N119" s="51"/>
    </row>
    <row r="120" spans="1:26" s="15" customFormat="1" ht="109.5" customHeight="1">
      <c r="B120" s="52" t="s">
        <v>33</v>
      </c>
      <c r="C120" s="52" t="s">
        <v>34</v>
      </c>
      <c r="D120" s="52" t="s">
        <v>35</v>
      </c>
      <c r="E120" s="52" t="s">
        <v>36</v>
      </c>
      <c r="F120" s="52" t="s">
        <v>37</v>
      </c>
      <c r="G120" s="52" t="s">
        <v>38</v>
      </c>
      <c r="H120" s="52" t="s">
        <v>39</v>
      </c>
      <c r="I120" s="52" t="s">
        <v>40</v>
      </c>
      <c r="J120" s="52" t="s">
        <v>41</v>
      </c>
      <c r="K120" s="52" t="s">
        <v>42</v>
      </c>
      <c r="L120" s="52" t="s">
        <v>43</v>
      </c>
      <c r="M120" s="53" t="s">
        <v>44</v>
      </c>
      <c r="N120" s="52" t="s">
        <v>45</v>
      </c>
      <c r="O120" s="52" t="s">
        <v>46</v>
      </c>
      <c r="P120" s="54" t="s">
        <v>47</v>
      </c>
      <c r="Q120" s="54" t="s">
        <v>48</v>
      </c>
    </row>
    <row r="121" spans="1:26" s="162" customFormat="1">
      <c r="A121" s="150">
        <v>1</v>
      </c>
      <c r="B121" s="153" t="s">
        <v>5024</v>
      </c>
      <c r="C121" s="153" t="s">
        <v>5024</v>
      </c>
      <c r="D121" s="153" t="s">
        <v>5025</v>
      </c>
      <c r="E121" s="159" t="s">
        <v>5026</v>
      </c>
      <c r="F121" s="155" t="s">
        <v>18</v>
      </c>
      <c r="G121" s="184"/>
      <c r="H121" s="156">
        <v>40812</v>
      </c>
      <c r="I121" s="156">
        <v>40996</v>
      </c>
      <c r="J121" s="159" t="s">
        <v>19</v>
      </c>
      <c r="K121" s="159">
        <v>6</v>
      </c>
      <c r="L121" s="159"/>
      <c r="M121" s="159">
        <v>96</v>
      </c>
      <c r="N121" s="159">
        <f>+M121*G121</f>
        <v>0</v>
      </c>
      <c r="O121" s="1018">
        <v>39476736</v>
      </c>
      <c r="P121" s="160"/>
      <c r="Q121" s="174"/>
      <c r="R121" s="175"/>
      <c r="S121" s="175"/>
      <c r="T121" s="175"/>
      <c r="U121" s="175"/>
      <c r="V121" s="175"/>
      <c r="W121" s="175"/>
      <c r="X121" s="175"/>
      <c r="Y121" s="175"/>
      <c r="Z121" s="175"/>
    </row>
    <row r="122" spans="1:26" s="162" customFormat="1" ht="30">
      <c r="A122" s="150">
        <f>+A121+1</f>
        <v>2</v>
      </c>
      <c r="B122" s="153" t="s">
        <v>5024</v>
      </c>
      <c r="C122" s="153" t="s">
        <v>5024</v>
      </c>
      <c r="D122" s="153" t="s">
        <v>4962</v>
      </c>
      <c r="E122" s="159" t="s">
        <v>5027</v>
      </c>
      <c r="F122" s="155" t="s">
        <v>18</v>
      </c>
      <c r="G122" s="155"/>
      <c r="H122" s="156">
        <v>39814</v>
      </c>
      <c r="I122" s="156">
        <v>40178</v>
      </c>
      <c r="J122" s="159" t="s">
        <v>19</v>
      </c>
      <c r="K122" s="159">
        <v>12</v>
      </c>
      <c r="L122" s="159"/>
      <c r="M122" s="159">
        <v>21</v>
      </c>
      <c r="N122" s="159"/>
      <c r="O122" s="1018">
        <v>26297814</v>
      </c>
      <c r="P122" s="160"/>
      <c r="Q122" s="174"/>
      <c r="R122" s="175"/>
      <c r="S122" s="175"/>
      <c r="T122" s="175"/>
      <c r="U122" s="175"/>
      <c r="V122" s="175"/>
      <c r="W122" s="175"/>
      <c r="X122" s="175"/>
      <c r="Y122" s="175"/>
      <c r="Z122" s="175"/>
    </row>
    <row r="123" spans="1:26" s="162" customFormat="1">
      <c r="A123" s="150">
        <f t="shared" ref="A123:A128" si="2">+A122+1</f>
        <v>3</v>
      </c>
      <c r="B123" s="153"/>
      <c r="C123" s="152"/>
      <c r="D123" s="153"/>
      <c r="E123" s="159"/>
      <c r="F123" s="155"/>
      <c r="G123" s="155"/>
      <c r="H123" s="156"/>
      <c r="I123" s="156"/>
      <c r="J123" s="159"/>
      <c r="K123" s="159"/>
      <c r="L123" s="159"/>
      <c r="M123" s="159"/>
      <c r="N123" s="159"/>
      <c r="O123" s="1018"/>
      <c r="P123" s="160"/>
      <c r="Q123" s="174"/>
      <c r="R123" s="175"/>
      <c r="S123" s="175"/>
      <c r="T123" s="175"/>
      <c r="U123" s="175"/>
      <c r="V123" s="175"/>
      <c r="W123" s="175"/>
      <c r="X123" s="175"/>
      <c r="Y123" s="175"/>
      <c r="Z123" s="175"/>
    </row>
    <row r="124" spans="1:26" s="162" customFormat="1">
      <c r="A124" s="150">
        <f t="shared" si="2"/>
        <v>4</v>
      </c>
      <c r="B124" s="153"/>
      <c r="C124" s="152"/>
      <c r="D124" s="153"/>
      <c r="E124" s="159"/>
      <c r="F124" s="155"/>
      <c r="G124" s="155"/>
      <c r="H124" s="156"/>
      <c r="I124" s="156"/>
      <c r="J124" s="159"/>
      <c r="K124" s="159"/>
      <c r="L124" s="159"/>
      <c r="M124" s="159"/>
      <c r="N124" s="159"/>
      <c r="O124" s="1018"/>
      <c r="P124" s="160"/>
      <c r="Q124" s="174"/>
      <c r="R124" s="175"/>
      <c r="S124" s="175"/>
      <c r="T124" s="175"/>
      <c r="U124" s="175"/>
      <c r="V124" s="175"/>
      <c r="W124" s="175"/>
      <c r="X124" s="175"/>
      <c r="Y124" s="175"/>
      <c r="Z124" s="175"/>
    </row>
    <row r="125" spans="1:26" s="162" customFormat="1">
      <c r="A125" s="150">
        <f t="shared" si="2"/>
        <v>5</v>
      </c>
      <c r="B125" s="153"/>
      <c r="C125" s="152"/>
      <c r="D125" s="153"/>
      <c r="E125" s="159"/>
      <c r="F125" s="155"/>
      <c r="G125" s="155"/>
      <c r="H125" s="156"/>
      <c r="I125" s="156"/>
      <c r="J125" s="159"/>
      <c r="K125" s="159"/>
      <c r="L125" s="159"/>
      <c r="M125" s="159"/>
      <c r="N125" s="159"/>
      <c r="O125" s="1018"/>
      <c r="P125" s="160"/>
      <c r="Q125" s="174"/>
      <c r="R125" s="175"/>
      <c r="S125" s="175"/>
      <c r="T125" s="175"/>
      <c r="U125" s="175"/>
      <c r="V125" s="175"/>
      <c r="W125" s="175"/>
      <c r="X125" s="175"/>
      <c r="Y125" s="175"/>
      <c r="Z125" s="175"/>
    </row>
    <row r="126" spans="1:26" s="162" customFormat="1">
      <c r="A126" s="150">
        <f t="shared" si="2"/>
        <v>6</v>
      </c>
      <c r="B126" s="153"/>
      <c r="C126" s="152"/>
      <c r="D126" s="153"/>
      <c r="E126" s="159"/>
      <c r="F126" s="155"/>
      <c r="G126" s="155"/>
      <c r="H126" s="156"/>
      <c r="I126" s="156"/>
      <c r="J126" s="159"/>
      <c r="K126" s="159"/>
      <c r="L126" s="159"/>
      <c r="M126" s="159"/>
      <c r="N126" s="159"/>
      <c r="O126" s="1018"/>
      <c r="P126" s="160"/>
      <c r="Q126" s="174"/>
      <c r="R126" s="175"/>
      <c r="S126" s="175"/>
      <c r="T126" s="175"/>
      <c r="U126" s="175"/>
      <c r="V126" s="175"/>
      <c r="W126" s="175"/>
      <c r="X126" s="175"/>
      <c r="Y126" s="175"/>
      <c r="Z126" s="175"/>
    </row>
    <row r="127" spans="1:26" s="162" customFormat="1">
      <c r="A127" s="150">
        <f t="shared" si="2"/>
        <v>7</v>
      </c>
      <c r="B127" s="153"/>
      <c r="C127" s="152"/>
      <c r="D127" s="153"/>
      <c r="E127" s="159"/>
      <c r="F127" s="155"/>
      <c r="G127" s="155"/>
      <c r="H127" s="156"/>
      <c r="I127" s="156"/>
      <c r="J127" s="159"/>
      <c r="K127" s="159"/>
      <c r="L127" s="159"/>
      <c r="M127" s="159"/>
      <c r="N127" s="159"/>
      <c r="O127" s="1018"/>
      <c r="P127" s="160"/>
      <c r="Q127" s="174"/>
      <c r="R127" s="175"/>
      <c r="S127" s="175"/>
      <c r="T127" s="175"/>
      <c r="U127" s="175"/>
      <c r="V127" s="175"/>
      <c r="W127" s="175"/>
      <c r="X127" s="175"/>
      <c r="Y127" s="175"/>
      <c r="Z127" s="175"/>
    </row>
    <row r="128" spans="1:26" s="162" customFormat="1">
      <c r="A128" s="150">
        <f t="shared" si="2"/>
        <v>8</v>
      </c>
      <c r="B128" s="153"/>
      <c r="C128" s="152"/>
      <c r="D128" s="153"/>
      <c r="E128" s="159"/>
      <c r="F128" s="155"/>
      <c r="G128" s="155"/>
      <c r="H128" s="156"/>
      <c r="I128" s="156"/>
      <c r="J128" s="159"/>
      <c r="K128" s="159"/>
      <c r="L128" s="159"/>
      <c r="M128" s="159"/>
      <c r="N128" s="159"/>
      <c r="O128" s="1018"/>
      <c r="P128" s="160"/>
      <c r="Q128" s="174"/>
      <c r="R128" s="175"/>
      <c r="S128" s="175"/>
      <c r="T128" s="175"/>
      <c r="U128" s="175"/>
      <c r="V128" s="175"/>
      <c r="W128" s="175"/>
      <c r="X128" s="175"/>
      <c r="Y128" s="175"/>
      <c r="Z128" s="175"/>
    </row>
    <row r="129" spans="1:17" s="162" customFormat="1">
      <c r="A129" s="150"/>
      <c r="B129" s="151" t="s">
        <v>28</v>
      </c>
      <c r="C129" s="152"/>
      <c r="D129" s="153"/>
      <c r="E129" s="159"/>
      <c r="F129" s="155"/>
      <c r="G129" s="155"/>
      <c r="H129" s="156"/>
      <c r="I129" s="156"/>
      <c r="J129" s="159"/>
      <c r="K129" s="521">
        <f t="shared" ref="K129:N129" si="3">SUM(K121:K128)</f>
        <v>18</v>
      </c>
      <c r="L129" s="521">
        <f t="shared" si="3"/>
        <v>0</v>
      </c>
      <c r="M129" s="521">
        <f t="shared" si="3"/>
        <v>117</v>
      </c>
      <c r="N129" s="521">
        <f t="shared" si="3"/>
        <v>0</v>
      </c>
      <c r="O129" s="1018"/>
      <c r="P129" s="160"/>
      <c r="Q129" s="161"/>
    </row>
    <row r="130" spans="1:17">
      <c r="B130" s="112"/>
      <c r="C130" s="112"/>
      <c r="D130" s="112"/>
      <c r="E130" s="163"/>
      <c r="F130" s="112"/>
      <c r="G130" s="112"/>
      <c r="H130" s="112"/>
      <c r="I130" s="112"/>
      <c r="J130" s="112"/>
      <c r="K130" s="112"/>
      <c r="L130" s="112"/>
      <c r="M130" s="112"/>
      <c r="N130" s="112"/>
      <c r="O130" s="112"/>
      <c r="P130" s="112"/>
    </row>
    <row r="131" spans="1:17" ht="18.75">
      <c r="B131" s="166" t="s">
        <v>123</v>
      </c>
      <c r="C131" s="176">
        <f>+K129</f>
        <v>18</v>
      </c>
      <c r="H131" s="168"/>
      <c r="I131" s="168"/>
      <c r="J131" s="168"/>
      <c r="K131" s="168"/>
      <c r="L131" s="168"/>
      <c r="M131" s="168"/>
      <c r="N131" s="112"/>
      <c r="O131" s="112"/>
      <c r="P131" s="112"/>
    </row>
    <row r="133" spans="1:17" ht="15.75" thickBot="1"/>
    <row r="134" spans="1:17" ht="37.15" customHeight="1" thickBot="1">
      <c r="B134" s="177" t="s">
        <v>124</v>
      </c>
      <c r="C134" s="142" t="s">
        <v>125</v>
      </c>
      <c r="D134" s="177" t="s">
        <v>27</v>
      </c>
      <c r="E134" s="142" t="s">
        <v>126</v>
      </c>
    </row>
    <row r="135" spans="1:17" ht="41.45" customHeight="1">
      <c r="B135" s="178" t="s">
        <v>127</v>
      </c>
      <c r="C135" s="179">
        <v>20</v>
      </c>
      <c r="D135" s="179">
        <v>0</v>
      </c>
      <c r="E135" s="1282">
        <f>+D135+D136+D137</f>
        <v>0</v>
      </c>
    </row>
    <row r="136" spans="1:17">
      <c r="B136" s="178" t="s">
        <v>128</v>
      </c>
      <c r="C136" s="118">
        <v>30</v>
      </c>
      <c r="D136" s="605">
        <v>0</v>
      </c>
      <c r="E136" s="1283"/>
    </row>
    <row r="137" spans="1:17" ht="15.75" thickBot="1">
      <c r="B137" s="178" t="s">
        <v>129</v>
      </c>
      <c r="C137" s="180">
        <v>40</v>
      </c>
      <c r="D137" s="180">
        <v>0</v>
      </c>
      <c r="E137" s="1284"/>
    </row>
    <row r="139" spans="1:17" ht="15.75" thickBot="1"/>
    <row r="140" spans="1:17" ht="27" thickBot="1">
      <c r="B140" s="1268" t="s">
        <v>130</v>
      </c>
      <c r="C140" s="1269"/>
      <c r="D140" s="1269"/>
      <c r="E140" s="1269"/>
      <c r="F140" s="1269"/>
      <c r="G140" s="1269"/>
      <c r="H140" s="1269"/>
      <c r="I140" s="1269"/>
      <c r="J140" s="1269"/>
      <c r="K140" s="1269"/>
      <c r="L140" s="1269"/>
      <c r="M140" s="1269"/>
      <c r="N140" s="1270"/>
    </row>
    <row r="142" spans="1:17" ht="76.5" customHeight="1">
      <c r="B142" s="114" t="s">
        <v>92</v>
      </c>
      <c r="C142" s="114" t="s">
        <v>93</v>
      </c>
      <c r="D142" s="114" t="s">
        <v>94</v>
      </c>
      <c r="E142" s="114" t="s">
        <v>95</v>
      </c>
      <c r="F142" s="114" t="s">
        <v>96</v>
      </c>
      <c r="G142" s="114" t="s">
        <v>97</v>
      </c>
      <c r="H142" s="114" t="s">
        <v>98</v>
      </c>
      <c r="I142" s="114" t="s">
        <v>99</v>
      </c>
      <c r="J142" s="1271" t="s">
        <v>100</v>
      </c>
      <c r="K142" s="1272"/>
      <c r="L142" s="1273"/>
      <c r="M142" s="114" t="s">
        <v>101</v>
      </c>
      <c r="N142" s="114" t="s">
        <v>102</v>
      </c>
      <c r="O142" s="114" t="s">
        <v>103</v>
      </c>
      <c r="P142" s="1271" t="s">
        <v>82</v>
      </c>
      <c r="Q142" s="1273"/>
    </row>
    <row r="143" spans="1:17" ht="60.75" customHeight="1">
      <c r="B143" s="213"/>
      <c r="C143" s="213"/>
      <c r="D143" s="119"/>
      <c r="E143" s="119"/>
      <c r="F143" s="119"/>
      <c r="G143" s="122"/>
      <c r="H143" s="219"/>
      <c r="I143" s="122"/>
      <c r="J143" s="188"/>
      <c r="K143" s="188"/>
      <c r="L143" s="188"/>
      <c r="M143" s="44"/>
      <c r="N143" s="44"/>
      <c r="O143" s="44"/>
      <c r="P143" s="1280"/>
      <c r="Q143" s="1280"/>
    </row>
    <row r="144" spans="1:17" ht="60.75" customHeight="1">
      <c r="B144" s="213"/>
      <c r="C144" s="213"/>
      <c r="D144" s="119"/>
      <c r="E144" s="119"/>
      <c r="F144" s="213"/>
      <c r="G144" s="119"/>
      <c r="H144" s="219"/>
      <c r="I144" s="120"/>
      <c r="J144" s="213"/>
      <c r="K144" s="188"/>
      <c r="L144" s="188"/>
      <c r="M144" s="44"/>
      <c r="N144" s="44"/>
      <c r="O144" s="44"/>
      <c r="P144" s="1280"/>
      <c r="Q144" s="1280"/>
    </row>
    <row r="145" spans="2:17" ht="45.75" customHeight="1">
      <c r="B145" s="213"/>
      <c r="C145" s="213"/>
      <c r="D145" s="119"/>
      <c r="E145" s="119"/>
      <c r="F145" s="119"/>
      <c r="G145" s="119"/>
      <c r="H145" s="219"/>
      <c r="I145" s="120"/>
      <c r="J145" s="46"/>
      <c r="K145" s="122"/>
      <c r="L145" s="122"/>
      <c r="M145" s="44"/>
      <c r="N145" s="44"/>
      <c r="O145" s="44"/>
      <c r="P145" s="1280"/>
      <c r="Q145" s="1280"/>
    </row>
    <row r="146" spans="2:17" ht="69" customHeight="1">
      <c r="B146" s="213"/>
      <c r="C146" s="213"/>
      <c r="D146" s="122"/>
      <c r="E146" s="119"/>
      <c r="F146" s="122"/>
      <c r="G146" s="188"/>
      <c r="H146" s="219"/>
      <c r="I146" s="122"/>
      <c r="J146" s="188"/>
      <c r="K146" s="188"/>
      <c r="L146" s="188"/>
      <c r="M146" s="44"/>
      <c r="N146" s="44"/>
      <c r="O146" s="44"/>
      <c r="P146" s="1280"/>
      <c r="Q146" s="1280"/>
    </row>
    <row r="147" spans="2:17" ht="45.75" customHeight="1">
      <c r="B147" s="213"/>
      <c r="C147" s="213"/>
      <c r="D147" s="119"/>
      <c r="E147" s="119"/>
      <c r="F147" s="119"/>
      <c r="G147" s="188"/>
      <c r="H147" s="219"/>
      <c r="I147" s="120"/>
      <c r="J147" s="213"/>
      <c r="K147" s="188"/>
      <c r="L147" s="188"/>
      <c r="M147" s="44"/>
      <c r="N147" s="44"/>
      <c r="O147" s="44"/>
      <c r="P147" s="1280"/>
      <c r="Q147" s="1280"/>
    </row>
    <row r="148" spans="2:17" ht="45.75" customHeight="1">
      <c r="B148" s="213"/>
      <c r="C148" s="213"/>
      <c r="D148" s="119"/>
      <c r="E148" s="119"/>
      <c r="F148" s="119"/>
      <c r="G148" s="119"/>
      <c r="H148" s="219"/>
      <c r="I148" s="120"/>
      <c r="J148" s="46"/>
      <c r="K148" s="122"/>
      <c r="L148" s="122"/>
      <c r="M148" s="44"/>
      <c r="N148" s="44"/>
      <c r="O148" s="44"/>
      <c r="P148" s="1280"/>
      <c r="Q148" s="1280"/>
    </row>
    <row r="151" spans="2:17" ht="15.75" thickBot="1"/>
    <row r="152" spans="2:17" ht="54" customHeight="1">
      <c r="B152" s="615" t="s">
        <v>17</v>
      </c>
      <c r="C152" s="615" t="s">
        <v>124</v>
      </c>
      <c r="D152" s="114" t="s">
        <v>125</v>
      </c>
      <c r="E152" s="615" t="s">
        <v>27</v>
      </c>
      <c r="F152" s="142" t="s">
        <v>138</v>
      </c>
      <c r="G152" s="143"/>
    </row>
    <row r="153" spans="2:17" ht="120.75" customHeight="1">
      <c r="B153" s="1285" t="s">
        <v>139</v>
      </c>
      <c r="C153" s="144" t="s">
        <v>140</v>
      </c>
      <c r="D153" s="605">
        <v>25</v>
      </c>
      <c r="E153" s="605">
        <v>0</v>
      </c>
      <c r="F153" s="1286">
        <f>+E153+E154+E155</f>
        <v>0</v>
      </c>
      <c r="G153" s="145"/>
    </row>
    <row r="154" spans="2:17" ht="76.150000000000006" customHeight="1">
      <c r="B154" s="1285"/>
      <c r="C154" s="144" t="s">
        <v>141</v>
      </c>
      <c r="D154" s="602">
        <v>25</v>
      </c>
      <c r="E154" s="605">
        <v>0</v>
      </c>
      <c r="F154" s="1287"/>
      <c r="G154" s="145"/>
    </row>
    <row r="155" spans="2:17" ht="69" customHeight="1">
      <c r="B155" s="1285"/>
      <c r="C155" s="144" t="s">
        <v>142</v>
      </c>
      <c r="D155" s="605">
        <v>10</v>
      </c>
      <c r="E155" s="605">
        <v>0</v>
      </c>
      <c r="F155" s="1288"/>
      <c r="G155" s="145"/>
    </row>
    <row r="156" spans="2:17">
      <c r="C156"/>
    </row>
    <row r="159" spans="2:17">
      <c r="B159" s="42" t="s">
        <v>143</v>
      </c>
    </row>
    <row r="162" spans="2:5">
      <c r="B162" s="43" t="s">
        <v>17</v>
      </c>
      <c r="C162" s="43" t="s">
        <v>26</v>
      </c>
      <c r="D162" s="615" t="s">
        <v>27</v>
      </c>
      <c r="E162" s="615" t="s">
        <v>28</v>
      </c>
    </row>
    <row r="163" spans="2:5" ht="42.75">
      <c r="B163" s="49" t="s">
        <v>144</v>
      </c>
      <c r="C163" s="50">
        <v>40</v>
      </c>
      <c r="D163" s="605">
        <v>0</v>
      </c>
      <c r="E163" s="1265">
        <f>+D163+D164</f>
        <v>0</v>
      </c>
    </row>
    <row r="164" spans="2:5" ht="71.25">
      <c r="B164" s="49" t="s">
        <v>145</v>
      </c>
      <c r="C164" s="50">
        <v>60</v>
      </c>
      <c r="D164" s="605">
        <f>+F153</f>
        <v>0</v>
      </c>
      <c r="E164" s="1266"/>
    </row>
  </sheetData>
  <mergeCells count="60">
    <mergeCell ref="B153:B155"/>
    <mergeCell ref="F153:F155"/>
    <mergeCell ref="E163:E164"/>
    <mergeCell ref="P143:Q143"/>
    <mergeCell ref="P144:Q144"/>
    <mergeCell ref="P145:Q145"/>
    <mergeCell ref="P146:Q146"/>
    <mergeCell ref="P147:Q147"/>
    <mergeCell ref="P148:Q148"/>
    <mergeCell ref="B114:P114"/>
    <mergeCell ref="B117:N117"/>
    <mergeCell ref="E135:E137"/>
    <mergeCell ref="B140:N140"/>
    <mergeCell ref="J142:L142"/>
    <mergeCell ref="P142:Q142"/>
    <mergeCell ref="D111:E111"/>
    <mergeCell ref="P93:Q93"/>
    <mergeCell ref="P94:Q94"/>
    <mergeCell ref="P95:Q95"/>
    <mergeCell ref="P96:Q96"/>
    <mergeCell ref="P97:Q97"/>
    <mergeCell ref="P98:Q98"/>
    <mergeCell ref="P99:Q99"/>
    <mergeCell ref="P100:Q100"/>
    <mergeCell ref="P104:Q104"/>
    <mergeCell ref="B107:N107"/>
    <mergeCell ref="D110:E110"/>
    <mergeCell ref="P92:Q92"/>
    <mergeCell ref="O72:P72"/>
    <mergeCell ref="O73:P73"/>
    <mergeCell ref="O74:P74"/>
    <mergeCell ref="O75:P75"/>
    <mergeCell ref="P87:Q87"/>
    <mergeCell ref="P88:Q88"/>
    <mergeCell ref="P89:Q89"/>
    <mergeCell ref="P90:Q90"/>
    <mergeCell ref="P91:Q91"/>
    <mergeCell ref="B81:N81"/>
    <mergeCell ref="J86:L86"/>
    <mergeCell ref="P86:Q86"/>
    <mergeCell ref="C63:N63"/>
    <mergeCell ref="B65:N65"/>
    <mergeCell ref="O68:P68"/>
    <mergeCell ref="O69:P69"/>
    <mergeCell ref="O70:P70"/>
    <mergeCell ref="O71:P7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80 WLL983080 C65576 IV65576 SR65576 ACN65576 AMJ65576 AWF65576 BGB65576 BPX65576 BZT65576 CJP65576 CTL65576 DDH65576 DND65576 DWZ65576 EGV65576 EQR65576 FAN65576 FKJ65576 FUF65576 GEB65576 GNX65576 GXT65576 HHP65576 HRL65576 IBH65576 ILD65576 IUZ65576 JEV65576 JOR65576 JYN65576 KIJ65576 KSF65576 LCB65576 LLX65576 LVT65576 MFP65576 MPL65576 MZH65576 NJD65576 NSZ65576 OCV65576 OMR65576 OWN65576 PGJ65576 PQF65576 QAB65576 QJX65576 QTT65576 RDP65576 RNL65576 RXH65576 SHD65576 SQZ65576 TAV65576 TKR65576 TUN65576 UEJ65576 UOF65576 UYB65576 VHX65576 VRT65576 WBP65576 WLL65576 WVH65576 C131112 IV131112 SR131112 ACN131112 AMJ131112 AWF131112 BGB131112 BPX131112 BZT131112 CJP131112 CTL131112 DDH131112 DND131112 DWZ131112 EGV131112 EQR131112 FAN131112 FKJ131112 FUF131112 GEB131112 GNX131112 GXT131112 HHP131112 HRL131112 IBH131112 ILD131112 IUZ131112 JEV131112 JOR131112 JYN131112 KIJ131112 KSF131112 LCB131112 LLX131112 LVT131112 MFP131112 MPL131112 MZH131112 NJD131112 NSZ131112 OCV131112 OMR131112 OWN131112 PGJ131112 PQF131112 QAB131112 QJX131112 QTT131112 RDP131112 RNL131112 RXH131112 SHD131112 SQZ131112 TAV131112 TKR131112 TUN131112 UEJ131112 UOF131112 UYB131112 VHX131112 VRT131112 WBP131112 WLL131112 WVH131112 C196648 IV196648 SR196648 ACN196648 AMJ196648 AWF196648 BGB196648 BPX196648 BZT196648 CJP196648 CTL196648 DDH196648 DND196648 DWZ196648 EGV196648 EQR196648 FAN196648 FKJ196648 FUF196648 GEB196648 GNX196648 GXT196648 HHP196648 HRL196648 IBH196648 ILD196648 IUZ196648 JEV196648 JOR196648 JYN196648 KIJ196648 KSF196648 LCB196648 LLX196648 LVT196648 MFP196648 MPL196648 MZH196648 NJD196648 NSZ196648 OCV196648 OMR196648 OWN196648 PGJ196648 PQF196648 QAB196648 QJX196648 QTT196648 RDP196648 RNL196648 RXH196648 SHD196648 SQZ196648 TAV196648 TKR196648 TUN196648 UEJ196648 UOF196648 UYB196648 VHX196648 VRT196648 WBP196648 WLL196648 WVH196648 C262184 IV262184 SR262184 ACN262184 AMJ262184 AWF262184 BGB262184 BPX262184 BZT262184 CJP262184 CTL262184 DDH262184 DND262184 DWZ262184 EGV262184 EQR262184 FAN262184 FKJ262184 FUF262184 GEB262184 GNX262184 GXT262184 HHP262184 HRL262184 IBH262184 ILD262184 IUZ262184 JEV262184 JOR262184 JYN262184 KIJ262184 KSF262184 LCB262184 LLX262184 LVT262184 MFP262184 MPL262184 MZH262184 NJD262184 NSZ262184 OCV262184 OMR262184 OWN262184 PGJ262184 PQF262184 QAB262184 QJX262184 QTT262184 RDP262184 RNL262184 RXH262184 SHD262184 SQZ262184 TAV262184 TKR262184 TUN262184 UEJ262184 UOF262184 UYB262184 VHX262184 VRT262184 WBP262184 WLL262184 WVH262184 C327720 IV327720 SR327720 ACN327720 AMJ327720 AWF327720 BGB327720 BPX327720 BZT327720 CJP327720 CTL327720 DDH327720 DND327720 DWZ327720 EGV327720 EQR327720 FAN327720 FKJ327720 FUF327720 GEB327720 GNX327720 GXT327720 HHP327720 HRL327720 IBH327720 ILD327720 IUZ327720 JEV327720 JOR327720 JYN327720 KIJ327720 KSF327720 LCB327720 LLX327720 LVT327720 MFP327720 MPL327720 MZH327720 NJD327720 NSZ327720 OCV327720 OMR327720 OWN327720 PGJ327720 PQF327720 QAB327720 QJX327720 QTT327720 RDP327720 RNL327720 RXH327720 SHD327720 SQZ327720 TAV327720 TKR327720 TUN327720 UEJ327720 UOF327720 UYB327720 VHX327720 VRT327720 WBP327720 WLL327720 WVH327720 C393256 IV393256 SR393256 ACN393256 AMJ393256 AWF393256 BGB393256 BPX393256 BZT393256 CJP393256 CTL393256 DDH393256 DND393256 DWZ393256 EGV393256 EQR393256 FAN393256 FKJ393256 FUF393256 GEB393256 GNX393256 GXT393256 HHP393256 HRL393256 IBH393256 ILD393256 IUZ393256 JEV393256 JOR393256 JYN393256 KIJ393256 KSF393256 LCB393256 LLX393256 LVT393256 MFP393256 MPL393256 MZH393256 NJD393256 NSZ393256 OCV393256 OMR393256 OWN393256 PGJ393256 PQF393256 QAB393256 QJX393256 QTT393256 RDP393256 RNL393256 RXH393256 SHD393256 SQZ393256 TAV393256 TKR393256 TUN393256 UEJ393256 UOF393256 UYB393256 VHX393256 VRT393256 WBP393256 WLL393256 WVH393256 C458792 IV458792 SR458792 ACN458792 AMJ458792 AWF458792 BGB458792 BPX458792 BZT458792 CJP458792 CTL458792 DDH458792 DND458792 DWZ458792 EGV458792 EQR458792 FAN458792 FKJ458792 FUF458792 GEB458792 GNX458792 GXT458792 HHP458792 HRL458792 IBH458792 ILD458792 IUZ458792 JEV458792 JOR458792 JYN458792 KIJ458792 KSF458792 LCB458792 LLX458792 LVT458792 MFP458792 MPL458792 MZH458792 NJD458792 NSZ458792 OCV458792 OMR458792 OWN458792 PGJ458792 PQF458792 QAB458792 QJX458792 QTT458792 RDP458792 RNL458792 RXH458792 SHD458792 SQZ458792 TAV458792 TKR458792 TUN458792 UEJ458792 UOF458792 UYB458792 VHX458792 VRT458792 WBP458792 WLL458792 WVH458792 C524328 IV524328 SR524328 ACN524328 AMJ524328 AWF524328 BGB524328 BPX524328 BZT524328 CJP524328 CTL524328 DDH524328 DND524328 DWZ524328 EGV524328 EQR524328 FAN524328 FKJ524328 FUF524328 GEB524328 GNX524328 GXT524328 HHP524328 HRL524328 IBH524328 ILD524328 IUZ524328 JEV524328 JOR524328 JYN524328 KIJ524328 KSF524328 LCB524328 LLX524328 LVT524328 MFP524328 MPL524328 MZH524328 NJD524328 NSZ524328 OCV524328 OMR524328 OWN524328 PGJ524328 PQF524328 QAB524328 QJX524328 QTT524328 RDP524328 RNL524328 RXH524328 SHD524328 SQZ524328 TAV524328 TKR524328 TUN524328 UEJ524328 UOF524328 UYB524328 VHX524328 VRT524328 WBP524328 WLL524328 WVH524328 C589864 IV589864 SR589864 ACN589864 AMJ589864 AWF589864 BGB589864 BPX589864 BZT589864 CJP589864 CTL589864 DDH589864 DND589864 DWZ589864 EGV589864 EQR589864 FAN589864 FKJ589864 FUF589864 GEB589864 GNX589864 GXT589864 HHP589864 HRL589864 IBH589864 ILD589864 IUZ589864 JEV589864 JOR589864 JYN589864 KIJ589864 KSF589864 LCB589864 LLX589864 LVT589864 MFP589864 MPL589864 MZH589864 NJD589864 NSZ589864 OCV589864 OMR589864 OWN589864 PGJ589864 PQF589864 QAB589864 QJX589864 QTT589864 RDP589864 RNL589864 RXH589864 SHD589864 SQZ589864 TAV589864 TKR589864 TUN589864 UEJ589864 UOF589864 UYB589864 VHX589864 VRT589864 WBP589864 WLL589864 WVH589864 C655400 IV655400 SR655400 ACN655400 AMJ655400 AWF655400 BGB655400 BPX655400 BZT655400 CJP655400 CTL655400 DDH655400 DND655400 DWZ655400 EGV655400 EQR655400 FAN655400 FKJ655400 FUF655400 GEB655400 GNX655400 GXT655400 HHP655400 HRL655400 IBH655400 ILD655400 IUZ655400 JEV655400 JOR655400 JYN655400 KIJ655400 KSF655400 LCB655400 LLX655400 LVT655400 MFP655400 MPL655400 MZH655400 NJD655400 NSZ655400 OCV655400 OMR655400 OWN655400 PGJ655400 PQF655400 QAB655400 QJX655400 QTT655400 RDP655400 RNL655400 RXH655400 SHD655400 SQZ655400 TAV655400 TKR655400 TUN655400 UEJ655400 UOF655400 UYB655400 VHX655400 VRT655400 WBP655400 WLL655400 WVH655400 C720936 IV720936 SR720936 ACN720936 AMJ720936 AWF720936 BGB720936 BPX720936 BZT720936 CJP720936 CTL720936 DDH720936 DND720936 DWZ720936 EGV720936 EQR720936 FAN720936 FKJ720936 FUF720936 GEB720936 GNX720936 GXT720936 HHP720936 HRL720936 IBH720936 ILD720936 IUZ720936 JEV720936 JOR720936 JYN720936 KIJ720936 KSF720936 LCB720936 LLX720936 LVT720936 MFP720936 MPL720936 MZH720936 NJD720936 NSZ720936 OCV720936 OMR720936 OWN720936 PGJ720936 PQF720936 QAB720936 QJX720936 QTT720936 RDP720936 RNL720936 RXH720936 SHD720936 SQZ720936 TAV720936 TKR720936 TUN720936 UEJ720936 UOF720936 UYB720936 VHX720936 VRT720936 WBP720936 WLL720936 WVH720936 C786472 IV786472 SR786472 ACN786472 AMJ786472 AWF786472 BGB786472 BPX786472 BZT786472 CJP786472 CTL786472 DDH786472 DND786472 DWZ786472 EGV786472 EQR786472 FAN786472 FKJ786472 FUF786472 GEB786472 GNX786472 GXT786472 HHP786472 HRL786472 IBH786472 ILD786472 IUZ786472 JEV786472 JOR786472 JYN786472 KIJ786472 KSF786472 LCB786472 LLX786472 LVT786472 MFP786472 MPL786472 MZH786472 NJD786472 NSZ786472 OCV786472 OMR786472 OWN786472 PGJ786472 PQF786472 QAB786472 QJX786472 QTT786472 RDP786472 RNL786472 RXH786472 SHD786472 SQZ786472 TAV786472 TKR786472 TUN786472 UEJ786472 UOF786472 UYB786472 VHX786472 VRT786472 WBP786472 WLL786472 WVH786472 C852008 IV852008 SR852008 ACN852008 AMJ852008 AWF852008 BGB852008 BPX852008 BZT852008 CJP852008 CTL852008 DDH852008 DND852008 DWZ852008 EGV852008 EQR852008 FAN852008 FKJ852008 FUF852008 GEB852008 GNX852008 GXT852008 HHP852008 HRL852008 IBH852008 ILD852008 IUZ852008 JEV852008 JOR852008 JYN852008 KIJ852008 KSF852008 LCB852008 LLX852008 LVT852008 MFP852008 MPL852008 MZH852008 NJD852008 NSZ852008 OCV852008 OMR852008 OWN852008 PGJ852008 PQF852008 QAB852008 QJX852008 QTT852008 RDP852008 RNL852008 RXH852008 SHD852008 SQZ852008 TAV852008 TKR852008 TUN852008 UEJ852008 UOF852008 UYB852008 VHX852008 VRT852008 WBP852008 WLL852008 WVH852008 C917544 IV917544 SR917544 ACN917544 AMJ917544 AWF917544 BGB917544 BPX917544 BZT917544 CJP917544 CTL917544 DDH917544 DND917544 DWZ917544 EGV917544 EQR917544 FAN917544 FKJ917544 FUF917544 GEB917544 GNX917544 GXT917544 HHP917544 HRL917544 IBH917544 ILD917544 IUZ917544 JEV917544 JOR917544 JYN917544 KIJ917544 KSF917544 LCB917544 LLX917544 LVT917544 MFP917544 MPL917544 MZH917544 NJD917544 NSZ917544 OCV917544 OMR917544 OWN917544 PGJ917544 PQF917544 QAB917544 QJX917544 QTT917544 RDP917544 RNL917544 RXH917544 SHD917544 SQZ917544 TAV917544 TKR917544 TUN917544 UEJ917544 UOF917544 UYB917544 VHX917544 VRT917544 WBP917544 WLL917544 WVH917544 C983080 IV983080 SR983080 ACN983080 AMJ983080 AWF983080 BGB983080 BPX983080 BZT983080 CJP983080 CTL983080 DDH983080 DND983080 DWZ983080 EGV983080 EQR983080 FAN983080 FKJ983080 FUF983080 GEB983080 GNX983080 GXT983080 HHP983080 HRL983080 IBH983080 ILD983080 IUZ983080 JEV983080 JOR983080 JYN983080 KIJ983080 KSF983080 LCB983080 LLX983080 LVT983080 MFP983080 MPL983080 MZH983080 NJD983080 NSZ983080 OCV983080 OMR983080 OWN983080 PGJ983080 PQF983080 QAB983080 QJX983080 QTT983080 RDP983080 RNL983080 RXH983080 SHD983080 SQZ983080 TAV983080 TKR983080 TUN983080 UEJ983080 UOF983080 UYB983080 VHX983080 VRT983080 WBP98308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0 A65576 IS65576 SO65576 ACK65576 AMG65576 AWC65576 BFY65576 BPU65576 BZQ65576 CJM65576 CTI65576 DDE65576 DNA65576 DWW65576 EGS65576 EQO65576 FAK65576 FKG65576 FUC65576 GDY65576 GNU65576 GXQ65576 HHM65576 HRI65576 IBE65576 ILA65576 IUW65576 JES65576 JOO65576 JYK65576 KIG65576 KSC65576 LBY65576 LLU65576 LVQ65576 MFM65576 MPI65576 MZE65576 NJA65576 NSW65576 OCS65576 OMO65576 OWK65576 PGG65576 PQC65576 PZY65576 QJU65576 QTQ65576 RDM65576 RNI65576 RXE65576 SHA65576 SQW65576 TAS65576 TKO65576 TUK65576 UEG65576 UOC65576 UXY65576 VHU65576 VRQ65576 WBM65576 WLI65576 WVE65576 A131112 IS131112 SO131112 ACK131112 AMG131112 AWC131112 BFY131112 BPU131112 BZQ131112 CJM131112 CTI131112 DDE131112 DNA131112 DWW131112 EGS131112 EQO131112 FAK131112 FKG131112 FUC131112 GDY131112 GNU131112 GXQ131112 HHM131112 HRI131112 IBE131112 ILA131112 IUW131112 JES131112 JOO131112 JYK131112 KIG131112 KSC131112 LBY131112 LLU131112 LVQ131112 MFM131112 MPI131112 MZE131112 NJA131112 NSW131112 OCS131112 OMO131112 OWK131112 PGG131112 PQC131112 PZY131112 QJU131112 QTQ131112 RDM131112 RNI131112 RXE131112 SHA131112 SQW131112 TAS131112 TKO131112 TUK131112 UEG131112 UOC131112 UXY131112 VHU131112 VRQ131112 WBM131112 WLI131112 WVE131112 A196648 IS196648 SO196648 ACK196648 AMG196648 AWC196648 BFY196648 BPU196648 BZQ196648 CJM196648 CTI196648 DDE196648 DNA196648 DWW196648 EGS196648 EQO196648 FAK196648 FKG196648 FUC196648 GDY196648 GNU196648 GXQ196648 HHM196648 HRI196648 IBE196648 ILA196648 IUW196648 JES196648 JOO196648 JYK196648 KIG196648 KSC196648 LBY196648 LLU196648 LVQ196648 MFM196648 MPI196648 MZE196648 NJA196648 NSW196648 OCS196648 OMO196648 OWK196648 PGG196648 PQC196648 PZY196648 QJU196648 QTQ196648 RDM196648 RNI196648 RXE196648 SHA196648 SQW196648 TAS196648 TKO196648 TUK196648 UEG196648 UOC196648 UXY196648 VHU196648 VRQ196648 WBM196648 WLI196648 WVE196648 A262184 IS262184 SO262184 ACK262184 AMG262184 AWC262184 BFY262184 BPU262184 BZQ262184 CJM262184 CTI262184 DDE262184 DNA262184 DWW262184 EGS262184 EQO262184 FAK262184 FKG262184 FUC262184 GDY262184 GNU262184 GXQ262184 HHM262184 HRI262184 IBE262184 ILA262184 IUW262184 JES262184 JOO262184 JYK262184 KIG262184 KSC262184 LBY262184 LLU262184 LVQ262184 MFM262184 MPI262184 MZE262184 NJA262184 NSW262184 OCS262184 OMO262184 OWK262184 PGG262184 PQC262184 PZY262184 QJU262184 QTQ262184 RDM262184 RNI262184 RXE262184 SHA262184 SQW262184 TAS262184 TKO262184 TUK262184 UEG262184 UOC262184 UXY262184 VHU262184 VRQ262184 WBM262184 WLI262184 WVE262184 A327720 IS327720 SO327720 ACK327720 AMG327720 AWC327720 BFY327720 BPU327720 BZQ327720 CJM327720 CTI327720 DDE327720 DNA327720 DWW327720 EGS327720 EQO327720 FAK327720 FKG327720 FUC327720 GDY327720 GNU327720 GXQ327720 HHM327720 HRI327720 IBE327720 ILA327720 IUW327720 JES327720 JOO327720 JYK327720 KIG327720 KSC327720 LBY327720 LLU327720 LVQ327720 MFM327720 MPI327720 MZE327720 NJA327720 NSW327720 OCS327720 OMO327720 OWK327720 PGG327720 PQC327720 PZY327720 QJU327720 QTQ327720 RDM327720 RNI327720 RXE327720 SHA327720 SQW327720 TAS327720 TKO327720 TUK327720 UEG327720 UOC327720 UXY327720 VHU327720 VRQ327720 WBM327720 WLI327720 WVE327720 A393256 IS393256 SO393256 ACK393256 AMG393256 AWC393256 BFY393256 BPU393256 BZQ393256 CJM393256 CTI393256 DDE393256 DNA393256 DWW393256 EGS393256 EQO393256 FAK393256 FKG393256 FUC393256 GDY393256 GNU393256 GXQ393256 HHM393256 HRI393256 IBE393256 ILA393256 IUW393256 JES393256 JOO393256 JYK393256 KIG393256 KSC393256 LBY393256 LLU393256 LVQ393256 MFM393256 MPI393256 MZE393256 NJA393256 NSW393256 OCS393256 OMO393256 OWK393256 PGG393256 PQC393256 PZY393256 QJU393256 QTQ393256 RDM393256 RNI393256 RXE393256 SHA393256 SQW393256 TAS393256 TKO393256 TUK393256 UEG393256 UOC393256 UXY393256 VHU393256 VRQ393256 WBM393256 WLI393256 WVE393256 A458792 IS458792 SO458792 ACK458792 AMG458792 AWC458792 BFY458792 BPU458792 BZQ458792 CJM458792 CTI458792 DDE458792 DNA458792 DWW458792 EGS458792 EQO458792 FAK458792 FKG458792 FUC458792 GDY458792 GNU458792 GXQ458792 HHM458792 HRI458792 IBE458792 ILA458792 IUW458792 JES458792 JOO458792 JYK458792 KIG458792 KSC458792 LBY458792 LLU458792 LVQ458792 MFM458792 MPI458792 MZE458792 NJA458792 NSW458792 OCS458792 OMO458792 OWK458792 PGG458792 PQC458792 PZY458792 QJU458792 QTQ458792 RDM458792 RNI458792 RXE458792 SHA458792 SQW458792 TAS458792 TKO458792 TUK458792 UEG458792 UOC458792 UXY458792 VHU458792 VRQ458792 WBM458792 WLI458792 WVE458792 A524328 IS524328 SO524328 ACK524328 AMG524328 AWC524328 BFY524328 BPU524328 BZQ524328 CJM524328 CTI524328 DDE524328 DNA524328 DWW524328 EGS524328 EQO524328 FAK524328 FKG524328 FUC524328 GDY524328 GNU524328 GXQ524328 HHM524328 HRI524328 IBE524328 ILA524328 IUW524328 JES524328 JOO524328 JYK524328 KIG524328 KSC524328 LBY524328 LLU524328 LVQ524328 MFM524328 MPI524328 MZE524328 NJA524328 NSW524328 OCS524328 OMO524328 OWK524328 PGG524328 PQC524328 PZY524328 QJU524328 QTQ524328 RDM524328 RNI524328 RXE524328 SHA524328 SQW524328 TAS524328 TKO524328 TUK524328 UEG524328 UOC524328 UXY524328 VHU524328 VRQ524328 WBM524328 WLI524328 WVE524328 A589864 IS589864 SO589864 ACK589864 AMG589864 AWC589864 BFY589864 BPU589864 BZQ589864 CJM589864 CTI589864 DDE589864 DNA589864 DWW589864 EGS589864 EQO589864 FAK589864 FKG589864 FUC589864 GDY589864 GNU589864 GXQ589864 HHM589864 HRI589864 IBE589864 ILA589864 IUW589864 JES589864 JOO589864 JYK589864 KIG589864 KSC589864 LBY589864 LLU589864 LVQ589864 MFM589864 MPI589864 MZE589864 NJA589864 NSW589864 OCS589864 OMO589864 OWK589864 PGG589864 PQC589864 PZY589864 QJU589864 QTQ589864 RDM589864 RNI589864 RXE589864 SHA589864 SQW589864 TAS589864 TKO589864 TUK589864 UEG589864 UOC589864 UXY589864 VHU589864 VRQ589864 WBM589864 WLI589864 WVE589864 A655400 IS655400 SO655400 ACK655400 AMG655400 AWC655400 BFY655400 BPU655400 BZQ655400 CJM655400 CTI655400 DDE655400 DNA655400 DWW655400 EGS655400 EQO655400 FAK655400 FKG655400 FUC655400 GDY655400 GNU655400 GXQ655400 HHM655400 HRI655400 IBE655400 ILA655400 IUW655400 JES655400 JOO655400 JYK655400 KIG655400 KSC655400 LBY655400 LLU655400 LVQ655400 MFM655400 MPI655400 MZE655400 NJA655400 NSW655400 OCS655400 OMO655400 OWK655400 PGG655400 PQC655400 PZY655400 QJU655400 QTQ655400 RDM655400 RNI655400 RXE655400 SHA655400 SQW655400 TAS655400 TKO655400 TUK655400 UEG655400 UOC655400 UXY655400 VHU655400 VRQ655400 WBM655400 WLI655400 WVE655400 A720936 IS720936 SO720936 ACK720936 AMG720936 AWC720936 BFY720936 BPU720936 BZQ720936 CJM720936 CTI720936 DDE720936 DNA720936 DWW720936 EGS720936 EQO720936 FAK720936 FKG720936 FUC720936 GDY720936 GNU720936 GXQ720936 HHM720936 HRI720936 IBE720936 ILA720936 IUW720936 JES720936 JOO720936 JYK720936 KIG720936 KSC720936 LBY720936 LLU720936 LVQ720936 MFM720936 MPI720936 MZE720936 NJA720936 NSW720936 OCS720936 OMO720936 OWK720936 PGG720936 PQC720936 PZY720936 QJU720936 QTQ720936 RDM720936 RNI720936 RXE720936 SHA720936 SQW720936 TAS720936 TKO720936 TUK720936 UEG720936 UOC720936 UXY720936 VHU720936 VRQ720936 WBM720936 WLI720936 WVE720936 A786472 IS786472 SO786472 ACK786472 AMG786472 AWC786472 BFY786472 BPU786472 BZQ786472 CJM786472 CTI786472 DDE786472 DNA786472 DWW786472 EGS786472 EQO786472 FAK786472 FKG786472 FUC786472 GDY786472 GNU786472 GXQ786472 HHM786472 HRI786472 IBE786472 ILA786472 IUW786472 JES786472 JOO786472 JYK786472 KIG786472 KSC786472 LBY786472 LLU786472 LVQ786472 MFM786472 MPI786472 MZE786472 NJA786472 NSW786472 OCS786472 OMO786472 OWK786472 PGG786472 PQC786472 PZY786472 QJU786472 QTQ786472 RDM786472 RNI786472 RXE786472 SHA786472 SQW786472 TAS786472 TKO786472 TUK786472 UEG786472 UOC786472 UXY786472 VHU786472 VRQ786472 WBM786472 WLI786472 WVE786472 A852008 IS852008 SO852008 ACK852008 AMG852008 AWC852008 BFY852008 BPU852008 BZQ852008 CJM852008 CTI852008 DDE852008 DNA852008 DWW852008 EGS852008 EQO852008 FAK852008 FKG852008 FUC852008 GDY852008 GNU852008 GXQ852008 HHM852008 HRI852008 IBE852008 ILA852008 IUW852008 JES852008 JOO852008 JYK852008 KIG852008 KSC852008 LBY852008 LLU852008 LVQ852008 MFM852008 MPI852008 MZE852008 NJA852008 NSW852008 OCS852008 OMO852008 OWK852008 PGG852008 PQC852008 PZY852008 QJU852008 QTQ852008 RDM852008 RNI852008 RXE852008 SHA852008 SQW852008 TAS852008 TKO852008 TUK852008 UEG852008 UOC852008 UXY852008 VHU852008 VRQ852008 WBM852008 WLI852008 WVE852008 A917544 IS917544 SO917544 ACK917544 AMG917544 AWC917544 BFY917544 BPU917544 BZQ917544 CJM917544 CTI917544 DDE917544 DNA917544 DWW917544 EGS917544 EQO917544 FAK917544 FKG917544 FUC917544 GDY917544 GNU917544 GXQ917544 HHM917544 HRI917544 IBE917544 ILA917544 IUW917544 JES917544 JOO917544 JYK917544 KIG917544 KSC917544 LBY917544 LLU917544 LVQ917544 MFM917544 MPI917544 MZE917544 NJA917544 NSW917544 OCS917544 OMO917544 OWK917544 PGG917544 PQC917544 PZY917544 QJU917544 QTQ917544 RDM917544 RNI917544 RXE917544 SHA917544 SQW917544 TAS917544 TKO917544 TUK917544 UEG917544 UOC917544 UXY917544 VHU917544 VRQ917544 WBM917544 WLI917544 WVE917544 A983080 IS983080 SO983080 ACK983080 AMG983080 AWC983080 BFY983080 BPU983080 BZQ983080 CJM983080 CTI983080 DDE983080 DNA983080 DWW983080 EGS983080 EQO983080 FAK983080 FKG983080 FUC983080 GDY983080 GNU983080 GXQ983080 HHM983080 HRI983080 IBE983080 ILA983080 IUW983080 JES983080 JOO983080 JYK983080 KIG983080 KSC983080 LBY983080 LLU983080 LVQ983080 MFM983080 MPI983080 MZE983080 NJA983080 NSW983080 OCS983080 OMO983080 OWK983080 PGG983080 PQC983080 PZY983080 QJU983080 QTQ983080 RDM983080 RNI983080 RXE983080 SHA983080 SQW983080 TAS983080 TKO983080 TUK983080 UEG983080 UOC983080 UXY983080 VHU983080 VRQ983080 WBM983080 WLI98308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2:Z120"/>
  <sheetViews>
    <sheetView zoomScale="70" zoomScaleNormal="70" workbookViewId="0">
      <selection activeCell="E15" sqref="E15"/>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9.42578125" style="1" customWidth="1"/>
    <col min="9" max="9" width="18.14062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44.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2382</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51" t="s">
        <v>2402</v>
      </c>
      <c r="D10" s="916"/>
      <c r="E10" s="916"/>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30.75" customHeight="1">
      <c r="B14" s="917"/>
      <c r="C14" s="917"/>
      <c r="D14" s="613" t="s">
        <v>10</v>
      </c>
      <c r="E14" s="613" t="s">
        <v>11</v>
      </c>
      <c r="F14" s="613" t="s">
        <v>12</v>
      </c>
      <c r="G14" s="776"/>
      <c r="I14" s="19"/>
      <c r="J14" s="19"/>
      <c r="K14" s="19"/>
      <c r="L14" s="19"/>
      <c r="M14" s="19"/>
      <c r="N14" s="16"/>
    </row>
    <row r="15" spans="2:16" ht="38.25" customHeight="1">
      <c r="B15" s="1382" t="s">
        <v>9</v>
      </c>
      <c r="C15" s="1383"/>
      <c r="D15" s="613">
        <v>24</v>
      </c>
      <c r="E15" s="20">
        <f>272073800+1033699095</f>
        <v>1305772895</v>
      </c>
      <c r="F15" s="446">
        <v>595</v>
      </c>
      <c r="G15" s="779"/>
      <c r="I15" s="23"/>
      <c r="J15" s="23"/>
      <c r="K15" s="23"/>
      <c r="L15" s="23"/>
      <c r="M15" s="23"/>
      <c r="N15" s="16"/>
    </row>
    <row r="16" spans="2:16">
      <c r="B16" s="885"/>
      <c r="C16" s="886"/>
      <c r="D16" s="613"/>
      <c r="E16" s="20"/>
      <c r="F16" s="20"/>
      <c r="G16" s="779"/>
      <c r="I16" s="23"/>
      <c r="J16" s="23"/>
      <c r="K16" s="23"/>
      <c r="L16" s="23"/>
      <c r="M16" s="23"/>
      <c r="N16" s="16"/>
    </row>
    <row r="17" spans="1:14" ht="15.75" thickBot="1">
      <c r="B17" s="1263" t="s">
        <v>13</v>
      </c>
      <c r="C17" s="1264"/>
      <c r="D17" s="613">
        <f>SUM(D15:D16)</f>
        <v>24</v>
      </c>
      <c r="E17" s="536">
        <f>SUM(E15:E16)</f>
        <v>1305772895</v>
      </c>
      <c r="F17" s="446">
        <f>SUM(F15:F16)</f>
        <v>595</v>
      </c>
      <c r="G17" s="779"/>
      <c r="H17" s="25"/>
      <c r="I17" s="15"/>
      <c r="J17" s="15"/>
      <c r="K17" s="15"/>
      <c r="L17" s="15"/>
      <c r="M17" s="15"/>
      <c r="N17" s="26"/>
    </row>
    <row r="18" spans="1:14" ht="45.75" thickBot="1">
      <c r="A18" s="30"/>
      <c r="B18" s="31" t="s">
        <v>14</v>
      </c>
      <c r="C18" s="31" t="s">
        <v>15</v>
      </c>
      <c r="E18" s="19"/>
      <c r="F18" s="19"/>
      <c r="G18" s="19"/>
      <c r="H18" s="19"/>
      <c r="I18" s="32"/>
      <c r="J18" s="32"/>
      <c r="K18" s="32"/>
      <c r="L18" s="32"/>
      <c r="M18" s="32"/>
    </row>
    <row r="19" spans="1:14" ht="15.75" thickBot="1">
      <c r="A19" s="33">
        <v>1</v>
      </c>
      <c r="C19" s="34">
        <f>+F17*0.8</f>
        <v>476</v>
      </c>
      <c r="D19" s="266"/>
      <c r="E19" s="36">
        <f>E17</f>
        <v>1305772895</v>
      </c>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s="922"/>
      <c r="H21"/>
      <c r="I21" s="15"/>
      <c r="J21" s="15"/>
      <c r="K21" s="15"/>
      <c r="L21" s="15"/>
      <c r="M21" s="15"/>
      <c r="N21" s="16"/>
    </row>
    <row r="22" spans="1:14">
      <c r="A22" s="773"/>
      <c r="B22"/>
      <c r="C22"/>
      <c r="D22"/>
      <c r="E22"/>
      <c r="F22"/>
      <c r="G22" s="922"/>
      <c r="H22"/>
      <c r="I22" s="15"/>
      <c r="J22" s="15"/>
      <c r="K22" s="15"/>
      <c r="L22" s="15"/>
      <c r="M22" s="15"/>
      <c r="N22" s="16"/>
    </row>
    <row r="23" spans="1:14">
      <c r="A23" s="773"/>
      <c r="B23" s="43" t="s">
        <v>17</v>
      </c>
      <c r="C23" s="43" t="s">
        <v>18</v>
      </c>
      <c r="D23" s="43" t="s">
        <v>19</v>
      </c>
      <c r="E23"/>
      <c r="F23"/>
      <c r="G23" s="922"/>
      <c r="H23"/>
      <c r="I23" s="15"/>
      <c r="J23" s="15"/>
      <c r="K23" s="15"/>
      <c r="L23" s="15"/>
      <c r="M23" s="15"/>
      <c r="N23" s="16"/>
    </row>
    <row r="24" spans="1:14">
      <c r="A24" s="773"/>
      <c r="B24" s="44" t="s">
        <v>20</v>
      </c>
      <c r="C24" s="44"/>
      <c r="D24" s="605" t="s">
        <v>184</v>
      </c>
      <c r="E24"/>
      <c r="F24"/>
      <c r="G24"/>
      <c r="H24"/>
      <c r="I24" s="15"/>
      <c r="J24" s="15"/>
      <c r="K24" s="15"/>
      <c r="L24" s="15"/>
      <c r="M24" s="15"/>
      <c r="N24" s="16"/>
    </row>
    <row r="25" spans="1:14">
      <c r="A25" s="773"/>
      <c r="B25" s="44" t="s">
        <v>21</v>
      </c>
      <c r="C25" s="44"/>
      <c r="D25" s="605" t="s">
        <v>184</v>
      </c>
      <c r="E25"/>
      <c r="F25"/>
      <c r="G25"/>
      <c r="H25"/>
      <c r="I25" s="15"/>
      <c r="J25" s="15"/>
      <c r="K25" s="15"/>
      <c r="L25" s="15"/>
      <c r="M25" s="15"/>
      <c r="N25" s="16"/>
    </row>
    <row r="26" spans="1:14">
      <c r="A26" s="773"/>
      <c r="B26" s="44" t="s">
        <v>22</v>
      </c>
      <c r="C26" s="44"/>
      <c r="D26" s="605" t="s">
        <v>184</v>
      </c>
      <c r="E26"/>
      <c r="F26"/>
      <c r="G26"/>
      <c r="H26"/>
      <c r="I26" s="15"/>
      <c r="J26" s="15"/>
      <c r="K26" s="15"/>
      <c r="L26" s="15"/>
      <c r="M26" s="15"/>
      <c r="N26" s="16"/>
    </row>
    <row r="27" spans="1:14">
      <c r="A27" s="773"/>
      <c r="B27" s="44" t="s">
        <v>23</v>
      </c>
      <c r="C27" s="44"/>
      <c r="D27" s="605" t="s">
        <v>184</v>
      </c>
      <c r="E27"/>
      <c r="F27"/>
      <c r="G27"/>
      <c r="H27"/>
      <c r="I27" s="15"/>
      <c r="J27" s="15"/>
      <c r="K27" s="15"/>
      <c r="L27" s="15"/>
      <c r="M27" s="15"/>
      <c r="N27" s="16"/>
    </row>
    <row r="28" spans="1:14">
      <c r="A28" s="773"/>
      <c r="B28" s="44" t="s">
        <v>1764</v>
      </c>
      <c r="C28" s="44"/>
      <c r="D28" s="605"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c r="G33"/>
      <c r="H33"/>
      <c r="I33" s="15"/>
      <c r="J33" s="15"/>
      <c r="K33" s="15"/>
      <c r="L33" s="15"/>
      <c r="M33" s="15"/>
      <c r="N33" s="16"/>
    </row>
    <row r="34" spans="1:26" ht="50.25" customHeight="1">
      <c r="A34" s="773"/>
      <c r="B34" s="49" t="s">
        <v>29</v>
      </c>
      <c r="C34" s="50">
        <v>40</v>
      </c>
      <c r="D34" s="605">
        <v>0</v>
      </c>
      <c r="E34" s="1265">
        <f>+D34+D35</f>
        <v>0</v>
      </c>
      <c r="F34"/>
      <c r="G34"/>
      <c r="H34"/>
      <c r="I34" s="15"/>
      <c r="J34" s="15"/>
      <c r="K34" s="15"/>
      <c r="L34" s="15"/>
      <c r="M34" s="15"/>
      <c r="N34" s="16"/>
    </row>
    <row r="35" spans="1:26" ht="65.25" customHeight="1">
      <c r="A35" s="773"/>
      <c r="B35" s="49" t="s">
        <v>30</v>
      </c>
      <c r="C35" s="50">
        <v>60</v>
      </c>
      <c r="D35" s="605">
        <f>+F119</f>
        <v>0</v>
      </c>
      <c r="E35" s="1266"/>
      <c r="F35"/>
      <c r="G35"/>
      <c r="H35"/>
      <c r="I35" s="15"/>
      <c r="J35" s="15"/>
      <c r="K35" s="15"/>
      <c r="L35" s="15"/>
      <c r="M35" s="15"/>
      <c r="N35" s="16"/>
    </row>
    <row r="36" spans="1:26">
      <c r="A36" s="773"/>
      <c r="C36" s="40"/>
      <c r="D36" s="23"/>
      <c r="E36" s="41"/>
      <c r="F36" s="37"/>
      <c r="G36" s="37"/>
      <c r="H36" s="37"/>
      <c r="I36" s="38"/>
      <c r="J36" s="38"/>
      <c r="K36" s="38"/>
      <c r="L36" s="38"/>
      <c r="M36" s="38"/>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ht="15.75" thickBot="1">
      <c r="M39" s="1267"/>
      <c r="N39" s="1267"/>
    </row>
    <row r="40" spans="1:26">
      <c r="B40" s="42" t="s">
        <v>32</v>
      </c>
      <c r="M40" s="51"/>
      <c r="N40" s="51"/>
    </row>
    <row r="41" spans="1:26" ht="15.75" thickBot="1">
      <c r="M41" s="51"/>
      <c r="N41" s="51"/>
    </row>
    <row r="42" spans="1:26" s="15" customFormat="1" ht="109.5" customHeight="1">
      <c r="B42" s="52" t="s">
        <v>33</v>
      </c>
      <c r="C42" s="52" t="s">
        <v>34</v>
      </c>
      <c r="D42" s="52" t="s">
        <v>35</v>
      </c>
      <c r="E42" s="52" t="s">
        <v>36</v>
      </c>
      <c r="F42" s="52" t="s">
        <v>37</v>
      </c>
      <c r="G42" s="52" t="s">
        <v>38</v>
      </c>
      <c r="H42" s="52" t="s">
        <v>39</v>
      </c>
      <c r="I42" s="52" t="s">
        <v>40</v>
      </c>
      <c r="J42" s="52" t="s">
        <v>41</v>
      </c>
      <c r="K42" s="52" t="s">
        <v>42</v>
      </c>
      <c r="L42" s="52" t="s">
        <v>43</v>
      </c>
      <c r="M42" s="53" t="s">
        <v>44</v>
      </c>
      <c r="N42" s="52" t="s">
        <v>45</v>
      </c>
      <c r="O42" s="52" t="s">
        <v>46</v>
      </c>
      <c r="P42" s="54" t="s">
        <v>47</v>
      </c>
      <c r="Q42" s="54" t="s">
        <v>48</v>
      </c>
    </row>
    <row r="43" spans="1:26" s="162" customFormat="1" ht="195.75" customHeight="1">
      <c r="A43" s="150">
        <v>1</v>
      </c>
      <c r="B43" s="153" t="s">
        <v>2382</v>
      </c>
      <c r="C43" s="153" t="s">
        <v>2382</v>
      </c>
      <c r="D43" s="153" t="s">
        <v>49</v>
      </c>
      <c r="E43" s="154" t="s">
        <v>2385</v>
      </c>
      <c r="F43" s="155" t="s">
        <v>18</v>
      </c>
      <c r="G43" s="184" t="s">
        <v>53</v>
      </c>
      <c r="H43" s="156">
        <v>41940</v>
      </c>
      <c r="I43" s="157">
        <v>41976</v>
      </c>
      <c r="J43" s="157" t="s">
        <v>19</v>
      </c>
      <c r="K43" s="545">
        <v>0</v>
      </c>
      <c r="L43" s="769">
        <f>(DAYS360(H43,I43))/30</f>
        <v>1.1666666666666667</v>
      </c>
      <c r="M43" s="173" t="s">
        <v>53</v>
      </c>
      <c r="N43" s="173" t="s">
        <v>223</v>
      </c>
      <c r="O43" s="160"/>
      <c r="P43" s="160">
        <v>339</v>
      </c>
      <c r="Q43" s="174" t="s">
        <v>2403</v>
      </c>
      <c r="R43" s="175"/>
      <c r="S43" s="175"/>
      <c r="T43" s="175"/>
      <c r="U43" s="175"/>
      <c r="V43" s="175"/>
      <c r="W43" s="175"/>
      <c r="X43" s="175"/>
      <c r="Y43" s="175"/>
      <c r="Z43" s="175"/>
    </row>
    <row r="44" spans="1:26" s="162" customFormat="1" ht="116.25" customHeight="1">
      <c r="A44" s="150">
        <v>2</v>
      </c>
      <c r="B44" s="153" t="s">
        <v>2382</v>
      </c>
      <c r="C44" s="152" t="s">
        <v>2382</v>
      </c>
      <c r="D44" s="153" t="s">
        <v>49</v>
      </c>
      <c r="E44" s="545" t="s">
        <v>2397</v>
      </c>
      <c r="F44" s="155" t="s">
        <v>18</v>
      </c>
      <c r="G44" s="184" t="s">
        <v>53</v>
      </c>
      <c r="H44" s="156">
        <v>41940</v>
      </c>
      <c r="I44" s="157">
        <v>41976</v>
      </c>
      <c r="J44" s="157" t="s">
        <v>19</v>
      </c>
      <c r="K44" s="545">
        <v>0</v>
      </c>
      <c r="L44" s="769">
        <f>(DAYS360(H44,I44))/30</f>
        <v>1.1666666666666667</v>
      </c>
      <c r="M44" s="173" t="s">
        <v>53</v>
      </c>
      <c r="N44" s="173" t="s">
        <v>53</v>
      </c>
      <c r="O44" s="160" t="s">
        <v>53</v>
      </c>
      <c r="P44" s="160">
        <v>285</v>
      </c>
      <c r="Q44" s="174" t="s">
        <v>2398</v>
      </c>
      <c r="R44" s="175"/>
      <c r="S44" s="175"/>
      <c r="T44" s="175"/>
      <c r="U44" s="175"/>
      <c r="V44" s="175"/>
      <c r="W44" s="175"/>
      <c r="X44" s="175"/>
      <c r="Y44" s="175"/>
      <c r="Z44" s="175"/>
    </row>
    <row r="45" spans="1:26" s="162" customFormat="1" ht="195.75" customHeight="1">
      <c r="A45" s="150">
        <v>3</v>
      </c>
      <c r="B45" s="153" t="s">
        <v>2382</v>
      </c>
      <c r="C45" s="153" t="s">
        <v>2382</v>
      </c>
      <c r="D45" s="153" t="s">
        <v>49</v>
      </c>
      <c r="E45" s="154" t="s">
        <v>2391</v>
      </c>
      <c r="F45" s="155" t="s">
        <v>18</v>
      </c>
      <c r="G45" s="184" t="s">
        <v>53</v>
      </c>
      <c r="H45" s="156">
        <v>41940</v>
      </c>
      <c r="I45" s="157">
        <v>41976</v>
      </c>
      <c r="J45" s="157" t="s">
        <v>19</v>
      </c>
      <c r="K45" s="545">
        <v>0</v>
      </c>
      <c r="L45" s="769">
        <f>(DAYS360(H45,I45))/30</f>
        <v>1.1666666666666667</v>
      </c>
      <c r="M45" s="173" t="s">
        <v>53</v>
      </c>
      <c r="N45" s="173" t="s">
        <v>223</v>
      </c>
      <c r="O45" s="160"/>
      <c r="P45" s="160">
        <v>339</v>
      </c>
      <c r="Q45" s="174" t="s">
        <v>2403</v>
      </c>
      <c r="R45" s="175"/>
      <c r="S45" s="175"/>
      <c r="T45" s="175"/>
      <c r="U45" s="175"/>
      <c r="V45" s="175"/>
      <c r="W45" s="175"/>
      <c r="X45" s="175"/>
      <c r="Y45" s="175"/>
      <c r="Z45" s="175"/>
    </row>
    <row r="46" spans="1:26" s="162" customFormat="1">
      <c r="A46" s="150"/>
      <c r="B46" s="151" t="s">
        <v>28</v>
      </c>
      <c r="C46" s="152"/>
      <c r="D46" s="153"/>
      <c r="E46" s="154"/>
      <c r="F46" s="155"/>
      <c r="G46" s="155"/>
      <c r="H46" s="155"/>
      <c r="I46" s="157"/>
      <c r="J46" s="157"/>
      <c r="K46" s="158">
        <f>SUM(K43:K43)</f>
        <v>0</v>
      </c>
      <c r="L46" s="158">
        <f>SUM(L43:L43)</f>
        <v>1.1666666666666667</v>
      </c>
      <c r="M46" s="185">
        <f>SUM(M43:M43)</f>
        <v>0</v>
      </c>
      <c r="N46" s="158">
        <f>SUM(N43:N43)</f>
        <v>0</v>
      </c>
      <c r="O46" s="160"/>
      <c r="P46" s="160"/>
      <c r="Q46" s="161"/>
    </row>
    <row r="47" spans="1:26" s="162" customFormat="1">
      <c r="A47" s="890"/>
      <c r="B47" s="891"/>
      <c r="C47" s="892"/>
      <c r="D47" s="893"/>
      <c r="E47" s="907"/>
      <c r="F47" s="908"/>
      <c r="G47" s="908"/>
      <c r="H47" s="908"/>
      <c r="I47" s="909"/>
      <c r="J47" s="909"/>
      <c r="K47" s="910"/>
      <c r="L47" s="910"/>
      <c r="M47" s="911"/>
      <c r="N47" s="910"/>
      <c r="O47" s="912"/>
      <c r="P47" s="912"/>
      <c r="Q47" s="899"/>
    </row>
    <row r="48" spans="1:26" s="112" customFormat="1">
      <c r="E48" s="163"/>
    </row>
    <row r="49" spans="2:17" s="112" customFormat="1">
      <c r="B49" s="1253" t="s">
        <v>60</v>
      </c>
      <c r="C49" s="1253" t="s">
        <v>61</v>
      </c>
      <c r="D49" s="1255" t="s">
        <v>62</v>
      </c>
      <c r="E49" s="1255"/>
    </row>
    <row r="50" spans="2:17" s="112" customFormat="1">
      <c r="B50" s="1254"/>
      <c r="C50" s="1254"/>
      <c r="D50" s="625" t="s">
        <v>63</v>
      </c>
      <c r="E50" s="165" t="s">
        <v>64</v>
      </c>
    </row>
    <row r="51" spans="2:17" s="112" customFormat="1" ht="30.6" customHeight="1">
      <c r="B51" s="166" t="s">
        <v>65</v>
      </c>
      <c r="C51" s="167">
        <f>+K46</f>
        <v>0</v>
      </c>
      <c r="D51" s="110"/>
      <c r="E51" s="110" t="s">
        <v>184</v>
      </c>
      <c r="F51" s="168"/>
      <c r="G51" s="168"/>
      <c r="H51" s="168"/>
      <c r="I51" s="168"/>
      <c r="J51" s="168"/>
      <c r="K51" s="168"/>
      <c r="L51" s="168"/>
      <c r="M51" s="168"/>
    </row>
    <row r="52" spans="2:17" s="112" customFormat="1" ht="30" customHeight="1">
      <c r="B52" s="166" t="s">
        <v>66</v>
      </c>
      <c r="C52" s="167">
        <f>+M46</f>
        <v>0</v>
      </c>
      <c r="D52" s="110"/>
      <c r="E52" s="110" t="s">
        <v>184</v>
      </c>
    </row>
    <row r="53" spans="2:17" s="112" customFormat="1">
      <c r="B53" s="113"/>
      <c r="C53" s="1274"/>
      <c r="D53" s="1274"/>
      <c r="E53" s="1274"/>
      <c r="F53" s="1274"/>
      <c r="G53" s="1274"/>
      <c r="H53" s="1274"/>
      <c r="I53" s="1274"/>
      <c r="J53" s="1274"/>
      <c r="K53" s="1274"/>
      <c r="L53" s="1274"/>
      <c r="M53" s="1274"/>
      <c r="N53" s="1274"/>
    </row>
    <row r="54" spans="2:17" ht="28.15" customHeight="1" thickBot="1"/>
    <row r="55" spans="2:17" ht="27" thickBot="1">
      <c r="B55" s="1275" t="s">
        <v>68</v>
      </c>
      <c r="C55" s="1275"/>
      <c r="D55" s="1275"/>
      <c r="E55" s="1275"/>
      <c r="F55" s="1275"/>
      <c r="G55" s="1275"/>
      <c r="H55" s="1275"/>
      <c r="I55" s="1275"/>
      <c r="J55" s="1275"/>
      <c r="K55" s="1275"/>
      <c r="L55" s="1275"/>
      <c r="M55" s="1275"/>
      <c r="N55" s="1275"/>
    </row>
    <row r="58" spans="2:17" ht="109.5" customHeight="1">
      <c r="B58" s="114" t="s">
        <v>69</v>
      </c>
      <c r="C58" s="115" t="s">
        <v>70</v>
      </c>
      <c r="D58" s="115" t="s">
        <v>71</v>
      </c>
      <c r="E58" s="115" t="s">
        <v>72</v>
      </c>
      <c r="F58" s="115" t="s">
        <v>73</v>
      </c>
      <c r="G58" s="115" t="s">
        <v>74</v>
      </c>
      <c r="H58" s="115" t="s">
        <v>75</v>
      </c>
      <c r="I58" s="115" t="s">
        <v>76</v>
      </c>
      <c r="J58" s="115" t="s">
        <v>77</v>
      </c>
      <c r="K58" s="115" t="s">
        <v>78</v>
      </c>
      <c r="L58" s="115" t="s">
        <v>79</v>
      </c>
      <c r="M58" s="116" t="s">
        <v>80</v>
      </c>
      <c r="N58" s="116" t="s">
        <v>81</v>
      </c>
      <c r="O58" s="1271" t="s">
        <v>82</v>
      </c>
      <c r="P58" s="1273"/>
      <c r="Q58" s="115" t="s">
        <v>83</v>
      </c>
    </row>
    <row r="59" spans="2:17">
      <c r="B59" s="119" t="s">
        <v>1973</v>
      </c>
      <c r="C59" s="119" t="s">
        <v>1973</v>
      </c>
      <c r="D59" s="120" t="s">
        <v>2404</v>
      </c>
      <c r="E59" s="120"/>
      <c r="F59" s="121"/>
      <c r="G59" s="121"/>
      <c r="H59" s="121"/>
      <c r="I59" s="122"/>
      <c r="J59" s="122"/>
      <c r="K59" s="44"/>
      <c r="L59" s="44"/>
      <c r="M59" s="44"/>
      <c r="N59" s="44"/>
      <c r="O59" s="1278" t="s">
        <v>2400</v>
      </c>
      <c r="P59" s="1279"/>
      <c r="Q59" s="44" t="s">
        <v>19</v>
      </c>
    </row>
    <row r="60" spans="2:17">
      <c r="B60" s="119" t="s">
        <v>1028</v>
      </c>
      <c r="C60" s="119" t="s">
        <v>1028</v>
      </c>
      <c r="D60" s="120" t="s">
        <v>2404</v>
      </c>
      <c r="E60" s="120"/>
      <c r="F60" s="121"/>
      <c r="G60" s="121"/>
      <c r="H60" s="121"/>
      <c r="I60" s="122"/>
      <c r="J60" s="122"/>
      <c r="K60" s="44"/>
      <c r="L60" s="44"/>
      <c r="M60" s="44"/>
      <c r="N60" s="44"/>
      <c r="O60" s="1278" t="s">
        <v>2388</v>
      </c>
      <c r="P60" s="1279"/>
      <c r="Q60" s="44" t="s">
        <v>19</v>
      </c>
    </row>
    <row r="61" spans="2:17">
      <c r="B61" s="1" t="s">
        <v>88</v>
      </c>
    </row>
    <row r="62" spans="2:17">
      <c r="B62" s="1" t="s">
        <v>89</v>
      </c>
    </row>
    <row r="63" spans="2:17">
      <c r="B63" s="1" t="s">
        <v>90</v>
      </c>
    </row>
    <row r="65" spans="2:17" ht="15.75" thickBot="1"/>
    <row r="66" spans="2:17" ht="27" thickBot="1">
      <c r="B66" s="1268" t="s">
        <v>91</v>
      </c>
      <c r="C66" s="1269"/>
      <c r="D66" s="1269"/>
      <c r="E66" s="1269"/>
      <c r="F66" s="1269"/>
      <c r="G66" s="1269"/>
      <c r="H66" s="1269"/>
      <c r="I66" s="1269"/>
      <c r="J66" s="1269"/>
      <c r="K66" s="1269"/>
      <c r="L66" s="1269"/>
      <c r="M66" s="1269"/>
      <c r="N66" s="1270"/>
    </row>
    <row r="69" spans="2:17" ht="76.5" customHeight="1">
      <c r="B69" s="114" t="s">
        <v>92</v>
      </c>
      <c r="C69" s="114" t="s">
        <v>93</v>
      </c>
      <c r="D69" s="114" t="s">
        <v>94</v>
      </c>
      <c r="E69" s="114" t="s">
        <v>95</v>
      </c>
      <c r="F69" s="114" t="s">
        <v>96</v>
      </c>
      <c r="G69" s="114" t="s">
        <v>97</v>
      </c>
      <c r="H69" s="114" t="s">
        <v>98</v>
      </c>
      <c r="I69" s="114" t="s">
        <v>99</v>
      </c>
      <c r="J69" s="1271" t="s">
        <v>100</v>
      </c>
      <c r="K69" s="1272"/>
      <c r="L69" s="1273"/>
      <c r="M69" s="114" t="s">
        <v>101</v>
      </c>
      <c r="N69" s="114" t="s">
        <v>102</v>
      </c>
      <c r="O69" s="114" t="s">
        <v>103</v>
      </c>
      <c r="P69" s="1271" t="s">
        <v>82</v>
      </c>
      <c r="Q69" s="1273"/>
    </row>
    <row r="70" spans="2:17" ht="60.75" customHeight="1">
      <c r="B70" s="213" t="s">
        <v>104</v>
      </c>
      <c r="C70" s="213"/>
      <c r="D70" s="119"/>
      <c r="E70" s="119"/>
      <c r="F70" s="119"/>
      <c r="G70" s="119"/>
      <c r="H70" s="119"/>
      <c r="I70" s="120"/>
      <c r="J70" s="46" t="s">
        <v>189</v>
      </c>
      <c r="K70" s="188" t="s">
        <v>190</v>
      </c>
      <c r="L70" s="122" t="s">
        <v>191</v>
      </c>
      <c r="M70" s="44"/>
      <c r="N70" s="44"/>
      <c r="O70" s="44"/>
      <c r="P70" s="1281" t="s">
        <v>2389</v>
      </c>
      <c r="Q70" s="1281"/>
    </row>
    <row r="71" spans="2:17" ht="33.6" customHeight="1">
      <c r="B71" s="213" t="s">
        <v>133</v>
      </c>
      <c r="C71" s="213"/>
      <c r="D71" s="119"/>
      <c r="E71" s="119"/>
      <c r="F71" s="119"/>
      <c r="G71" s="119"/>
      <c r="H71" s="119"/>
      <c r="I71" s="120"/>
      <c r="J71" s="46"/>
      <c r="K71" s="122"/>
      <c r="L71" s="122"/>
      <c r="M71" s="44"/>
      <c r="N71" s="44"/>
      <c r="O71" s="44"/>
      <c r="P71" s="1281" t="s">
        <v>2389</v>
      </c>
      <c r="Q71" s="1281"/>
    </row>
    <row r="73" spans="2:17" ht="15.75" thickBot="1"/>
    <row r="74" spans="2:17" ht="27" thickBot="1">
      <c r="B74" s="1268" t="s">
        <v>118</v>
      </c>
      <c r="C74" s="1269"/>
      <c r="D74" s="1269"/>
      <c r="E74" s="1269"/>
      <c r="F74" s="1269"/>
      <c r="G74" s="1269"/>
      <c r="H74" s="1269"/>
      <c r="I74" s="1269"/>
      <c r="J74" s="1269"/>
      <c r="K74" s="1269"/>
      <c r="L74" s="1269"/>
      <c r="M74" s="1269"/>
      <c r="N74" s="1270"/>
    </row>
    <row r="77" spans="2:17" ht="46.15" customHeight="1">
      <c r="B77" s="115" t="s">
        <v>17</v>
      </c>
      <c r="C77" s="115" t="s">
        <v>119</v>
      </c>
      <c r="D77" s="1271" t="s">
        <v>82</v>
      </c>
      <c r="E77" s="1273"/>
    </row>
    <row r="78" spans="2:17" ht="46.9" customHeight="1">
      <c r="B78" s="129" t="s">
        <v>181</v>
      </c>
      <c r="C78" s="44" t="s">
        <v>19</v>
      </c>
      <c r="D78" s="1296" t="s">
        <v>2405</v>
      </c>
      <c r="E78" s="1297"/>
    </row>
    <row r="81" spans="1:26" ht="26.25">
      <c r="B81" s="1256" t="s">
        <v>121</v>
      </c>
      <c r="C81" s="1257"/>
      <c r="D81" s="1257"/>
      <c r="E81" s="1257"/>
      <c r="F81" s="1257"/>
      <c r="G81" s="1257"/>
      <c r="H81" s="1257"/>
      <c r="I81" s="1257"/>
      <c r="J81" s="1257"/>
      <c r="K81" s="1257"/>
      <c r="L81" s="1257"/>
      <c r="M81" s="1257"/>
      <c r="N81" s="1257"/>
      <c r="O81" s="1257"/>
      <c r="P81" s="1257"/>
    </row>
    <row r="83" spans="1:26" ht="15.75" thickBot="1"/>
    <row r="84" spans="1:26" ht="27" thickBot="1">
      <c r="B84" s="1268" t="s">
        <v>122</v>
      </c>
      <c r="C84" s="1269"/>
      <c r="D84" s="1269"/>
      <c r="E84" s="1269"/>
      <c r="F84" s="1269"/>
      <c r="G84" s="1269"/>
      <c r="H84" s="1269"/>
      <c r="I84" s="1269"/>
      <c r="J84" s="1269"/>
      <c r="K84" s="1269"/>
      <c r="L84" s="1269"/>
      <c r="M84" s="1269"/>
      <c r="N84" s="1270"/>
    </row>
    <row r="86" spans="1:26" ht="15.75" thickBot="1">
      <c r="M86" s="51"/>
      <c r="N86" s="51"/>
    </row>
    <row r="87" spans="1:26" s="15" customFormat="1" ht="109.5" customHeight="1">
      <c r="B87" s="52" t="s">
        <v>33</v>
      </c>
      <c r="C87" s="52" t="s">
        <v>34</v>
      </c>
      <c r="D87" s="52" t="s">
        <v>35</v>
      </c>
      <c r="E87" s="52" t="s">
        <v>36</v>
      </c>
      <c r="F87" s="52" t="s">
        <v>37</v>
      </c>
      <c r="G87" s="52" t="s">
        <v>38</v>
      </c>
      <c r="H87" s="52" t="s">
        <v>39</v>
      </c>
      <c r="I87" s="52" t="s">
        <v>40</v>
      </c>
      <c r="J87" s="918" t="s">
        <v>41</v>
      </c>
      <c r="K87" s="114" t="s">
        <v>42</v>
      </c>
      <c r="L87" s="919" t="s">
        <v>43</v>
      </c>
      <c r="M87" s="53" t="s">
        <v>44</v>
      </c>
      <c r="N87" s="52" t="s">
        <v>45</v>
      </c>
      <c r="O87" s="52" t="s">
        <v>46</v>
      </c>
      <c r="P87" s="54" t="s">
        <v>47</v>
      </c>
      <c r="Q87" s="54" t="s">
        <v>48</v>
      </c>
    </row>
    <row r="88" spans="1:26" s="162" customFormat="1" ht="54.75" customHeight="1">
      <c r="A88" s="150">
        <v>1</v>
      </c>
      <c r="B88" s="153"/>
      <c r="C88" s="153"/>
      <c r="D88" s="153"/>
      <c r="E88" s="154"/>
      <c r="F88" s="155"/>
      <c r="G88" s="155"/>
      <c r="H88" s="156"/>
      <c r="I88" s="156"/>
      <c r="J88" s="157"/>
      <c r="L88" s="545"/>
      <c r="M88" s="173"/>
      <c r="N88" s="173"/>
      <c r="O88" s="160"/>
      <c r="P88" s="160"/>
      <c r="Q88" s="174"/>
      <c r="R88" s="175"/>
      <c r="S88" s="175"/>
      <c r="T88" s="175"/>
      <c r="U88" s="175"/>
      <c r="V88" s="175"/>
      <c r="W88" s="175"/>
      <c r="X88" s="175"/>
      <c r="Y88" s="175"/>
      <c r="Z88" s="175"/>
    </row>
    <row r="89" spans="1:26" s="162" customFormat="1">
      <c r="A89" s="150"/>
      <c r="B89" s="151" t="s">
        <v>28</v>
      </c>
      <c r="C89" s="152"/>
      <c r="D89" s="153"/>
      <c r="E89" s="154"/>
      <c r="F89" s="155"/>
      <c r="G89" s="155"/>
      <c r="H89" s="155"/>
      <c r="I89" s="157"/>
      <c r="J89" s="157"/>
      <c r="K89" s="158" t="s">
        <v>888</v>
      </c>
      <c r="L89" s="158" t="s">
        <v>2406</v>
      </c>
      <c r="M89" s="185">
        <f>SUM(M88:M88)</f>
        <v>0</v>
      </c>
      <c r="N89" s="158">
        <f>SUM(N88:N88)</f>
        <v>0</v>
      </c>
      <c r="O89" s="160"/>
      <c r="P89" s="160"/>
      <c r="Q89" s="161"/>
    </row>
    <row r="90" spans="1:26">
      <c r="B90" s="112"/>
      <c r="C90" s="112"/>
      <c r="D90" s="112"/>
      <c r="E90" s="163"/>
      <c r="F90" s="112"/>
      <c r="G90" s="112"/>
      <c r="H90" s="112"/>
      <c r="I90" s="112"/>
      <c r="J90" s="112"/>
      <c r="K90" s="112"/>
      <c r="L90" s="112"/>
      <c r="M90" s="112"/>
      <c r="N90" s="112"/>
      <c r="O90" s="112"/>
      <c r="P90" s="112"/>
    </row>
    <row r="91" spans="1:26" ht="18.75">
      <c r="B91" s="166" t="s">
        <v>123</v>
      </c>
      <c r="C91" s="176" t="str">
        <f>+K89</f>
        <v>0</v>
      </c>
      <c r="H91" s="168"/>
      <c r="I91" s="168"/>
      <c r="J91" s="168"/>
      <c r="K91" s="168"/>
      <c r="L91" s="168"/>
      <c r="M91" s="168"/>
      <c r="N91" s="112"/>
      <c r="O91" s="112"/>
      <c r="P91" s="112"/>
    </row>
    <row r="93" spans="1:26" ht="15.75" thickBot="1"/>
    <row r="94" spans="1:26" ht="37.15" customHeight="1" thickBot="1">
      <c r="B94" s="177" t="s">
        <v>124</v>
      </c>
      <c r="C94" s="142" t="s">
        <v>125</v>
      </c>
      <c r="D94" s="177" t="s">
        <v>27</v>
      </c>
      <c r="E94" s="142" t="s">
        <v>126</v>
      </c>
    </row>
    <row r="95" spans="1:26" ht="41.45" customHeight="1">
      <c r="B95" s="178" t="s">
        <v>127</v>
      </c>
      <c r="C95" s="179">
        <v>20</v>
      </c>
      <c r="D95" s="179">
        <v>0</v>
      </c>
      <c r="E95" s="1282">
        <f>+D95+D96+D97</f>
        <v>0</v>
      </c>
    </row>
    <row r="96" spans="1:26">
      <c r="B96" s="178" t="s">
        <v>128</v>
      </c>
      <c r="C96" s="118">
        <v>30</v>
      </c>
      <c r="D96" s="605">
        <v>0</v>
      </c>
      <c r="E96" s="1283"/>
    </row>
    <row r="97" spans="2:17" ht="15.75" thickBot="1">
      <c r="B97" s="178" t="s">
        <v>129</v>
      </c>
      <c r="C97" s="180">
        <v>40</v>
      </c>
      <c r="D97" s="180">
        <v>0</v>
      </c>
      <c r="E97" s="1284"/>
    </row>
    <row r="99" spans="2:17" ht="15.75" thickBot="1"/>
    <row r="100" spans="2:17" ht="27" thickBot="1">
      <c r="B100" s="1268" t="s">
        <v>130</v>
      </c>
      <c r="C100" s="1269"/>
      <c r="D100" s="1269"/>
      <c r="E100" s="1269"/>
      <c r="F100" s="1269"/>
      <c r="G100" s="1269"/>
      <c r="H100" s="1269"/>
      <c r="I100" s="1269"/>
      <c r="J100" s="1269"/>
      <c r="K100" s="1269"/>
      <c r="L100" s="1269"/>
      <c r="M100" s="1269"/>
      <c r="N100" s="1270"/>
    </row>
    <row r="102" spans="2:17" ht="76.5" customHeight="1">
      <c r="B102" s="114" t="s">
        <v>92</v>
      </c>
      <c r="C102" s="114" t="s">
        <v>93</v>
      </c>
      <c r="D102" s="114" t="s">
        <v>94</v>
      </c>
      <c r="E102" s="114" t="s">
        <v>95</v>
      </c>
      <c r="F102" s="114" t="s">
        <v>96</v>
      </c>
      <c r="G102" s="114" t="s">
        <v>97</v>
      </c>
      <c r="H102" s="114" t="s">
        <v>98</v>
      </c>
      <c r="I102" s="114" t="s">
        <v>99</v>
      </c>
      <c r="J102" s="1271" t="s">
        <v>100</v>
      </c>
      <c r="K102" s="1272"/>
      <c r="L102" s="1273"/>
      <c r="M102" s="114" t="s">
        <v>101</v>
      </c>
      <c r="N102" s="114" t="s">
        <v>102</v>
      </c>
      <c r="O102" s="114" t="s">
        <v>103</v>
      </c>
      <c r="P102" s="1271" t="s">
        <v>82</v>
      </c>
      <c r="Q102" s="1273"/>
    </row>
    <row r="103" spans="2:17" ht="60.75" customHeight="1">
      <c r="B103" s="213" t="s">
        <v>460</v>
      </c>
      <c r="C103" s="213"/>
      <c r="D103" s="213"/>
      <c r="E103" s="634"/>
      <c r="F103" s="119"/>
      <c r="G103" s="119"/>
      <c r="H103" s="219"/>
      <c r="I103" s="120"/>
      <c r="J103" s="46"/>
      <c r="K103" s="188"/>
      <c r="L103" s="122"/>
      <c r="M103" s="44"/>
      <c r="N103" s="44"/>
      <c r="O103" s="44"/>
      <c r="P103" s="1276"/>
      <c r="Q103" s="1277"/>
    </row>
    <row r="104" spans="2:17" ht="60.75" customHeight="1">
      <c r="B104" s="213" t="s">
        <v>461</v>
      </c>
      <c r="C104" s="213"/>
      <c r="D104" s="119"/>
      <c r="E104" s="634"/>
      <c r="F104" s="213"/>
      <c r="G104" s="119"/>
      <c r="H104" s="219"/>
      <c r="I104" s="120"/>
      <c r="J104" s="213"/>
      <c r="K104" s="188"/>
      <c r="L104" s="188"/>
      <c r="M104" s="44"/>
      <c r="N104" s="44"/>
      <c r="O104" s="44"/>
      <c r="P104" s="1278"/>
      <c r="Q104" s="1279"/>
    </row>
    <row r="105" spans="2:17" ht="33.6" customHeight="1">
      <c r="B105" s="213" t="s">
        <v>462</v>
      </c>
      <c r="C105" s="213"/>
      <c r="D105" s="213"/>
      <c r="E105" s="634"/>
      <c r="F105" s="119"/>
      <c r="G105" s="119"/>
      <c r="H105" s="219"/>
      <c r="I105" s="120"/>
      <c r="J105" s="46"/>
      <c r="K105" s="122"/>
      <c r="L105" s="122"/>
      <c r="M105" s="44"/>
      <c r="N105" s="44"/>
      <c r="O105" s="44"/>
      <c r="P105" s="1381"/>
      <c r="Q105" s="1368"/>
    </row>
    <row r="108" spans="2:17" ht="15.75" thickBot="1"/>
    <row r="109" spans="2:17" ht="54" customHeight="1">
      <c r="B109" s="615" t="s">
        <v>17</v>
      </c>
      <c r="C109" s="615" t="s">
        <v>124</v>
      </c>
      <c r="D109" s="114" t="s">
        <v>125</v>
      </c>
      <c r="E109" s="615" t="s">
        <v>27</v>
      </c>
      <c r="F109" s="142" t="s">
        <v>138</v>
      </c>
      <c r="G109" s="143"/>
    </row>
    <row r="110" spans="2:17" ht="120.75" customHeight="1">
      <c r="B110" s="1285" t="s">
        <v>139</v>
      </c>
      <c r="C110" s="144" t="s">
        <v>140</v>
      </c>
      <c r="D110" s="605">
        <v>25</v>
      </c>
      <c r="E110" s="605"/>
      <c r="F110" s="1286">
        <f>+E110+E111+E112</f>
        <v>0</v>
      </c>
      <c r="G110" s="145"/>
    </row>
    <row r="111" spans="2:17" ht="76.150000000000006" customHeight="1">
      <c r="B111" s="1285"/>
      <c r="C111" s="144" t="s">
        <v>141</v>
      </c>
      <c r="D111" s="602">
        <v>25</v>
      </c>
      <c r="E111" s="605"/>
      <c r="F111" s="1287"/>
      <c r="G111" s="145"/>
    </row>
    <row r="112" spans="2:17" ht="69" customHeight="1">
      <c r="B112" s="1285"/>
      <c r="C112" s="144" t="s">
        <v>142</v>
      </c>
      <c r="D112" s="605">
        <v>10</v>
      </c>
      <c r="E112" s="605"/>
      <c r="F112" s="1288"/>
      <c r="G112" s="145"/>
    </row>
    <row r="113" spans="2:5">
      <c r="C113"/>
    </row>
    <row r="115" spans="2:5">
      <c r="B115" s="42" t="s">
        <v>143</v>
      </c>
    </row>
    <row r="118" spans="2:5">
      <c r="B118" s="43" t="s">
        <v>17</v>
      </c>
      <c r="C118" s="43" t="s">
        <v>26</v>
      </c>
      <c r="D118" s="615" t="s">
        <v>27</v>
      </c>
      <c r="E118" s="615" t="s">
        <v>28</v>
      </c>
    </row>
    <row r="119" spans="2:5" ht="48.75" customHeight="1">
      <c r="B119" s="49" t="s">
        <v>144</v>
      </c>
      <c r="C119" s="50">
        <v>40</v>
      </c>
      <c r="D119" s="605">
        <f>+E95</f>
        <v>0</v>
      </c>
      <c r="E119" s="1265">
        <f>+D119+D120</f>
        <v>0</v>
      </c>
    </row>
    <row r="120" spans="2:5" ht="61.5" customHeight="1">
      <c r="B120" s="49" t="s">
        <v>145</v>
      </c>
      <c r="C120" s="50">
        <v>60</v>
      </c>
      <c r="D120" s="605">
        <f>+F110</f>
        <v>0</v>
      </c>
      <c r="E120" s="1266"/>
    </row>
  </sheetData>
  <mergeCells count="38">
    <mergeCell ref="E119:E120"/>
    <mergeCell ref="D78:E78"/>
    <mergeCell ref="B81:P81"/>
    <mergeCell ref="B84:N84"/>
    <mergeCell ref="E95:E97"/>
    <mergeCell ref="B100:N100"/>
    <mergeCell ref="J102:L102"/>
    <mergeCell ref="P102:Q102"/>
    <mergeCell ref="P103:Q103"/>
    <mergeCell ref="P104:Q104"/>
    <mergeCell ref="P105:Q105"/>
    <mergeCell ref="B110:B112"/>
    <mergeCell ref="F110:F112"/>
    <mergeCell ref="D77:E77"/>
    <mergeCell ref="C53:N53"/>
    <mergeCell ref="B55:N55"/>
    <mergeCell ref="O58:P58"/>
    <mergeCell ref="O59:P59"/>
    <mergeCell ref="O60:P60"/>
    <mergeCell ref="B66:N66"/>
    <mergeCell ref="J69:L69"/>
    <mergeCell ref="P69:Q69"/>
    <mergeCell ref="P70:Q70"/>
    <mergeCell ref="P71:Q71"/>
    <mergeCell ref="B74:N74"/>
    <mergeCell ref="B15:C15"/>
    <mergeCell ref="B17:C17"/>
    <mergeCell ref="E34:E35"/>
    <mergeCell ref="M39:N39"/>
    <mergeCell ref="B49:B50"/>
    <mergeCell ref="C49:C50"/>
    <mergeCell ref="D49:E49"/>
    <mergeCell ref="C9:N9"/>
    <mergeCell ref="B2:P2"/>
    <mergeCell ref="B4:P4"/>
    <mergeCell ref="C6:N6"/>
    <mergeCell ref="C7:N7"/>
    <mergeCell ref="C8:N8"/>
  </mergeCells>
  <dataValidations count="2">
    <dataValidation type="list" allowBlank="1" showInputMessage="1" showErrorMessage="1" sqref="WVE983036 A65532 IS65532 SO65532 ACK65532 AMG65532 AWC65532 BFY65532 BPU65532 BZQ65532 CJM65532 CTI65532 DDE65532 DNA65532 DWW65532 EGS65532 EQO65532 FAK65532 FKG65532 FUC65532 GDY65532 GNU65532 GXQ65532 HHM65532 HRI65532 IBE65532 ILA65532 IUW65532 JES65532 JOO65532 JYK65532 KIG65532 KSC65532 LBY65532 LLU65532 LVQ65532 MFM65532 MPI65532 MZE65532 NJA65532 NSW65532 OCS65532 OMO65532 OWK65532 PGG65532 PQC65532 PZY65532 QJU65532 QTQ65532 RDM65532 RNI65532 RXE65532 SHA65532 SQW65532 TAS65532 TKO65532 TUK65532 UEG65532 UOC65532 UXY65532 VHU65532 VRQ65532 WBM65532 WLI65532 WVE65532 A131068 IS131068 SO131068 ACK131068 AMG131068 AWC131068 BFY131068 BPU131068 BZQ131068 CJM131068 CTI131068 DDE131068 DNA131068 DWW131068 EGS131068 EQO131068 FAK131068 FKG131068 FUC131068 GDY131068 GNU131068 GXQ131068 HHM131068 HRI131068 IBE131068 ILA131068 IUW131068 JES131068 JOO131068 JYK131068 KIG131068 KSC131068 LBY131068 LLU131068 LVQ131068 MFM131068 MPI131068 MZE131068 NJA131068 NSW131068 OCS131068 OMO131068 OWK131068 PGG131068 PQC131068 PZY131068 QJU131068 QTQ131068 RDM131068 RNI131068 RXE131068 SHA131068 SQW131068 TAS131068 TKO131068 TUK131068 UEG131068 UOC131068 UXY131068 VHU131068 VRQ131068 WBM131068 WLI131068 WVE131068 A196604 IS196604 SO196604 ACK196604 AMG196604 AWC196604 BFY196604 BPU196604 BZQ196604 CJM196604 CTI196604 DDE196604 DNA196604 DWW196604 EGS196604 EQO196604 FAK196604 FKG196604 FUC196604 GDY196604 GNU196604 GXQ196604 HHM196604 HRI196604 IBE196604 ILA196604 IUW196604 JES196604 JOO196604 JYK196604 KIG196604 KSC196604 LBY196604 LLU196604 LVQ196604 MFM196604 MPI196604 MZE196604 NJA196604 NSW196604 OCS196604 OMO196604 OWK196604 PGG196604 PQC196604 PZY196604 QJU196604 QTQ196604 RDM196604 RNI196604 RXE196604 SHA196604 SQW196604 TAS196604 TKO196604 TUK196604 UEG196604 UOC196604 UXY196604 VHU196604 VRQ196604 WBM196604 WLI196604 WVE196604 A262140 IS262140 SO262140 ACK262140 AMG262140 AWC262140 BFY262140 BPU262140 BZQ262140 CJM262140 CTI262140 DDE262140 DNA262140 DWW262140 EGS262140 EQO262140 FAK262140 FKG262140 FUC262140 GDY262140 GNU262140 GXQ262140 HHM262140 HRI262140 IBE262140 ILA262140 IUW262140 JES262140 JOO262140 JYK262140 KIG262140 KSC262140 LBY262140 LLU262140 LVQ262140 MFM262140 MPI262140 MZE262140 NJA262140 NSW262140 OCS262140 OMO262140 OWK262140 PGG262140 PQC262140 PZY262140 QJU262140 QTQ262140 RDM262140 RNI262140 RXE262140 SHA262140 SQW262140 TAS262140 TKO262140 TUK262140 UEG262140 UOC262140 UXY262140 VHU262140 VRQ262140 WBM262140 WLI262140 WVE262140 A327676 IS327676 SO327676 ACK327676 AMG327676 AWC327676 BFY327676 BPU327676 BZQ327676 CJM327676 CTI327676 DDE327676 DNA327676 DWW327676 EGS327676 EQO327676 FAK327676 FKG327676 FUC327676 GDY327676 GNU327676 GXQ327676 HHM327676 HRI327676 IBE327676 ILA327676 IUW327676 JES327676 JOO327676 JYK327676 KIG327676 KSC327676 LBY327676 LLU327676 LVQ327676 MFM327676 MPI327676 MZE327676 NJA327676 NSW327676 OCS327676 OMO327676 OWK327676 PGG327676 PQC327676 PZY327676 QJU327676 QTQ327676 RDM327676 RNI327676 RXE327676 SHA327676 SQW327676 TAS327676 TKO327676 TUK327676 UEG327676 UOC327676 UXY327676 VHU327676 VRQ327676 WBM327676 WLI327676 WVE327676 A393212 IS393212 SO393212 ACK393212 AMG393212 AWC393212 BFY393212 BPU393212 BZQ393212 CJM393212 CTI393212 DDE393212 DNA393212 DWW393212 EGS393212 EQO393212 FAK393212 FKG393212 FUC393212 GDY393212 GNU393212 GXQ393212 HHM393212 HRI393212 IBE393212 ILA393212 IUW393212 JES393212 JOO393212 JYK393212 KIG393212 KSC393212 LBY393212 LLU393212 LVQ393212 MFM393212 MPI393212 MZE393212 NJA393212 NSW393212 OCS393212 OMO393212 OWK393212 PGG393212 PQC393212 PZY393212 QJU393212 QTQ393212 RDM393212 RNI393212 RXE393212 SHA393212 SQW393212 TAS393212 TKO393212 TUK393212 UEG393212 UOC393212 UXY393212 VHU393212 VRQ393212 WBM393212 WLI393212 WVE393212 A458748 IS458748 SO458748 ACK458748 AMG458748 AWC458748 BFY458748 BPU458748 BZQ458748 CJM458748 CTI458748 DDE458748 DNA458748 DWW458748 EGS458748 EQO458748 FAK458748 FKG458748 FUC458748 GDY458748 GNU458748 GXQ458748 HHM458748 HRI458748 IBE458748 ILA458748 IUW458748 JES458748 JOO458748 JYK458748 KIG458748 KSC458748 LBY458748 LLU458748 LVQ458748 MFM458748 MPI458748 MZE458748 NJA458748 NSW458748 OCS458748 OMO458748 OWK458748 PGG458748 PQC458748 PZY458748 QJU458748 QTQ458748 RDM458748 RNI458748 RXE458748 SHA458748 SQW458748 TAS458748 TKO458748 TUK458748 UEG458748 UOC458748 UXY458748 VHU458748 VRQ458748 WBM458748 WLI458748 WVE458748 A524284 IS524284 SO524284 ACK524284 AMG524284 AWC524284 BFY524284 BPU524284 BZQ524284 CJM524284 CTI524284 DDE524284 DNA524284 DWW524284 EGS524284 EQO524284 FAK524284 FKG524284 FUC524284 GDY524284 GNU524284 GXQ524284 HHM524284 HRI524284 IBE524284 ILA524284 IUW524284 JES524284 JOO524284 JYK524284 KIG524284 KSC524284 LBY524284 LLU524284 LVQ524284 MFM524284 MPI524284 MZE524284 NJA524284 NSW524284 OCS524284 OMO524284 OWK524284 PGG524284 PQC524284 PZY524284 QJU524284 QTQ524284 RDM524284 RNI524284 RXE524284 SHA524284 SQW524284 TAS524284 TKO524284 TUK524284 UEG524284 UOC524284 UXY524284 VHU524284 VRQ524284 WBM524284 WLI524284 WVE524284 A589820 IS589820 SO589820 ACK589820 AMG589820 AWC589820 BFY589820 BPU589820 BZQ589820 CJM589820 CTI589820 DDE589820 DNA589820 DWW589820 EGS589820 EQO589820 FAK589820 FKG589820 FUC589820 GDY589820 GNU589820 GXQ589820 HHM589820 HRI589820 IBE589820 ILA589820 IUW589820 JES589820 JOO589820 JYK589820 KIG589820 KSC589820 LBY589820 LLU589820 LVQ589820 MFM589820 MPI589820 MZE589820 NJA589820 NSW589820 OCS589820 OMO589820 OWK589820 PGG589820 PQC589820 PZY589820 QJU589820 QTQ589820 RDM589820 RNI589820 RXE589820 SHA589820 SQW589820 TAS589820 TKO589820 TUK589820 UEG589820 UOC589820 UXY589820 VHU589820 VRQ589820 WBM589820 WLI589820 WVE589820 A655356 IS655356 SO655356 ACK655356 AMG655356 AWC655356 BFY655356 BPU655356 BZQ655356 CJM655356 CTI655356 DDE655356 DNA655356 DWW655356 EGS655356 EQO655356 FAK655356 FKG655356 FUC655356 GDY655356 GNU655356 GXQ655356 HHM655356 HRI655356 IBE655356 ILA655356 IUW655356 JES655356 JOO655356 JYK655356 KIG655356 KSC655356 LBY655356 LLU655356 LVQ655356 MFM655356 MPI655356 MZE655356 NJA655356 NSW655356 OCS655356 OMO655356 OWK655356 PGG655356 PQC655356 PZY655356 QJU655356 QTQ655356 RDM655356 RNI655356 RXE655356 SHA655356 SQW655356 TAS655356 TKO655356 TUK655356 UEG655356 UOC655356 UXY655356 VHU655356 VRQ655356 WBM655356 WLI655356 WVE655356 A720892 IS720892 SO720892 ACK720892 AMG720892 AWC720892 BFY720892 BPU720892 BZQ720892 CJM720892 CTI720892 DDE720892 DNA720892 DWW720892 EGS720892 EQO720892 FAK720892 FKG720892 FUC720892 GDY720892 GNU720892 GXQ720892 HHM720892 HRI720892 IBE720892 ILA720892 IUW720892 JES720892 JOO720892 JYK720892 KIG720892 KSC720892 LBY720892 LLU720892 LVQ720892 MFM720892 MPI720892 MZE720892 NJA720892 NSW720892 OCS720892 OMO720892 OWK720892 PGG720892 PQC720892 PZY720892 QJU720892 QTQ720892 RDM720892 RNI720892 RXE720892 SHA720892 SQW720892 TAS720892 TKO720892 TUK720892 UEG720892 UOC720892 UXY720892 VHU720892 VRQ720892 WBM720892 WLI720892 WVE720892 A786428 IS786428 SO786428 ACK786428 AMG786428 AWC786428 BFY786428 BPU786428 BZQ786428 CJM786428 CTI786428 DDE786428 DNA786428 DWW786428 EGS786428 EQO786428 FAK786428 FKG786428 FUC786428 GDY786428 GNU786428 GXQ786428 HHM786428 HRI786428 IBE786428 ILA786428 IUW786428 JES786428 JOO786428 JYK786428 KIG786428 KSC786428 LBY786428 LLU786428 LVQ786428 MFM786428 MPI786428 MZE786428 NJA786428 NSW786428 OCS786428 OMO786428 OWK786428 PGG786428 PQC786428 PZY786428 QJU786428 QTQ786428 RDM786428 RNI786428 RXE786428 SHA786428 SQW786428 TAS786428 TKO786428 TUK786428 UEG786428 UOC786428 UXY786428 VHU786428 VRQ786428 WBM786428 WLI786428 WVE786428 A851964 IS851964 SO851964 ACK851964 AMG851964 AWC851964 BFY851964 BPU851964 BZQ851964 CJM851964 CTI851964 DDE851964 DNA851964 DWW851964 EGS851964 EQO851964 FAK851964 FKG851964 FUC851964 GDY851964 GNU851964 GXQ851964 HHM851964 HRI851964 IBE851964 ILA851964 IUW851964 JES851964 JOO851964 JYK851964 KIG851964 KSC851964 LBY851964 LLU851964 LVQ851964 MFM851964 MPI851964 MZE851964 NJA851964 NSW851964 OCS851964 OMO851964 OWK851964 PGG851964 PQC851964 PZY851964 QJU851964 QTQ851964 RDM851964 RNI851964 RXE851964 SHA851964 SQW851964 TAS851964 TKO851964 TUK851964 UEG851964 UOC851964 UXY851964 VHU851964 VRQ851964 WBM851964 WLI851964 WVE851964 A917500 IS917500 SO917500 ACK917500 AMG917500 AWC917500 BFY917500 BPU917500 BZQ917500 CJM917500 CTI917500 DDE917500 DNA917500 DWW917500 EGS917500 EQO917500 FAK917500 FKG917500 FUC917500 GDY917500 GNU917500 GXQ917500 HHM917500 HRI917500 IBE917500 ILA917500 IUW917500 JES917500 JOO917500 JYK917500 KIG917500 KSC917500 LBY917500 LLU917500 LVQ917500 MFM917500 MPI917500 MZE917500 NJA917500 NSW917500 OCS917500 OMO917500 OWK917500 PGG917500 PQC917500 PZY917500 QJU917500 QTQ917500 RDM917500 RNI917500 RXE917500 SHA917500 SQW917500 TAS917500 TKO917500 TUK917500 UEG917500 UOC917500 UXY917500 VHU917500 VRQ917500 WBM917500 WLI917500 WVE917500 A983036 IS983036 SO983036 ACK983036 AMG983036 AWC983036 BFY983036 BPU983036 BZQ983036 CJM983036 CTI983036 DDE983036 DNA983036 DWW983036 EGS983036 EQO983036 FAK983036 FKG983036 FUC983036 GDY983036 GNU983036 GXQ983036 HHM983036 HRI983036 IBE983036 ILA983036 IUW983036 JES983036 JOO983036 JYK983036 KIG983036 KSC983036 LBY983036 LLU983036 LVQ983036 MFM983036 MPI983036 MZE983036 NJA983036 NSW983036 OCS983036 OMO983036 OWK983036 PGG983036 PQC983036 PZY983036 QJU983036 QTQ983036 RDM983036 RNI983036 RXE983036 SHA983036 SQW983036 TAS983036 TKO983036 TUK983036 UEG983036 UOC983036 UXY983036 VHU983036 VRQ983036 WBM983036 WLI983036 WVE19:WVE38 WLI19:WLI38 WBM19:WBM38 VRQ19:VRQ38 VHU19:VHU38 UXY19:UXY38 UOC19:UOC38 UEG19:UEG38 TUK19:TUK38 TKO19:TKO38 TAS19:TAS38 SQW19:SQW38 SHA19:SHA38 RXE19:RXE38 RNI19:RNI38 RDM19:RDM38 QTQ19:QTQ38 QJU19:QJU38 PZY19:PZY38 PQC19:PQC38 PGG19:PGG38 OWK19:OWK38 OMO19:OMO38 OCS19:OCS38 NSW19:NSW38 NJA19:NJA38 MZE19:MZE38 MPI19:MPI38 MFM19:MFM38 LVQ19:LVQ38 LLU19:LLU38 LBY19:LBY38 KSC19:KSC38 KIG19:KIG38 JYK19:JYK38 JOO19:JOO38 JES19:JES38 IUW19:IUW38 ILA19:ILA38 IBE19:IBE38 HRI19:HRI38 HHM19:HHM38 GXQ19:GXQ38 GNU19:GNU38 GDY19:GDY38 FUC19:FUC38 FKG19:FKG38 FAK19:FAK38 EQO19:EQO38 EGS19:EGS38 DWW19:DWW38 DNA19:DNA38 DDE19:DDE38 CTI19:CTI38 CJM19:CJM38 BZQ19:BZQ38 BPU19:BPU38 BFY19:BFY38 AWC19:AWC38 AMG19:AMG38 ACK19:ACK38 SO19:SO38 IS19:IS38 A19:A38">
      <formula1>"1,2,3,4,5"</formula1>
    </dataValidation>
    <dataValidation type="decimal" allowBlank="1" showInputMessage="1" showErrorMessage="1" sqref="WVH983036 WLL983036 C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C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C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C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C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C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C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C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C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C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C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C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C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C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C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VH19:WVH38 WLL19:WLL38 WBP19:WBP38 VRT19:VRT38 VHX19:VHX38 UYB19:UYB38 UOF19:UOF38 UEJ19:UEJ38 TUN19:TUN38 TKR19:TKR38 TAV19:TAV38 SQZ19:SQZ38 SHD19:SHD38 RXH19:RXH38 RNL19:RNL38 RDP19:RDP38 QTT19:QTT38 QJX19:QJX38 QAB19:QAB38 PQF19:PQF38 PGJ19:PGJ38 OWN19:OWN38 OMR19:OMR38 OCV19:OCV38 NSZ19:NSZ38 NJD19:NJD38 MZH19:MZH38 MPL19:MPL38 MFP19:MFP38 LVT19:LVT38 LLX19:LLX38 LCB19:LCB38 KSF19:KSF38 KIJ19:KIJ38 JYN19:JYN38 JOR19:JOR38 JEV19:JEV38 IUZ19:IUZ38 ILD19:ILD38 IBH19:IBH38 HRL19:HRL38 HHP19:HHP38 GXT19:GXT38 GNX19:GNX38 GEB19:GEB38 FUF19:FUF38 FKJ19:FKJ38 FAN19:FAN38 EQR19:EQR38 EGV19:EGV38 DWZ19:DWZ38 DND19:DND38 DDH19:DDH38 CTL19:CTL38 CJP19:CJP38 BZT19:BZT38 BPX19:BPX38 BGB19:BGB38 AWF19:AWF38 AMJ19:AMJ38 ACN19:ACN38 SR19:SR38 IV19:IV38">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2:Z161"/>
  <sheetViews>
    <sheetView zoomScale="80" zoomScaleNormal="80" workbookViewId="0">
      <selection activeCell="B14" sqref="B14:C21"/>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9.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4175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146</v>
      </c>
      <c r="C10" s="1260" t="s">
        <v>4380</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25</v>
      </c>
      <c r="E15" s="20">
        <v>1044140500</v>
      </c>
      <c r="F15" s="446">
        <v>500</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1247">
        <v>1044140500</v>
      </c>
      <c r="F22" s="1248">
        <v>500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1235">
        <f>+F22*0.8</f>
        <v>400</v>
      </c>
      <c r="D24" s="647"/>
      <c r="E24" s="1236">
        <f>E22</f>
        <v>1044140500</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605"/>
      <c r="D30" s="605" t="s">
        <v>184</v>
      </c>
      <c r="E30"/>
      <c r="F30"/>
      <c r="G30"/>
      <c r="H30"/>
      <c r="I30" s="15"/>
      <c r="J30" s="15"/>
      <c r="K30" s="15"/>
      <c r="L30" s="15"/>
      <c r="M30" s="15"/>
      <c r="N30" s="16"/>
    </row>
    <row r="31" spans="1:14">
      <c r="A31" s="773"/>
      <c r="B31" s="44" t="s">
        <v>21</v>
      </c>
      <c r="C31" s="605" t="s">
        <v>184</v>
      </c>
      <c r="D31" s="605"/>
      <c r="E31"/>
      <c r="F31"/>
      <c r="G31"/>
      <c r="H31"/>
      <c r="I31" s="15"/>
      <c r="J31" s="15"/>
      <c r="K31" s="15"/>
      <c r="L31" s="15"/>
      <c r="M31" s="15"/>
      <c r="N31" s="16"/>
    </row>
    <row r="32" spans="1:14">
      <c r="A32" s="773"/>
      <c r="B32" s="44" t="s">
        <v>22</v>
      </c>
      <c r="C32" s="605"/>
      <c r="D32" s="605" t="s">
        <v>184</v>
      </c>
      <c r="E32"/>
      <c r="F32"/>
      <c r="G32"/>
      <c r="H32"/>
      <c r="I32" s="15"/>
      <c r="J32" s="15"/>
      <c r="K32" s="15"/>
      <c r="L32" s="15"/>
      <c r="M32" s="15"/>
      <c r="N32" s="16"/>
    </row>
    <row r="33" spans="1:17">
      <c r="A33" s="773"/>
      <c r="B33" s="44" t="s">
        <v>23</v>
      </c>
      <c r="C33" s="605"/>
      <c r="D33" s="605" t="s">
        <v>184</v>
      </c>
      <c r="E33"/>
      <c r="F33"/>
      <c r="G33"/>
      <c r="H33"/>
      <c r="I33" s="15"/>
      <c r="J33" s="15"/>
      <c r="K33" s="15"/>
      <c r="L33" s="15"/>
      <c r="M33" s="15"/>
      <c r="N33" s="16"/>
    </row>
    <row r="34" spans="1:17">
      <c r="A34" s="773"/>
      <c r="B34" s="46" t="s">
        <v>24</v>
      </c>
      <c r="C34" s="46"/>
      <c r="D34" s="47" t="s">
        <v>184</v>
      </c>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42.75">
      <c r="A41" s="773"/>
      <c r="B41" s="49" t="s">
        <v>30</v>
      </c>
      <c r="C41" s="50">
        <v>60</v>
      </c>
      <c r="D41" s="605">
        <f>+F160</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c r="B49" s="153" t="s">
        <v>4176</v>
      </c>
      <c r="C49" s="152" t="s">
        <v>4177</v>
      </c>
      <c r="D49" s="152" t="s">
        <v>4177</v>
      </c>
      <c r="E49" s="159" t="s">
        <v>4178</v>
      </c>
      <c r="F49" s="155" t="s">
        <v>4179</v>
      </c>
      <c r="G49" s="184">
        <v>0.6</v>
      </c>
      <c r="H49" s="156">
        <v>40323</v>
      </c>
      <c r="I49" s="156">
        <v>40573</v>
      </c>
      <c r="J49" s="157"/>
      <c r="K49" s="159">
        <v>0</v>
      </c>
      <c r="L49" s="159"/>
      <c r="M49" s="159">
        <v>850</v>
      </c>
      <c r="N49" s="159">
        <v>100</v>
      </c>
      <c r="O49" s="160">
        <v>583643937</v>
      </c>
      <c r="P49" s="711">
        <v>29</v>
      </c>
      <c r="Q49" s="174" t="s">
        <v>4180</v>
      </c>
      <c r="R49" s="175"/>
      <c r="S49" s="175"/>
      <c r="T49" s="175"/>
      <c r="U49" s="175"/>
      <c r="V49" s="175"/>
      <c r="W49" s="175"/>
      <c r="X49" s="175"/>
      <c r="Y49" s="175"/>
      <c r="Z49" s="175"/>
    </row>
    <row r="50" spans="1:26" s="162" customFormat="1" ht="60">
      <c r="A50" s="150"/>
      <c r="B50" s="153" t="s">
        <v>4176</v>
      </c>
      <c r="C50" s="152" t="s">
        <v>4181</v>
      </c>
      <c r="D50" s="152" t="s">
        <v>4181</v>
      </c>
      <c r="E50" s="159" t="s">
        <v>4182</v>
      </c>
      <c r="F50" s="155" t="s">
        <v>4183</v>
      </c>
      <c r="G50" s="184">
        <v>1</v>
      </c>
      <c r="H50" s="156">
        <v>40534</v>
      </c>
      <c r="I50" s="156">
        <v>40838</v>
      </c>
      <c r="J50" s="157"/>
      <c r="K50" s="159">
        <v>0</v>
      </c>
      <c r="L50" s="159"/>
      <c r="M50" s="159">
        <v>1270</v>
      </c>
      <c r="N50" s="159">
        <v>100</v>
      </c>
      <c r="O50" s="160">
        <v>190500000</v>
      </c>
      <c r="P50" s="160">
        <v>7</v>
      </c>
      <c r="Q50" s="174" t="s">
        <v>4184</v>
      </c>
      <c r="R50" s="175"/>
      <c r="S50" s="175"/>
      <c r="T50" s="175"/>
      <c r="U50" s="175"/>
      <c r="V50" s="175"/>
      <c r="W50" s="175"/>
      <c r="X50" s="175"/>
      <c r="Y50" s="175"/>
      <c r="Z50" s="175"/>
    </row>
    <row r="51" spans="1:26" s="162" customFormat="1" ht="60">
      <c r="A51" s="150"/>
      <c r="B51" s="153" t="s">
        <v>4176</v>
      </c>
      <c r="C51" s="152" t="s">
        <v>4185</v>
      </c>
      <c r="D51" s="152" t="s">
        <v>4185</v>
      </c>
      <c r="E51" s="159" t="s">
        <v>4186</v>
      </c>
      <c r="F51" s="155" t="s">
        <v>4187</v>
      </c>
      <c r="G51" s="184">
        <v>1</v>
      </c>
      <c r="H51" s="156">
        <v>38511</v>
      </c>
      <c r="I51" s="156">
        <v>38876</v>
      </c>
      <c r="J51" s="157"/>
      <c r="K51" s="769">
        <v>0</v>
      </c>
      <c r="L51" s="159"/>
      <c r="M51" s="159">
        <v>1200</v>
      </c>
      <c r="N51" s="159">
        <v>100</v>
      </c>
      <c r="O51" s="160">
        <v>180000000</v>
      </c>
      <c r="P51" s="160">
        <v>11</v>
      </c>
      <c r="Q51" s="174" t="s">
        <v>4184</v>
      </c>
      <c r="R51" s="175"/>
      <c r="S51" s="175"/>
      <c r="T51" s="175"/>
      <c r="U51" s="175"/>
      <c r="V51" s="175"/>
      <c r="W51" s="175"/>
      <c r="X51" s="175"/>
      <c r="Y51" s="175"/>
      <c r="Z51" s="175"/>
    </row>
    <row r="52" spans="1:26" s="162" customFormat="1" ht="60">
      <c r="A52" s="150"/>
      <c r="B52" s="153" t="s">
        <v>4176</v>
      </c>
      <c r="C52" s="152" t="s">
        <v>4188</v>
      </c>
      <c r="D52" s="152" t="s">
        <v>4188</v>
      </c>
      <c r="E52" s="159" t="s">
        <v>4189</v>
      </c>
      <c r="F52" s="155" t="s">
        <v>4187</v>
      </c>
      <c r="G52" s="184">
        <v>1</v>
      </c>
      <c r="H52" s="156">
        <v>39071</v>
      </c>
      <c r="I52" s="156">
        <v>39375</v>
      </c>
      <c r="J52" s="157"/>
      <c r="K52" s="159">
        <v>0</v>
      </c>
      <c r="L52" s="157"/>
      <c r="M52" s="159">
        <v>1200</v>
      </c>
      <c r="N52" s="159">
        <v>100</v>
      </c>
      <c r="O52" s="160">
        <v>180000000</v>
      </c>
      <c r="P52" s="160">
        <v>5</v>
      </c>
      <c r="Q52" s="174" t="s">
        <v>4184</v>
      </c>
      <c r="R52" s="175"/>
      <c r="S52" s="175"/>
      <c r="T52" s="175"/>
      <c r="U52" s="175"/>
      <c r="V52" s="175"/>
      <c r="W52" s="175"/>
      <c r="X52" s="175"/>
      <c r="Y52" s="175"/>
      <c r="Z52" s="175"/>
    </row>
    <row r="53" spans="1:26" s="162" customFormat="1" ht="72">
      <c r="A53" s="150"/>
      <c r="B53" s="153" t="s">
        <v>4176</v>
      </c>
      <c r="C53" s="152" t="s">
        <v>4190</v>
      </c>
      <c r="D53" s="152" t="s">
        <v>4190</v>
      </c>
      <c r="E53" s="159" t="s">
        <v>4191</v>
      </c>
      <c r="F53" s="155" t="s">
        <v>4192</v>
      </c>
      <c r="G53" s="184">
        <v>1</v>
      </c>
      <c r="H53" s="156">
        <v>40161</v>
      </c>
      <c r="I53" s="156">
        <v>40891</v>
      </c>
      <c r="J53" s="157"/>
      <c r="K53" s="159">
        <v>0</v>
      </c>
      <c r="L53" s="545"/>
      <c r="M53" s="159">
        <v>1500</v>
      </c>
      <c r="N53" s="159">
        <v>100</v>
      </c>
      <c r="O53" s="1120" t="s">
        <v>4193</v>
      </c>
      <c r="P53" s="160">
        <v>9</v>
      </c>
      <c r="Q53" s="174" t="s">
        <v>4184</v>
      </c>
      <c r="R53" s="175"/>
      <c r="S53" s="175"/>
      <c r="T53" s="175"/>
      <c r="U53" s="175"/>
      <c r="V53" s="175"/>
      <c r="W53" s="175"/>
      <c r="X53" s="175"/>
      <c r="Y53" s="175"/>
      <c r="Z53" s="175"/>
    </row>
    <row r="54" spans="1:26" s="162" customFormat="1" ht="60">
      <c r="A54" s="150"/>
      <c r="B54" s="153" t="s">
        <v>4176</v>
      </c>
      <c r="C54" s="152" t="s">
        <v>4194</v>
      </c>
      <c r="D54" s="152" t="s">
        <v>4194</v>
      </c>
      <c r="E54" s="159" t="s">
        <v>4195</v>
      </c>
      <c r="F54" s="155" t="s">
        <v>4196</v>
      </c>
      <c r="G54" s="184">
        <v>1</v>
      </c>
      <c r="H54" s="156">
        <v>40709</v>
      </c>
      <c r="I54" s="156">
        <v>40881</v>
      </c>
      <c r="J54" s="157"/>
      <c r="K54" s="159">
        <v>0</v>
      </c>
      <c r="L54" s="545"/>
      <c r="M54" s="159">
        <v>120</v>
      </c>
      <c r="N54" s="159">
        <f>120*100/668</f>
        <v>17.964071856287426</v>
      </c>
      <c r="O54" s="160">
        <v>23500000</v>
      </c>
      <c r="P54" s="160">
        <v>6</v>
      </c>
      <c r="Q54" s="174" t="s">
        <v>4184</v>
      </c>
      <c r="R54" s="175"/>
      <c r="S54" s="175"/>
      <c r="T54" s="175"/>
      <c r="U54" s="175"/>
      <c r="V54" s="175"/>
      <c r="W54" s="175"/>
      <c r="X54" s="175"/>
      <c r="Y54" s="175"/>
      <c r="Z54" s="175"/>
    </row>
    <row r="55" spans="1:26" s="162" customFormat="1">
      <c r="A55" s="150"/>
      <c r="B55" s="153"/>
      <c r="C55" s="152"/>
      <c r="D55" s="153"/>
      <c r="E55" s="154"/>
      <c r="F55" s="155"/>
      <c r="G55" s="184"/>
      <c r="H55" s="156"/>
      <c r="I55" s="157"/>
      <c r="J55" s="157"/>
      <c r="K55" s="159"/>
      <c r="L55" s="545"/>
      <c r="M55" s="159"/>
      <c r="N55" s="159"/>
      <c r="O55" s="160"/>
      <c r="P55" s="160"/>
      <c r="Q55" s="174"/>
      <c r="R55" s="175"/>
      <c r="S55" s="175"/>
      <c r="T55" s="175"/>
      <c r="U55" s="175"/>
      <c r="V55" s="175"/>
      <c r="W55" s="175"/>
      <c r="X55" s="175"/>
      <c r="Y55" s="175"/>
      <c r="Z55" s="175"/>
    </row>
    <row r="56" spans="1:26" s="162" customFormat="1">
      <c r="A56" s="150"/>
      <c r="B56" s="153"/>
      <c r="C56" s="152"/>
      <c r="D56" s="153"/>
      <c r="E56" s="154"/>
      <c r="F56" s="155"/>
      <c r="G56" s="155"/>
      <c r="H56" s="156"/>
      <c r="I56" s="157"/>
      <c r="J56" s="157"/>
      <c r="K56" s="159"/>
      <c r="L56" s="545"/>
      <c r="M56" s="159"/>
      <c r="N56" s="159"/>
      <c r="O56" s="160"/>
      <c r="P56" s="160"/>
      <c r="Q56" s="174"/>
      <c r="R56" s="175"/>
      <c r="S56" s="175"/>
      <c r="T56" s="175"/>
      <c r="U56" s="175"/>
      <c r="V56" s="175"/>
      <c r="W56" s="175"/>
      <c r="X56" s="175"/>
      <c r="Y56" s="175"/>
      <c r="Z56" s="175"/>
    </row>
    <row r="57" spans="1:26" s="162" customFormat="1">
      <c r="A57" s="150"/>
      <c r="B57" s="153"/>
      <c r="C57" s="152"/>
      <c r="D57" s="153"/>
      <c r="E57" s="154"/>
      <c r="F57" s="155"/>
      <c r="G57" s="155"/>
      <c r="H57" s="156"/>
      <c r="I57" s="157"/>
      <c r="J57" s="157"/>
      <c r="K57" s="159"/>
      <c r="L57" s="545"/>
      <c r="M57" s="159"/>
      <c r="N57" s="159"/>
      <c r="O57" s="160"/>
      <c r="P57" s="160"/>
      <c r="Q57" s="174"/>
      <c r="R57" s="175"/>
      <c r="S57" s="175"/>
      <c r="T57" s="175"/>
      <c r="U57" s="175"/>
      <c r="V57" s="175"/>
      <c r="W57" s="175"/>
      <c r="X57" s="175"/>
      <c r="Y57" s="175"/>
      <c r="Z57" s="175"/>
    </row>
    <row r="58" spans="1:26" s="162" customFormat="1">
      <c r="A58" s="150"/>
      <c r="B58" s="153"/>
      <c r="C58" s="152"/>
      <c r="D58" s="153"/>
      <c r="E58" s="154"/>
      <c r="F58" s="155"/>
      <c r="G58" s="155"/>
      <c r="H58" s="155"/>
      <c r="I58" s="157"/>
      <c r="J58" s="157"/>
      <c r="K58" s="159"/>
      <c r="L58" s="157"/>
      <c r="M58" s="159"/>
      <c r="N58" s="159"/>
      <c r="O58" s="160"/>
      <c r="P58" s="160"/>
      <c r="Q58" s="174"/>
      <c r="R58" s="175"/>
      <c r="S58" s="175"/>
      <c r="T58" s="175"/>
      <c r="U58" s="175"/>
      <c r="V58" s="175"/>
      <c r="W58" s="175"/>
      <c r="X58" s="175"/>
      <c r="Y58" s="175"/>
      <c r="Z58" s="175"/>
    </row>
    <row r="59" spans="1:26" s="162" customFormat="1">
      <c r="A59" s="150"/>
      <c r="B59" s="151" t="s">
        <v>28</v>
      </c>
      <c r="C59" s="152"/>
      <c r="D59" s="153"/>
      <c r="E59" s="154"/>
      <c r="F59" s="155"/>
      <c r="G59" s="155"/>
      <c r="H59" s="155"/>
      <c r="I59" s="157"/>
      <c r="J59" s="157"/>
      <c r="K59" s="158">
        <f>SUM(K49:K58)</f>
        <v>0</v>
      </c>
      <c r="L59" s="158">
        <f>SUM(L49:L55)</f>
        <v>0</v>
      </c>
      <c r="M59" s="185">
        <f>SUM(M49:M58)</f>
        <v>6140</v>
      </c>
      <c r="N59" s="158">
        <f>SUM(N49:N56)</f>
        <v>517.96407185628743</v>
      </c>
      <c r="O59" s="160"/>
      <c r="P59" s="160"/>
      <c r="Q59" s="161"/>
    </row>
    <row r="60" spans="1:26" s="112" customFormat="1">
      <c r="E60" s="163"/>
    </row>
    <row r="61" spans="1:26" s="112" customFormat="1">
      <c r="B61" s="1253" t="s">
        <v>60</v>
      </c>
      <c r="C61" s="1253" t="s">
        <v>61</v>
      </c>
      <c r="D61" s="1255" t="s">
        <v>62</v>
      </c>
      <c r="E61" s="1255"/>
    </row>
    <row r="62" spans="1:26" s="112" customFormat="1">
      <c r="B62" s="1254"/>
      <c r="C62" s="1254"/>
      <c r="D62" s="625" t="s">
        <v>63</v>
      </c>
      <c r="E62" s="165" t="s">
        <v>64</v>
      </c>
    </row>
    <row r="63" spans="1:26" s="112" customFormat="1" ht="30.6" customHeight="1">
      <c r="B63" s="166" t="s">
        <v>65</v>
      </c>
      <c r="C63" s="167">
        <f>+K59</f>
        <v>0</v>
      </c>
      <c r="D63" s="118"/>
      <c r="E63" s="118" t="s">
        <v>186</v>
      </c>
      <c r="F63" s="168"/>
      <c r="G63" s="168"/>
      <c r="H63" s="168"/>
      <c r="I63" s="168"/>
      <c r="J63" s="168"/>
      <c r="K63" s="168"/>
      <c r="L63" s="168"/>
      <c r="M63" s="168"/>
    </row>
    <row r="64" spans="1:26" s="112" customFormat="1" ht="30" customHeight="1">
      <c r="B64" s="166" t="s">
        <v>66</v>
      </c>
      <c r="C64" s="167">
        <f>+M59</f>
        <v>6140</v>
      </c>
      <c r="D64" s="118" t="s">
        <v>186</v>
      </c>
      <c r="E64" s="118"/>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ht="45" customHeight="1">
      <c r="B71" s="119"/>
      <c r="C71" s="119"/>
      <c r="D71" s="188"/>
      <c r="E71" s="120"/>
      <c r="F71" s="121"/>
      <c r="G71" s="121"/>
      <c r="H71" s="121"/>
      <c r="I71" s="122"/>
      <c r="J71" s="122"/>
      <c r="K71" s="44"/>
      <c r="L71" s="44"/>
      <c r="M71" s="44"/>
      <c r="N71" s="44"/>
      <c r="O71" s="1276" t="s">
        <v>4197</v>
      </c>
      <c r="P71" s="1277"/>
      <c r="Q71" s="44" t="s">
        <v>19</v>
      </c>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119"/>
      <c r="C76" s="119"/>
      <c r="D76" s="120"/>
      <c r="E76" s="120"/>
      <c r="F76" s="121"/>
      <c r="G76" s="121"/>
      <c r="H76" s="121"/>
      <c r="I76" s="122"/>
      <c r="J76" s="122"/>
      <c r="K76" s="44"/>
      <c r="L76" s="44"/>
      <c r="M76" s="44"/>
      <c r="N76" s="44"/>
      <c r="O76" s="1278"/>
      <c r="P76" s="1279"/>
      <c r="Q76" s="44"/>
    </row>
    <row r="77" spans="2:17">
      <c r="B77" s="44"/>
      <c r="C77" s="44"/>
      <c r="D77" s="44"/>
      <c r="E77" s="44"/>
      <c r="F77" s="44"/>
      <c r="G77" s="44"/>
      <c r="H77" s="44"/>
      <c r="I77" s="44"/>
      <c r="J77" s="44"/>
      <c r="K77" s="44"/>
      <c r="L77" s="44"/>
      <c r="M77" s="44"/>
      <c r="N77" s="44"/>
      <c r="O77" s="1278"/>
      <c r="P77" s="1279"/>
      <c r="Q77" s="44"/>
    </row>
    <row r="78" spans="2:17">
      <c r="B78" s="1" t="s">
        <v>88</v>
      </c>
    </row>
    <row r="79" spans="2:17">
      <c r="B79" s="1" t="s">
        <v>89</v>
      </c>
    </row>
    <row r="80" spans="2:17">
      <c r="B80" s="1" t="s">
        <v>90</v>
      </c>
    </row>
    <row r="82" spans="2:17" ht="15.75" thickBot="1"/>
    <row r="83" spans="2:17" ht="27" thickBot="1">
      <c r="B83" s="1268" t="s">
        <v>91</v>
      </c>
      <c r="C83" s="1269"/>
      <c r="D83" s="1269"/>
      <c r="E83" s="1269"/>
      <c r="F83" s="1269"/>
      <c r="G83" s="1269"/>
      <c r="H83" s="1269"/>
      <c r="I83" s="1269"/>
      <c r="J83" s="1269"/>
      <c r="K83" s="1269"/>
      <c r="L83" s="1269"/>
      <c r="M83" s="1269"/>
      <c r="N83" s="1270"/>
    </row>
    <row r="88" spans="2:17" ht="76.5" customHeight="1">
      <c r="B88" s="114" t="s">
        <v>92</v>
      </c>
      <c r="C88" s="114" t="s">
        <v>93</v>
      </c>
      <c r="D88" s="114" t="s">
        <v>94</v>
      </c>
      <c r="E88" s="114" t="s">
        <v>95</v>
      </c>
      <c r="F88" s="114" t="s">
        <v>96</v>
      </c>
      <c r="G88" s="114" t="s">
        <v>97</v>
      </c>
      <c r="H88" s="114" t="s">
        <v>98</v>
      </c>
      <c r="I88" s="114" t="s">
        <v>99</v>
      </c>
      <c r="J88" s="1271" t="s">
        <v>100</v>
      </c>
      <c r="K88" s="1272"/>
      <c r="L88" s="1273"/>
      <c r="M88" s="114" t="s">
        <v>101</v>
      </c>
      <c r="N88" s="114" t="s">
        <v>102</v>
      </c>
      <c r="O88" s="114" t="s">
        <v>103</v>
      </c>
      <c r="P88" s="1271" t="s">
        <v>82</v>
      </c>
      <c r="Q88" s="1273"/>
    </row>
    <row r="89" spans="2:17" ht="60.75" customHeight="1">
      <c r="B89" s="213" t="s">
        <v>469</v>
      </c>
      <c r="C89" s="595" t="s">
        <v>2655</v>
      </c>
      <c r="D89" s="213" t="s">
        <v>4381</v>
      </c>
      <c r="E89" s="119">
        <v>25371398</v>
      </c>
      <c r="F89" s="119" t="s">
        <v>4382</v>
      </c>
      <c r="G89" s="119" t="s">
        <v>4383</v>
      </c>
      <c r="H89" s="119" t="s">
        <v>4384</v>
      </c>
      <c r="I89" s="120" t="s">
        <v>218</v>
      </c>
      <c r="J89" s="46"/>
      <c r="K89" s="188"/>
      <c r="L89" s="122"/>
      <c r="M89" s="44"/>
      <c r="N89" s="44"/>
      <c r="O89" s="44"/>
      <c r="P89" s="1276" t="s">
        <v>4385</v>
      </c>
      <c r="Q89" s="1277"/>
    </row>
    <row r="90" spans="2:17" ht="33.6" customHeight="1">
      <c r="B90" s="213" t="s">
        <v>1056</v>
      </c>
      <c r="C90" s="595" t="s">
        <v>2667</v>
      </c>
      <c r="D90" s="119" t="s">
        <v>4386</v>
      </c>
      <c r="E90" s="119">
        <v>25277540</v>
      </c>
      <c r="F90" s="119" t="s">
        <v>347</v>
      </c>
      <c r="G90" s="119" t="s">
        <v>4387</v>
      </c>
      <c r="H90" s="119" t="s">
        <v>4388</v>
      </c>
      <c r="I90" s="120" t="s">
        <v>18</v>
      </c>
      <c r="J90" s="46" t="s">
        <v>4389</v>
      </c>
      <c r="K90" s="122" t="s">
        <v>4390</v>
      </c>
      <c r="L90" s="122" t="s">
        <v>4391</v>
      </c>
      <c r="M90" s="44" t="s">
        <v>18</v>
      </c>
      <c r="N90" s="44" t="s">
        <v>18</v>
      </c>
      <c r="O90" s="44"/>
      <c r="P90" s="1276" t="s">
        <v>4392</v>
      </c>
      <c r="Q90" s="1277"/>
    </row>
    <row r="91" spans="2:17" ht="33.6" customHeight="1">
      <c r="B91" s="213" t="s">
        <v>1056</v>
      </c>
      <c r="C91" s="595" t="s">
        <v>2667</v>
      </c>
      <c r="D91" s="119" t="s">
        <v>4393</v>
      </c>
      <c r="E91" s="119">
        <v>34559460</v>
      </c>
      <c r="F91" s="119" t="s">
        <v>212</v>
      </c>
      <c r="G91" s="119" t="s">
        <v>3337</v>
      </c>
      <c r="H91" s="119" t="s">
        <v>4394</v>
      </c>
      <c r="I91" s="120" t="s">
        <v>218</v>
      </c>
      <c r="J91" s="46" t="s">
        <v>4395</v>
      </c>
      <c r="K91" s="122" t="s">
        <v>4396</v>
      </c>
      <c r="L91" s="122" t="s">
        <v>4397</v>
      </c>
      <c r="M91" s="44" t="s">
        <v>18</v>
      </c>
      <c r="N91" s="44" t="s">
        <v>19</v>
      </c>
      <c r="O91" s="44"/>
      <c r="P91" s="1276" t="s">
        <v>4398</v>
      </c>
      <c r="Q91" s="1277"/>
    </row>
    <row r="92" spans="2:17" ht="79.5" customHeight="1">
      <c r="B92" s="213" t="s">
        <v>2285</v>
      </c>
      <c r="C92" s="595" t="s">
        <v>2655</v>
      </c>
      <c r="D92" s="119" t="s">
        <v>4399</v>
      </c>
      <c r="E92" s="119">
        <v>1061759999</v>
      </c>
      <c r="F92" s="213" t="s">
        <v>4400</v>
      </c>
      <c r="G92" s="119" t="s">
        <v>185</v>
      </c>
      <c r="H92" s="119"/>
      <c r="I92" s="120" t="s">
        <v>208</v>
      </c>
      <c r="J92" s="213" t="s">
        <v>4401</v>
      </c>
      <c r="K92" s="188" t="s">
        <v>4402</v>
      </c>
      <c r="L92" s="188" t="s">
        <v>4403</v>
      </c>
      <c r="M92" s="44" t="s">
        <v>18</v>
      </c>
      <c r="N92" s="44" t="s">
        <v>19</v>
      </c>
      <c r="O92" s="44" t="s">
        <v>19</v>
      </c>
      <c r="P92" s="1276" t="s">
        <v>4404</v>
      </c>
      <c r="Q92" s="1277"/>
    </row>
    <row r="93" spans="2:17" ht="116.25" customHeight="1">
      <c r="B93" s="213" t="s">
        <v>1056</v>
      </c>
      <c r="C93" s="595" t="s">
        <v>2667</v>
      </c>
      <c r="D93" s="119" t="s">
        <v>4405</v>
      </c>
      <c r="E93" s="119">
        <v>34569888</v>
      </c>
      <c r="F93" s="119" t="s">
        <v>114</v>
      </c>
      <c r="G93" s="119" t="s">
        <v>134</v>
      </c>
      <c r="H93" s="219">
        <v>41447</v>
      </c>
      <c r="I93" s="120" t="s">
        <v>208</v>
      </c>
      <c r="J93" s="213" t="s">
        <v>4406</v>
      </c>
      <c r="K93" s="188" t="s">
        <v>4407</v>
      </c>
      <c r="L93" s="188" t="s">
        <v>4408</v>
      </c>
      <c r="M93" s="44" t="s">
        <v>18</v>
      </c>
      <c r="N93" s="44" t="s">
        <v>18</v>
      </c>
      <c r="O93" s="44" t="s">
        <v>18</v>
      </c>
      <c r="P93" s="1276"/>
      <c r="Q93" s="1277"/>
    </row>
    <row r="94" spans="2:17" ht="105" customHeight="1">
      <c r="B94" s="213" t="s">
        <v>1056</v>
      </c>
      <c r="C94" s="595" t="s">
        <v>2667</v>
      </c>
      <c r="D94" s="213" t="s">
        <v>4409</v>
      </c>
      <c r="E94" s="119">
        <v>10592992</v>
      </c>
      <c r="F94" s="119" t="s">
        <v>212</v>
      </c>
      <c r="G94" s="119" t="s">
        <v>134</v>
      </c>
      <c r="H94" s="219">
        <v>41516</v>
      </c>
      <c r="I94" s="120" t="s">
        <v>18</v>
      </c>
      <c r="J94" s="213" t="s">
        <v>4410</v>
      </c>
      <c r="K94" s="188" t="s">
        <v>4411</v>
      </c>
      <c r="L94" s="188" t="s">
        <v>4412</v>
      </c>
      <c r="M94" s="44" t="s">
        <v>18</v>
      </c>
      <c r="N94" s="44" t="s">
        <v>18</v>
      </c>
      <c r="O94" s="44" t="s">
        <v>18</v>
      </c>
      <c r="P94" s="1276"/>
      <c r="Q94" s="1277"/>
    </row>
    <row r="95" spans="2:17" ht="33.6" customHeight="1">
      <c r="B95" s="213"/>
      <c r="C95" s="595"/>
      <c r="D95" s="119"/>
      <c r="E95" s="119"/>
      <c r="F95" s="119"/>
      <c r="G95" s="119"/>
      <c r="H95" s="119"/>
      <c r="I95" s="120"/>
      <c r="J95" s="46"/>
      <c r="K95" s="122"/>
      <c r="L95" s="122"/>
      <c r="M95" s="44"/>
      <c r="N95" s="44"/>
      <c r="O95" s="44"/>
      <c r="P95" s="1276"/>
      <c r="Q95" s="1277"/>
    </row>
    <row r="96" spans="2:17" ht="33.6" customHeight="1">
      <c r="B96" s="213"/>
      <c r="C96" s="595"/>
      <c r="D96" s="119"/>
      <c r="E96" s="119"/>
      <c r="F96" s="119"/>
      <c r="G96" s="119"/>
      <c r="H96" s="119"/>
      <c r="I96" s="120"/>
      <c r="J96" s="46"/>
      <c r="K96" s="122"/>
      <c r="L96" s="122"/>
      <c r="M96" s="44"/>
      <c r="N96" s="44"/>
      <c r="O96" s="44"/>
      <c r="P96" s="1276"/>
      <c r="Q96" s="1277"/>
    </row>
    <row r="97" spans="2:17">
      <c r="B97" s="213"/>
      <c r="C97" s="595"/>
      <c r="D97" s="44"/>
      <c r="E97" s="44"/>
      <c r="F97" s="44"/>
      <c r="G97" s="44"/>
      <c r="H97" s="44"/>
      <c r="I97" s="44"/>
      <c r="J97" s="44"/>
      <c r="K97" s="44"/>
      <c r="L97" s="44"/>
      <c r="M97" s="44"/>
      <c r="N97" s="44"/>
      <c r="O97" s="44"/>
      <c r="P97" s="1276"/>
      <c r="Q97" s="1277"/>
    </row>
    <row r="98" spans="2:17">
      <c r="B98" s="213"/>
      <c r="C98" s="595"/>
      <c r="D98" s="44"/>
      <c r="E98" s="44"/>
      <c r="F98" s="44"/>
      <c r="G98" s="44"/>
      <c r="H98" s="44"/>
      <c r="I98" s="44"/>
      <c r="J98" s="44"/>
      <c r="K98" s="44"/>
      <c r="L98" s="44"/>
      <c r="M98" s="44"/>
      <c r="N98" s="44"/>
      <c r="O98" s="44"/>
      <c r="P98" s="1276"/>
      <c r="Q98" s="1277"/>
    </row>
    <row r="99" spans="2:17">
      <c r="B99" s="213"/>
      <c r="C99" s="595"/>
      <c r="D99" s="44"/>
      <c r="E99" s="44"/>
      <c r="F99" s="44"/>
      <c r="G99" s="44"/>
      <c r="H99" s="44"/>
      <c r="I99" s="44"/>
      <c r="J99" s="44"/>
      <c r="K99" s="44"/>
      <c r="L99" s="44"/>
      <c r="M99" s="44"/>
      <c r="N99" s="44"/>
      <c r="O99" s="44"/>
      <c r="P99" s="1276"/>
      <c r="Q99" s="1277"/>
    </row>
    <row r="100" spans="2:17">
      <c r="B100" s="213"/>
      <c r="C100" s="595"/>
      <c r="D100" s="44"/>
      <c r="E100" s="44"/>
      <c r="F100" s="44"/>
      <c r="G100" s="44"/>
      <c r="H100" s="44"/>
      <c r="I100" s="44"/>
      <c r="J100" s="44"/>
      <c r="K100" s="44"/>
      <c r="L100" s="44"/>
      <c r="M100" s="44"/>
      <c r="N100" s="44"/>
      <c r="O100" s="44"/>
      <c r="P100" s="1276"/>
      <c r="Q100" s="1277"/>
    </row>
    <row r="101" spans="2:17">
      <c r="B101" s="213"/>
      <c r="C101" s="595"/>
      <c r="D101" s="44"/>
      <c r="E101" s="44"/>
      <c r="F101" s="44"/>
      <c r="G101" s="44"/>
      <c r="H101" s="44"/>
      <c r="I101" s="44"/>
      <c r="J101" s="44"/>
      <c r="K101" s="44"/>
      <c r="L101" s="44"/>
      <c r="M101" s="44"/>
      <c r="N101" s="44"/>
      <c r="O101" s="44"/>
      <c r="P101" s="1276"/>
      <c r="Q101" s="1277"/>
    </row>
    <row r="102" spans="2:17">
      <c r="B102" s="213"/>
      <c r="C102" s="595"/>
      <c r="D102" s="44"/>
      <c r="E102" s="44"/>
      <c r="F102" s="44"/>
      <c r="G102" s="44"/>
      <c r="H102" s="44"/>
      <c r="I102" s="44"/>
      <c r="J102" s="44"/>
      <c r="K102" s="44"/>
      <c r="L102" s="44"/>
      <c r="M102" s="44"/>
      <c r="N102" s="44"/>
      <c r="O102" s="44"/>
      <c r="P102" s="1276"/>
      <c r="Q102" s="1277"/>
    </row>
    <row r="103" spans="2:17">
      <c r="B103" s="213"/>
      <c r="C103" s="595"/>
      <c r="D103" s="44"/>
      <c r="E103" s="44"/>
      <c r="F103" s="44"/>
      <c r="G103" s="44"/>
      <c r="H103" s="44"/>
      <c r="I103" s="44"/>
      <c r="J103" s="44"/>
      <c r="K103" s="44"/>
      <c r="L103" s="44"/>
      <c r="M103" s="44"/>
      <c r="N103" s="44"/>
      <c r="O103" s="44"/>
      <c r="P103" s="1276"/>
      <c r="Q103" s="1277"/>
    </row>
    <row r="104" spans="2:17">
      <c r="B104" s="213"/>
      <c r="C104" s="595"/>
      <c r="D104" s="44"/>
      <c r="E104" s="44"/>
      <c r="F104" s="44"/>
      <c r="G104" s="44"/>
      <c r="H104" s="44"/>
      <c r="I104" s="44"/>
      <c r="J104" s="44"/>
      <c r="K104" s="44"/>
      <c r="L104" s="44"/>
      <c r="M104" s="44"/>
      <c r="N104" s="44"/>
      <c r="O104" s="44"/>
      <c r="P104" s="1276"/>
      <c r="Q104" s="1277"/>
    </row>
    <row r="105" spans="2:17">
      <c r="B105" s="213"/>
      <c r="C105" s="595"/>
      <c r="D105" s="44"/>
      <c r="E105" s="44"/>
      <c r="F105" s="44"/>
      <c r="G105" s="44"/>
      <c r="H105" s="44"/>
      <c r="I105" s="44"/>
      <c r="J105" s="44"/>
      <c r="K105" s="44"/>
      <c r="L105" s="44"/>
      <c r="M105" s="44"/>
      <c r="N105" s="44"/>
      <c r="O105" s="44"/>
      <c r="P105" s="1276"/>
      <c r="Q105" s="1277"/>
    </row>
    <row r="106" spans="2:17">
      <c r="B106" s="213"/>
      <c r="C106" s="595"/>
      <c r="D106" s="44"/>
      <c r="E106" s="44"/>
      <c r="F106" s="44"/>
      <c r="G106" s="44"/>
      <c r="H106" s="44"/>
      <c r="I106" s="44"/>
      <c r="J106" s="44"/>
      <c r="K106" s="44"/>
      <c r="L106" s="44"/>
      <c r="M106" s="44"/>
      <c r="N106" s="44"/>
      <c r="O106" s="44"/>
      <c r="P106" s="1276"/>
      <c r="Q106" s="1277"/>
    </row>
    <row r="107" spans="2:17">
      <c r="B107" s="213"/>
      <c r="C107" s="595"/>
      <c r="D107" s="44"/>
      <c r="E107" s="44"/>
      <c r="F107" s="44"/>
      <c r="G107" s="44"/>
      <c r="H107" s="44"/>
      <c r="I107" s="44"/>
      <c r="J107" s="44"/>
      <c r="K107" s="44"/>
      <c r="L107" s="44"/>
      <c r="M107" s="44"/>
      <c r="N107" s="44"/>
      <c r="O107" s="44"/>
      <c r="P107" s="1276"/>
      <c r="Q107" s="1277"/>
    </row>
    <row r="108" spans="2:17">
      <c r="B108" s="213"/>
      <c r="C108" s="595"/>
      <c r="D108" s="44"/>
      <c r="E108" s="44"/>
      <c r="F108" s="44"/>
      <c r="G108" s="44"/>
      <c r="H108" s="44"/>
      <c r="I108" s="44"/>
      <c r="J108" s="44"/>
      <c r="K108" s="44"/>
      <c r="L108" s="44"/>
      <c r="M108" s="44"/>
      <c r="N108" s="44"/>
      <c r="O108" s="44"/>
      <c r="P108" s="1276"/>
      <c r="Q108" s="1277"/>
    </row>
    <row r="109" spans="2:17" ht="27" thickBot="1">
      <c r="B109" s="1374" t="s">
        <v>118</v>
      </c>
      <c r="C109" s="1375"/>
      <c r="D109" s="1375"/>
      <c r="E109" s="1375"/>
      <c r="F109" s="1375"/>
      <c r="G109" s="1375"/>
      <c r="H109" s="1375"/>
      <c r="I109" s="1375"/>
      <c r="J109" s="1375"/>
      <c r="K109" s="1375"/>
      <c r="L109" s="1375"/>
      <c r="M109" s="1375"/>
      <c r="N109" s="1376"/>
    </row>
    <row r="112" spans="2:17" ht="46.15" customHeight="1">
      <c r="B112" s="115" t="s">
        <v>17</v>
      </c>
      <c r="C112" s="115" t="s">
        <v>119</v>
      </c>
      <c r="D112" s="1271" t="s">
        <v>82</v>
      </c>
      <c r="E112" s="1273"/>
    </row>
    <row r="113" spans="1:26" ht="46.9" customHeight="1">
      <c r="B113" s="129" t="s">
        <v>181</v>
      </c>
      <c r="C113" s="1113" t="s">
        <v>19</v>
      </c>
      <c r="D113" s="1758" t="s">
        <v>4230</v>
      </c>
      <c r="E113" s="1759"/>
    </row>
    <row r="116" spans="1:26" ht="26.25">
      <c r="B116" s="1256" t="s">
        <v>121</v>
      </c>
      <c r="C116" s="1257"/>
      <c r="D116" s="1257"/>
      <c r="E116" s="1257"/>
      <c r="F116" s="1257"/>
      <c r="G116" s="1257"/>
      <c r="H116" s="1257"/>
      <c r="I116" s="1257"/>
      <c r="J116" s="1257"/>
      <c r="K116" s="1257"/>
      <c r="L116" s="1257"/>
      <c r="M116" s="1257"/>
      <c r="N116" s="1257"/>
      <c r="O116" s="1257"/>
      <c r="P116" s="1257"/>
    </row>
    <row r="118" spans="1:26" ht="15.75" thickBot="1"/>
    <row r="119" spans="1:26" ht="27" thickBot="1">
      <c r="B119" s="1268" t="s">
        <v>122</v>
      </c>
      <c r="C119" s="1269"/>
      <c r="D119" s="1269"/>
      <c r="E119" s="1269"/>
      <c r="F119" s="1269"/>
      <c r="G119" s="1269"/>
      <c r="H119" s="1269"/>
      <c r="I119" s="1269"/>
      <c r="J119" s="1269"/>
      <c r="K119" s="1269"/>
      <c r="L119" s="1269"/>
      <c r="M119" s="1269"/>
      <c r="N119" s="1270"/>
    </row>
    <row r="121" spans="1:26" ht="15.75" thickBot="1">
      <c r="M121" s="51"/>
      <c r="N121" s="51"/>
    </row>
    <row r="122" spans="1:26" s="15" customFormat="1" ht="109.5" customHeight="1">
      <c r="B122" s="52" t="s">
        <v>33</v>
      </c>
      <c r="C122" s="52" t="s">
        <v>34</v>
      </c>
      <c r="D122" s="52" t="s">
        <v>35</v>
      </c>
      <c r="E122" s="52" t="s">
        <v>36</v>
      </c>
      <c r="F122" s="52" t="s">
        <v>37</v>
      </c>
      <c r="G122" s="52" t="s">
        <v>38</v>
      </c>
      <c r="H122" s="52" t="s">
        <v>39</v>
      </c>
      <c r="I122" s="52" t="s">
        <v>40</v>
      </c>
      <c r="J122" s="52" t="s">
        <v>41</v>
      </c>
      <c r="K122" s="52" t="s">
        <v>42</v>
      </c>
      <c r="L122" s="52" t="s">
        <v>43</v>
      </c>
      <c r="M122" s="53" t="s">
        <v>44</v>
      </c>
      <c r="N122" s="52" t="s">
        <v>45</v>
      </c>
      <c r="O122" s="52" t="s">
        <v>46</v>
      </c>
      <c r="P122" s="54" t="s">
        <v>47</v>
      </c>
      <c r="Q122" s="54" t="s">
        <v>48</v>
      </c>
    </row>
    <row r="123" spans="1:26" s="162" customFormat="1">
      <c r="A123" s="150"/>
      <c r="B123" s="153"/>
      <c r="C123" s="152"/>
      <c r="D123" s="153"/>
      <c r="E123" s="154"/>
      <c r="F123" s="155"/>
      <c r="G123" s="155"/>
      <c r="H123" s="156"/>
      <c r="I123" s="157"/>
      <c r="J123" s="157"/>
      <c r="K123" s="159"/>
      <c r="L123" s="545"/>
      <c r="M123" s="159"/>
      <c r="N123" s="159"/>
      <c r="O123" s="160"/>
      <c r="P123" s="160"/>
      <c r="Q123" s="174"/>
      <c r="R123" s="175"/>
      <c r="S123" s="175"/>
      <c r="T123" s="175"/>
      <c r="U123" s="175"/>
      <c r="V123" s="175"/>
      <c r="W123" s="175"/>
      <c r="X123" s="175"/>
      <c r="Y123" s="175"/>
      <c r="Z123" s="175"/>
    </row>
    <row r="124" spans="1:26" s="162" customFormat="1">
      <c r="A124" s="150"/>
      <c r="B124" s="153"/>
      <c r="C124" s="152"/>
      <c r="D124" s="153"/>
      <c r="E124" s="154"/>
      <c r="F124" s="155"/>
      <c r="G124" s="155"/>
      <c r="H124" s="156"/>
      <c r="I124" s="157"/>
      <c r="J124" s="157"/>
      <c r="K124" s="159"/>
      <c r="L124" s="545"/>
      <c r="M124" s="159"/>
      <c r="N124" s="159"/>
      <c r="O124" s="160"/>
      <c r="P124" s="160"/>
      <c r="Q124" s="174"/>
      <c r="R124" s="175"/>
      <c r="S124" s="175"/>
      <c r="T124" s="175"/>
      <c r="U124" s="175"/>
      <c r="V124" s="175"/>
      <c r="W124" s="175"/>
      <c r="X124" s="175"/>
      <c r="Y124" s="175"/>
      <c r="Z124" s="175"/>
    </row>
    <row r="125" spans="1:26" s="162" customFormat="1">
      <c r="A125" s="150"/>
      <c r="B125" s="153"/>
      <c r="C125" s="152"/>
      <c r="D125" s="153"/>
      <c r="E125" s="154"/>
      <c r="F125" s="155"/>
      <c r="G125" s="155"/>
      <c r="H125" s="155"/>
      <c r="I125" s="157"/>
      <c r="J125" s="157"/>
      <c r="K125" s="159"/>
      <c r="L125" s="157"/>
      <c r="M125" s="159"/>
      <c r="N125" s="159"/>
      <c r="O125" s="160"/>
      <c r="P125" s="160"/>
      <c r="Q125" s="174"/>
      <c r="R125" s="175"/>
      <c r="S125" s="175"/>
      <c r="T125" s="175"/>
      <c r="U125" s="175"/>
      <c r="V125" s="175"/>
      <c r="W125" s="175"/>
      <c r="X125" s="175"/>
      <c r="Y125" s="175"/>
      <c r="Z125" s="175"/>
    </row>
    <row r="126" spans="1:26" s="162" customFormat="1">
      <c r="A126" s="150"/>
      <c r="B126" s="153"/>
      <c r="C126" s="152"/>
      <c r="D126" s="153"/>
      <c r="E126" s="154"/>
      <c r="F126" s="155"/>
      <c r="G126" s="155"/>
      <c r="H126" s="155"/>
      <c r="I126" s="157"/>
      <c r="J126" s="157"/>
      <c r="K126" s="157"/>
      <c r="L126" s="157"/>
      <c r="M126" s="173"/>
      <c r="N126" s="173"/>
      <c r="O126" s="160"/>
      <c r="P126" s="160"/>
      <c r="Q126" s="174"/>
      <c r="R126" s="175"/>
      <c r="S126" s="175"/>
      <c r="T126" s="175"/>
      <c r="U126" s="175"/>
      <c r="V126" s="175"/>
      <c r="W126" s="175"/>
      <c r="X126" s="175"/>
      <c r="Y126" s="175"/>
      <c r="Z126" s="175"/>
    </row>
    <row r="127" spans="1:26" s="162" customFormat="1">
      <c r="A127" s="150"/>
      <c r="B127" s="153"/>
      <c r="C127" s="152"/>
      <c r="D127" s="153"/>
      <c r="E127" s="154"/>
      <c r="F127" s="155"/>
      <c r="G127" s="155"/>
      <c r="H127" s="155"/>
      <c r="I127" s="157"/>
      <c r="J127" s="157"/>
      <c r="K127" s="157"/>
      <c r="L127" s="157"/>
      <c r="M127" s="173"/>
      <c r="N127" s="173"/>
      <c r="O127" s="160"/>
      <c r="P127" s="160"/>
      <c r="Q127" s="174"/>
      <c r="R127" s="175"/>
      <c r="S127" s="175"/>
      <c r="T127" s="175"/>
      <c r="U127" s="175"/>
      <c r="V127" s="175"/>
      <c r="W127" s="175"/>
      <c r="X127" s="175"/>
      <c r="Y127" s="175"/>
      <c r="Z127" s="175"/>
    </row>
    <row r="128" spans="1:26" s="162" customFormat="1">
      <c r="A128" s="150"/>
      <c r="B128" s="153"/>
      <c r="C128" s="152"/>
      <c r="D128" s="153"/>
      <c r="E128" s="154"/>
      <c r="F128" s="155"/>
      <c r="G128" s="155"/>
      <c r="H128" s="155"/>
      <c r="I128" s="157"/>
      <c r="J128" s="157"/>
      <c r="K128" s="157"/>
      <c r="L128" s="157"/>
      <c r="M128" s="173"/>
      <c r="N128" s="173"/>
      <c r="O128" s="160"/>
      <c r="P128" s="160"/>
      <c r="Q128" s="174"/>
      <c r="R128" s="175"/>
      <c r="S128" s="175"/>
      <c r="T128" s="175"/>
      <c r="U128" s="175"/>
      <c r="V128" s="175"/>
      <c r="W128" s="175"/>
      <c r="X128" s="175"/>
      <c r="Y128" s="175"/>
      <c r="Z128" s="175"/>
    </row>
    <row r="129" spans="1:17" s="162" customFormat="1">
      <c r="A129" s="150"/>
      <c r="B129" s="151" t="s">
        <v>28</v>
      </c>
      <c r="C129" s="152"/>
      <c r="D129" s="153"/>
      <c r="E129" s="154"/>
      <c r="F129" s="155"/>
      <c r="G129" s="155"/>
      <c r="H129" s="155"/>
      <c r="I129" s="157"/>
      <c r="J129" s="157"/>
      <c r="K129" s="158">
        <f>SUM(K123:K128)</f>
        <v>0</v>
      </c>
      <c r="L129" s="158">
        <f>SUM(L123:L128)</f>
        <v>0</v>
      </c>
      <c r="M129" s="185">
        <f>SUM(M123:M128)</f>
        <v>0</v>
      </c>
      <c r="N129" s="158">
        <f>SUM(N123:N128)</f>
        <v>0</v>
      </c>
      <c r="O129" s="160"/>
      <c r="P129" s="160"/>
      <c r="Q129" s="161"/>
    </row>
    <row r="130" spans="1:17">
      <c r="B130" s="112"/>
      <c r="C130" s="112"/>
      <c r="D130" s="112"/>
      <c r="E130" s="163"/>
      <c r="F130" s="112"/>
      <c r="G130" s="112"/>
      <c r="H130" s="112"/>
      <c r="I130" s="112"/>
      <c r="J130" s="112"/>
      <c r="K130" s="112"/>
      <c r="L130" s="112"/>
      <c r="M130" s="112"/>
      <c r="N130" s="112"/>
      <c r="O130" s="112"/>
      <c r="P130" s="112"/>
    </row>
    <row r="131" spans="1:17" ht="18.75">
      <c r="B131" s="166" t="s">
        <v>123</v>
      </c>
      <c r="C131" s="176">
        <f>+K129</f>
        <v>0</v>
      </c>
      <c r="H131" s="168"/>
      <c r="I131" s="168"/>
      <c r="J131" s="168"/>
      <c r="K131" s="168"/>
      <c r="L131" s="168"/>
      <c r="M131" s="168"/>
      <c r="N131" s="112"/>
      <c r="O131" s="112"/>
      <c r="P131" s="112"/>
    </row>
    <row r="133" spans="1:17" ht="15.75" thickBot="1"/>
    <row r="134" spans="1:17" ht="37.15" customHeight="1" thickBot="1">
      <c r="B134" s="177" t="s">
        <v>124</v>
      </c>
      <c r="C134" s="142" t="s">
        <v>125</v>
      </c>
      <c r="D134" s="177" t="s">
        <v>27</v>
      </c>
      <c r="E134" s="142" t="s">
        <v>126</v>
      </c>
    </row>
    <row r="135" spans="1:17" ht="41.45" customHeight="1">
      <c r="B135" s="178" t="s">
        <v>127</v>
      </c>
      <c r="C135" s="179">
        <v>20</v>
      </c>
      <c r="D135" s="179">
        <v>0</v>
      </c>
      <c r="E135" s="1282">
        <f>+D135+D136+D137</f>
        <v>0</v>
      </c>
    </row>
    <row r="136" spans="1:17">
      <c r="B136" s="178" t="s">
        <v>128</v>
      </c>
      <c r="C136" s="118">
        <v>30</v>
      </c>
      <c r="D136" s="605">
        <v>0</v>
      </c>
      <c r="E136" s="1283"/>
    </row>
    <row r="137" spans="1:17" ht="15.75" thickBot="1">
      <c r="B137" s="178" t="s">
        <v>129</v>
      </c>
      <c r="C137" s="180">
        <v>40</v>
      </c>
      <c r="D137" s="180">
        <v>0</v>
      </c>
      <c r="E137" s="1284"/>
    </row>
    <row r="139" spans="1:17" ht="15.75" thickBot="1"/>
    <row r="140" spans="1:17" ht="27" thickBot="1">
      <c r="B140" s="1268" t="s">
        <v>130</v>
      </c>
      <c r="C140" s="1269"/>
      <c r="D140" s="1269"/>
      <c r="E140" s="1269"/>
      <c r="F140" s="1269"/>
      <c r="G140" s="1269"/>
      <c r="H140" s="1269"/>
      <c r="I140" s="1269"/>
      <c r="J140" s="1269"/>
      <c r="K140" s="1269"/>
      <c r="L140" s="1269"/>
      <c r="M140" s="1269"/>
      <c r="N140" s="1270"/>
    </row>
    <row r="142" spans="1:17" ht="76.5" customHeight="1">
      <c r="B142" s="114" t="s">
        <v>92</v>
      </c>
      <c r="C142" s="114" t="s">
        <v>93</v>
      </c>
      <c r="D142" s="114" t="s">
        <v>94</v>
      </c>
      <c r="E142" s="114" t="s">
        <v>95</v>
      </c>
      <c r="F142" s="114" t="s">
        <v>96</v>
      </c>
      <c r="G142" s="114" t="s">
        <v>97</v>
      </c>
      <c r="H142" s="114" t="s">
        <v>98</v>
      </c>
      <c r="I142" s="114" t="s">
        <v>99</v>
      </c>
      <c r="J142" s="1271" t="s">
        <v>100</v>
      </c>
      <c r="K142" s="1272"/>
      <c r="L142" s="1273"/>
      <c r="M142" s="114" t="s">
        <v>101</v>
      </c>
      <c r="N142" s="114" t="s">
        <v>102</v>
      </c>
      <c r="O142" s="114" t="s">
        <v>103</v>
      </c>
      <c r="P142" s="1271" t="s">
        <v>82</v>
      </c>
      <c r="Q142" s="1273"/>
    </row>
    <row r="143" spans="1:17" ht="60.75" customHeight="1">
      <c r="B143" s="213"/>
      <c r="C143" s="213"/>
      <c r="D143" s="119"/>
      <c r="E143" s="119"/>
      <c r="F143" s="119"/>
      <c r="G143" s="119"/>
      <c r="H143" s="119"/>
      <c r="I143" s="120"/>
      <c r="J143" s="46"/>
      <c r="K143" s="188"/>
      <c r="L143" s="122"/>
      <c r="M143" s="44"/>
      <c r="N143" s="44"/>
      <c r="O143" s="44"/>
      <c r="P143" s="1276"/>
      <c r="Q143" s="1277"/>
    </row>
    <row r="144" spans="1:17" ht="60.75" customHeight="1">
      <c r="B144" s="213"/>
      <c r="C144" s="213"/>
      <c r="D144" s="119"/>
      <c r="E144" s="119"/>
      <c r="F144" s="119"/>
      <c r="G144" s="119"/>
      <c r="H144" s="119"/>
      <c r="I144" s="120"/>
      <c r="J144" s="46"/>
      <c r="K144" s="188"/>
      <c r="L144" s="122"/>
      <c r="M144" s="44"/>
      <c r="N144" s="44"/>
      <c r="O144" s="44"/>
      <c r="P144" s="605"/>
      <c r="Q144" s="605"/>
    </row>
    <row r="145" spans="2:17" ht="33.6" customHeight="1">
      <c r="B145" s="213"/>
      <c r="C145" s="213"/>
      <c r="D145" s="119"/>
      <c r="E145" s="119"/>
      <c r="F145" s="119"/>
      <c r="G145" s="119"/>
      <c r="H145" s="119"/>
      <c r="I145" s="120"/>
      <c r="J145" s="46"/>
      <c r="K145" s="122"/>
      <c r="L145" s="122"/>
      <c r="M145" s="44"/>
      <c r="N145" s="44"/>
      <c r="O145" s="44"/>
      <c r="P145" s="1281"/>
      <c r="Q145" s="1281"/>
    </row>
    <row r="148" spans="2:17" ht="15.75" thickBot="1"/>
    <row r="149" spans="2:17" ht="54" customHeight="1">
      <c r="B149" s="615" t="s">
        <v>17</v>
      </c>
      <c r="C149" s="615" t="s">
        <v>124</v>
      </c>
      <c r="D149" s="114" t="s">
        <v>125</v>
      </c>
      <c r="E149" s="615" t="s">
        <v>27</v>
      </c>
      <c r="F149" s="142" t="s">
        <v>138</v>
      </c>
      <c r="G149" s="143"/>
    </row>
    <row r="150" spans="2:17" ht="120.75" customHeight="1">
      <c r="B150" s="1285" t="s">
        <v>139</v>
      </c>
      <c r="C150" s="144" t="s">
        <v>140</v>
      </c>
      <c r="D150" s="605">
        <v>25</v>
      </c>
      <c r="E150" s="605"/>
      <c r="F150" s="1286">
        <f>+E150+E151+E152</f>
        <v>0</v>
      </c>
      <c r="G150" s="145"/>
    </row>
    <row r="151" spans="2:17" ht="76.150000000000006" customHeight="1">
      <c r="B151" s="1285"/>
      <c r="C151" s="144" t="s">
        <v>141</v>
      </c>
      <c r="D151" s="602">
        <v>25</v>
      </c>
      <c r="E151" s="605"/>
      <c r="F151" s="1287"/>
      <c r="G151" s="145"/>
    </row>
    <row r="152" spans="2:17" ht="69" customHeight="1">
      <c r="B152" s="1285"/>
      <c r="C152" s="144" t="s">
        <v>142</v>
      </c>
      <c r="D152" s="605">
        <v>10</v>
      </c>
      <c r="E152" s="605"/>
      <c r="F152" s="1288"/>
      <c r="G152" s="145"/>
    </row>
    <row r="153" spans="2:17">
      <c r="C153"/>
    </row>
    <row r="156" spans="2:17">
      <c r="B156" s="42" t="s">
        <v>143</v>
      </c>
    </row>
    <row r="159" spans="2:17">
      <c r="B159" s="43" t="s">
        <v>17</v>
      </c>
      <c r="C159" s="43" t="s">
        <v>26</v>
      </c>
      <c r="D159" s="615" t="s">
        <v>27</v>
      </c>
      <c r="E159" s="615" t="s">
        <v>28</v>
      </c>
    </row>
    <row r="160" spans="2:17" ht="28.5">
      <c r="B160" s="49" t="s">
        <v>144</v>
      </c>
      <c r="C160" s="50">
        <v>40</v>
      </c>
      <c r="D160" s="605">
        <f>+E135</f>
        <v>0</v>
      </c>
      <c r="E160" s="1265">
        <f>+D160+D161</f>
        <v>0</v>
      </c>
    </row>
    <row r="161" spans="2:5" ht="42.75">
      <c r="B161" s="49" t="s">
        <v>145</v>
      </c>
      <c r="C161" s="50">
        <v>60</v>
      </c>
      <c r="D161" s="605">
        <f>+F150</f>
        <v>0</v>
      </c>
      <c r="E161" s="1266"/>
    </row>
  </sheetData>
  <mergeCells count="61">
    <mergeCell ref="P145:Q145"/>
    <mergeCell ref="B150:B152"/>
    <mergeCell ref="F150:F152"/>
    <mergeCell ref="E160:E161"/>
    <mergeCell ref="B119:N119"/>
    <mergeCell ref="E135:E137"/>
    <mergeCell ref="B140:N140"/>
    <mergeCell ref="J142:L142"/>
    <mergeCell ref="P142:Q142"/>
    <mergeCell ref="P143:Q143"/>
    <mergeCell ref="B116:P116"/>
    <mergeCell ref="P101:Q101"/>
    <mergeCell ref="P102:Q102"/>
    <mergeCell ref="P103:Q103"/>
    <mergeCell ref="P104:Q104"/>
    <mergeCell ref="P105:Q105"/>
    <mergeCell ref="P106:Q106"/>
    <mergeCell ref="P107:Q107"/>
    <mergeCell ref="P108:Q108"/>
    <mergeCell ref="B109:N109"/>
    <mergeCell ref="D112:E112"/>
    <mergeCell ref="D113:E113"/>
    <mergeCell ref="P100:Q100"/>
    <mergeCell ref="P89:Q89"/>
    <mergeCell ref="P90:Q90"/>
    <mergeCell ref="P91:Q91"/>
    <mergeCell ref="P92:Q92"/>
    <mergeCell ref="P93:Q93"/>
    <mergeCell ref="P94:Q94"/>
    <mergeCell ref="P95:Q95"/>
    <mergeCell ref="P96:Q96"/>
    <mergeCell ref="P97:Q97"/>
    <mergeCell ref="P98:Q98"/>
    <mergeCell ref="P99:Q99"/>
    <mergeCell ref="J88:L88"/>
    <mergeCell ref="P88:Q88"/>
    <mergeCell ref="C65:N65"/>
    <mergeCell ref="B67:N67"/>
    <mergeCell ref="O70:P70"/>
    <mergeCell ref="O71:P71"/>
    <mergeCell ref="O72:P72"/>
    <mergeCell ref="O73:P73"/>
    <mergeCell ref="O74:P74"/>
    <mergeCell ref="O75:P75"/>
    <mergeCell ref="O76:P76"/>
    <mergeCell ref="O77:P77"/>
    <mergeCell ref="B83:N83"/>
    <mergeCell ref="B61:B62"/>
    <mergeCell ref="C61:C62"/>
    <mergeCell ref="D61:E61"/>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77 WLL983077 C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C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C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C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C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C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C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C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C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C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C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C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C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C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C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7 A65573 IS65573 SO65573 ACK65573 AMG65573 AWC65573 BFY65573 BPU65573 BZQ65573 CJM65573 CTI65573 DDE65573 DNA65573 DWW65573 EGS65573 EQO65573 FAK65573 FKG65573 FUC65573 GDY65573 GNU65573 GXQ65573 HHM65573 HRI65573 IBE65573 ILA65573 IUW65573 JES65573 JOO65573 JYK65573 KIG65573 KSC65573 LBY65573 LLU65573 LVQ65573 MFM65573 MPI65573 MZE65573 NJA65573 NSW65573 OCS65573 OMO65573 OWK65573 PGG65573 PQC65573 PZY65573 QJU65573 QTQ65573 RDM65573 RNI65573 RXE65573 SHA65573 SQW65573 TAS65573 TKO65573 TUK65573 UEG65573 UOC65573 UXY65573 VHU65573 VRQ65573 WBM65573 WLI65573 WVE65573 A131109 IS131109 SO131109 ACK131109 AMG131109 AWC131109 BFY131109 BPU131109 BZQ131109 CJM131109 CTI131109 DDE131109 DNA131109 DWW131109 EGS131109 EQO131109 FAK131109 FKG131109 FUC131109 GDY131109 GNU131109 GXQ131109 HHM131109 HRI131109 IBE131109 ILA131109 IUW131109 JES131109 JOO131109 JYK131109 KIG131109 KSC131109 LBY131109 LLU131109 LVQ131109 MFM131109 MPI131109 MZE131109 NJA131109 NSW131109 OCS131109 OMO131109 OWK131109 PGG131109 PQC131109 PZY131109 QJU131109 QTQ131109 RDM131109 RNI131109 RXE131109 SHA131109 SQW131109 TAS131109 TKO131109 TUK131109 UEG131109 UOC131109 UXY131109 VHU131109 VRQ131109 WBM131109 WLI131109 WVE131109 A196645 IS196645 SO196645 ACK196645 AMG196645 AWC196645 BFY196645 BPU196645 BZQ196645 CJM196645 CTI196645 DDE196645 DNA196645 DWW196645 EGS196645 EQO196645 FAK196645 FKG196645 FUC196645 GDY196645 GNU196645 GXQ196645 HHM196645 HRI196645 IBE196645 ILA196645 IUW196645 JES196645 JOO196645 JYK196645 KIG196645 KSC196645 LBY196645 LLU196645 LVQ196645 MFM196645 MPI196645 MZE196645 NJA196645 NSW196645 OCS196645 OMO196645 OWK196645 PGG196645 PQC196645 PZY196645 QJU196645 QTQ196645 RDM196645 RNI196645 RXE196645 SHA196645 SQW196645 TAS196645 TKO196645 TUK196645 UEG196645 UOC196645 UXY196645 VHU196645 VRQ196645 WBM196645 WLI196645 WVE196645 A262181 IS262181 SO262181 ACK262181 AMG262181 AWC262181 BFY262181 BPU262181 BZQ262181 CJM262181 CTI262181 DDE262181 DNA262181 DWW262181 EGS262181 EQO262181 FAK262181 FKG262181 FUC262181 GDY262181 GNU262181 GXQ262181 HHM262181 HRI262181 IBE262181 ILA262181 IUW262181 JES262181 JOO262181 JYK262181 KIG262181 KSC262181 LBY262181 LLU262181 LVQ262181 MFM262181 MPI262181 MZE262181 NJA262181 NSW262181 OCS262181 OMO262181 OWK262181 PGG262181 PQC262181 PZY262181 QJU262181 QTQ262181 RDM262181 RNI262181 RXE262181 SHA262181 SQW262181 TAS262181 TKO262181 TUK262181 UEG262181 UOC262181 UXY262181 VHU262181 VRQ262181 WBM262181 WLI262181 WVE262181 A327717 IS327717 SO327717 ACK327717 AMG327717 AWC327717 BFY327717 BPU327717 BZQ327717 CJM327717 CTI327717 DDE327717 DNA327717 DWW327717 EGS327717 EQO327717 FAK327717 FKG327717 FUC327717 GDY327717 GNU327717 GXQ327717 HHM327717 HRI327717 IBE327717 ILA327717 IUW327717 JES327717 JOO327717 JYK327717 KIG327717 KSC327717 LBY327717 LLU327717 LVQ327717 MFM327717 MPI327717 MZE327717 NJA327717 NSW327717 OCS327717 OMO327717 OWK327717 PGG327717 PQC327717 PZY327717 QJU327717 QTQ327717 RDM327717 RNI327717 RXE327717 SHA327717 SQW327717 TAS327717 TKO327717 TUK327717 UEG327717 UOC327717 UXY327717 VHU327717 VRQ327717 WBM327717 WLI327717 WVE327717 A393253 IS393253 SO393253 ACK393253 AMG393253 AWC393253 BFY393253 BPU393253 BZQ393253 CJM393253 CTI393253 DDE393253 DNA393253 DWW393253 EGS393253 EQO393253 FAK393253 FKG393253 FUC393253 GDY393253 GNU393253 GXQ393253 HHM393253 HRI393253 IBE393253 ILA393253 IUW393253 JES393253 JOO393253 JYK393253 KIG393253 KSC393253 LBY393253 LLU393253 LVQ393253 MFM393253 MPI393253 MZE393253 NJA393253 NSW393253 OCS393253 OMO393253 OWK393253 PGG393253 PQC393253 PZY393253 QJU393253 QTQ393253 RDM393253 RNI393253 RXE393253 SHA393253 SQW393253 TAS393253 TKO393253 TUK393253 UEG393253 UOC393253 UXY393253 VHU393253 VRQ393253 WBM393253 WLI393253 WVE393253 A458789 IS458789 SO458789 ACK458789 AMG458789 AWC458789 BFY458789 BPU458789 BZQ458789 CJM458789 CTI458789 DDE458789 DNA458789 DWW458789 EGS458789 EQO458789 FAK458789 FKG458789 FUC458789 GDY458789 GNU458789 GXQ458789 HHM458789 HRI458789 IBE458789 ILA458789 IUW458789 JES458789 JOO458789 JYK458789 KIG458789 KSC458789 LBY458789 LLU458789 LVQ458789 MFM458789 MPI458789 MZE458789 NJA458789 NSW458789 OCS458789 OMO458789 OWK458789 PGG458789 PQC458789 PZY458789 QJU458789 QTQ458789 RDM458789 RNI458789 RXE458789 SHA458789 SQW458789 TAS458789 TKO458789 TUK458789 UEG458789 UOC458789 UXY458789 VHU458789 VRQ458789 WBM458789 WLI458789 WVE458789 A524325 IS524325 SO524325 ACK524325 AMG524325 AWC524325 BFY524325 BPU524325 BZQ524325 CJM524325 CTI524325 DDE524325 DNA524325 DWW524325 EGS524325 EQO524325 FAK524325 FKG524325 FUC524325 GDY524325 GNU524325 GXQ524325 HHM524325 HRI524325 IBE524325 ILA524325 IUW524325 JES524325 JOO524325 JYK524325 KIG524325 KSC524325 LBY524325 LLU524325 LVQ524325 MFM524325 MPI524325 MZE524325 NJA524325 NSW524325 OCS524325 OMO524325 OWK524325 PGG524325 PQC524325 PZY524325 QJU524325 QTQ524325 RDM524325 RNI524325 RXE524325 SHA524325 SQW524325 TAS524325 TKO524325 TUK524325 UEG524325 UOC524325 UXY524325 VHU524325 VRQ524325 WBM524325 WLI524325 WVE524325 A589861 IS589861 SO589861 ACK589861 AMG589861 AWC589861 BFY589861 BPU589861 BZQ589861 CJM589861 CTI589861 DDE589861 DNA589861 DWW589861 EGS589861 EQO589861 FAK589861 FKG589861 FUC589861 GDY589861 GNU589861 GXQ589861 HHM589861 HRI589861 IBE589861 ILA589861 IUW589861 JES589861 JOO589861 JYK589861 KIG589861 KSC589861 LBY589861 LLU589861 LVQ589861 MFM589861 MPI589861 MZE589861 NJA589861 NSW589861 OCS589861 OMO589861 OWK589861 PGG589861 PQC589861 PZY589861 QJU589861 QTQ589861 RDM589861 RNI589861 RXE589861 SHA589861 SQW589861 TAS589861 TKO589861 TUK589861 UEG589861 UOC589861 UXY589861 VHU589861 VRQ589861 WBM589861 WLI589861 WVE589861 A655397 IS655397 SO655397 ACK655397 AMG655397 AWC655397 BFY655397 BPU655397 BZQ655397 CJM655397 CTI655397 DDE655397 DNA655397 DWW655397 EGS655397 EQO655397 FAK655397 FKG655397 FUC655397 GDY655397 GNU655397 GXQ655397 HHM655397 HRI655397 IBE655397 ILA655397 IUW655397 JES655397 JOO655397 JYK655397 KIG655397 KSC655397 LBY655397 LLU655397 LVQ655397 MFM655397 MPI655397 MZE655397 NJA655397 NSW655397 OCS655397 OMO655397 OWK655397 PGG655397 PQC655397 PZY655397 QJU655397 QTQ655397 RDM655397 RNI655397 RXE655397 SHA655397 SQW655397 TAS655397 TKO655397 TUK655397 UEG655397 UOC655397 UXY655397 VHU655397 VRQ655397 WBM655397 WLI655397 WVE655397 A720933 IS720933 SO720933 ACK720933 AMG720933 AWC720933 BFY720933 BPU720933 BZQ720933 CJM720933 CTI720933 DDE720933 DNA720933 DWW720933 EGS720933 EQO720933 FAK720933 FKG720933 FUC720933 GDY720933 GNU720933 GXQ720933 HHM720933 HRI720933 IBE720933 ILA720933 IUW720933 JES720933 JOO720933 JYK720933 KIG720933 KSC720933 LBY720933 LLU720933 LVQ720933 MFM720933 MPI720933 MZE720933 NJA720933 NSW720933 OCS720933 OMO720933 OWK720933 PGG720933 PQC720933 PZY720933 QJU720933 QTQ720933 RDM720933 RNI720933 RXE720933 SHA720933 SQW720933 TAS720933 TKO720933 TUK720933 UEG720933 UOC720933 UXY720933 VHU720933 VRQ720933 WBM720933 WLI720933 WVE720933 A786469 IS786469 SO786469 ACK786469 AMG786469 AWC786469 BFY786469 BPU786469 BZQ786469 CJM786469 CTI786469 DDE786469 DNA786469 DWW786469 EGS786469 EQO786469 FAK786469 FKG786469 FUC786469 GDY786469 GNU786469 GXQ786469 HHM786469 HRI786469 IBE786469 ILA786469 IUW786469 JES786469 JOO786469 JYK786469 KIG786469 KSC786469 LBY786469 LLU786469 LVQ786469 MFM786469 MPI786469 MZE786469 NJA786469 NSW786469 OCS786469 OMO786469 OWK786469 PGG786469 PQC786469 PZY786469 QJU786469 QTQ786469 RDM786469 RNI786469 RXE786469 SHA786469 SQW786469 TAS786469 TKO786469 TUK786469 UEG786469 UOC786469 UXY786469 VHU786469 VRQ786469 WBM786469 WLI786469 WVE786469 A852005 IS852005 SO852005 ACK852005 AMG852005 AWC852005 BFY852005 BPU852005 BZQ852005 CJM852005 CTI852005 DDE852005 DNA852005 DWW852005 EGS852005 EQO852005 FAK852005 FKG852005 FUC852005 GDY852005 GNU852005 GXQ852005 HHM852005 HRI852005 IBE852005 ILA852005 IUW852005 JES852005 JOO852005 JYK852005 KIG852005 KSC852005 LBY852005 LLU852005 LVQ852005 MFM852005 MPI852005 MZE852005 NJA852005 NSW852005 OCS852005 OMO852005 OWK852005 PGG852005 PQC852005 PZY852005 QJU852005 QTQ852005 RDM852005 RNI852005 RXE852005 SHA852005 SQW852005 TAS852005 TKO852005 TUK852005 UEG852005 UOC852005 UXY852005 VHU852005 VRQ852005 WBM852005 WLI852005 WVE852005 A917541 IS917541 SO917541 ACK917541 AMG917541 AWC917541 BFY917541 BPU917541 BZQ917541 CJM917541 CTI917541 DDE917541 DNA917541 DWW917541 EGS917541 EQO917541 FAK917541 FKG917541 FUC917541 GDY917541 GNU917541 GXQ917541 HHM917541 HRI917541 IBE917541 ILA917541 IUW917541 JES917541 JOO917541 JYK917541 KIG917541 KSC917541 LBY917541 LLU917541 LVQ917541 MFM917541 MPI917541 MZE917541 NJA917541 NSW917541 OCS917541 OMO917541 OWK917541 PGG917541 PQC917541 PZY917541 QJU917541 QTQ917541 RDM917541 RNI917541 RXE917541 SHA917541 SQW917541 TAS917541 TKO917541 TUK917541 UEG917541 UOC917541 UXY917541 VHU917541 VRQ917541 WBM917541 WLI917541 WVE917541 A983077 IS983077 SO983077 ACK983077 AMG983077 AWC983077 BFY983077 BPU983077 BZQ983077 CJM983077 CTI983077 DDE983077 DNA983077 DWW983077 EGS983077 EQO983077 FAK983077 FKG983077 FUC983077 GDY983077 GNU983077 GXQ983077 HHM983077 HRI983077 IBE983077 ILA983077 IUW983077 JES983077 JOO983077 JYK983077 KIG983077 KSC983077 LBY983077 LLU983077 LVQ983077 MFM983077 MPI983077 MZE983077 NJA983077 NSW983077 OCS983077 OMO983077 OWK983077 PGG983077 PQC983077 PZY983077 QJU983077 QTQ983077 RDM983077 RNI983077 RXE983077 SHA983077 SQW983077 TAS983077 TKO983077 TUK983077 UEG983077 UOC983077 UXY983077 VHU983077 VRQ983077 WBM983077 WLI98307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2:Z161"/>
  <sheetViews>
    <sheetView topLeftCell="A14" zoomScale="96" zoomScaleNormal="96" workbookViewId="0">
      <selection activeCell="C25" sqref="C25"/>
    </sheetView>
  </sheetViews>
  <sheetFormatPr baseColWidth="10" defaultRowHeight="15"/>
  <cols>
    <col min="1" max="1" width="3.140625" style="1" bestFit="1" customWidth="1"/>
    <col min="2" max="2" width="102.7109375" style="1" bestFit="1" customWidth="1"/>
    <col min="3" max="3" width="31.140625" style="1" customWidth="1"/>
    <col min="4" max="4" width="27.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9.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4175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762" t="s">
        <v>4413</v>
      </c>
      <c r="D10" s="1762"/>
      <c r="E10" s="1763"/>
      <c r="F10" s="6"/>
      <c r="G10" s="6"/>
      <c r="H10" s="6"/>
      <c r="I10" s="6"/>
      <c r="J10" s="6"/>
      <c r="K10" s="6"/>
      <c r="L10" s="6"/>
      <c r="M10" s="6"/>
      <c r="N10" s="7"/>
    </row>
    <row r="11" spans="2:16" ht="16.5" thickBot="1">
      <c r="B11" s="8" t="s">
        <v>8</v>
      </c>
      <c r="C11" s="811">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18"/>
      <c r="I14" s="19"/>
      <c r="J14" s="19"/>
      <c r="K14" s="19"/>
      <c r="L14" s="19"/>
      <c r="M14" s="19"/>
      <c r="N14" s="16"/>
    </row>
    <row r="15" spans="2:16">
      <c r="B15" s="1262"/>
      <c r="C15" s="1262"/>
      <c r="D15" s="613">
        <v>26</v>
      </c>
      <c r="E15" s="20">
        <v>1670624800</v>
      </c>
      <c r="F15" s="446">
        <v>800</v>
      </c>
      <c r="G15" s="22"/>
      <c r="I15" s="23"/>
      <c r="J15" s="23"/>
      <c r="K15" s="23"/>
      <c r="L15" s="23"/>
      <c r="M15" s="23"/>
      <c r="N15" s="16"/>
    </row>
    <row r="16" spans="2:16">
      <c r="B16" s="1262"/>
      <c r="C16" s="1262"/>
      <c r="D16" s="613"/>
      <c r="E16" s="20"/>
      <c r="F16" s="20"/>
      <c r="G16" s="22"/>
      <c r="I16" s="23"/>
      <c r="J16" s="23"/>
      <c r="K16" s="23"/>
      <c r="L16" s="23"/>
      <c r="M16" s="23"/>
      <c r="N16" s="16"/>
    </row>
    <row r="17" spans="1:14">
      <c r="B17" s="1262"/>
      <c r="C17" s="1262"/>
      <c r="D17" s="613"/>
      <c r="E17" s="20"/>
      <c r="F17" s="20"/>
      <c r="G17" s="22"/>
      <c r="I17" s="23"/>
      <c r="J17" s="23"/>
      <c r="K17" s="23"/>
      <c r="L17" s="23"/>
      <c r="M17" s="23"/>
      <c r="N17" s="16"/>
    </row>
    <row r="18" spans="1:14">
      <c r="B18" s="1262"/>
      <c r="C18" s="1262"/>
      <c r="D18" s="613"/>
      <c r="E18" s="24"/>
      <c r="F18" s="20"/>
      <c r="G18" s="22"/>
      <c r="H18" s="25"/>
      <c r="I18" s="23"/>
      <c r="J18" s="23"/>
      <c r="K18" s="23"/>
      <c r="L18" s="23"/>
      <c r="M18" s="23"/>
      <c r="N18" s="26"/>
    </row>
    <row r="19" spans="1:14">
      <c r="B19" s="1262"/>
      <c r="C19" s="1262"/>
      <c r="D19" s="613"/>
      <c r="E19" s="24"/>
      <c r="F19" s="20"/>
      <c r="G19" s="22"/>
      <c r="H19" s="25"/>
      <c r="I19" s="27"/>
      <c r="J19" s="27"/>
      <c r="K19" s="27"/>
      <c r="L19" s="27"/>
      <c r="M19" s="27"/>
      <c r="N19" s="26"/>
    </row>
    <row r="20" spans="1:14">
      <c r="B20" s="1262"/>
      <c r="C20" s="1262"/>
      <c r="D20" s="613"/>
      <c r="E20" s="24"/>
      <c r="F20" s="20"/>
      <c r="G20" s="22"/>
      <c r="H20" s="25"/>
      <c r="I20" s="15"/>
      <c r="J20" s="15"/>
      <c r="K20" s="15"/>
      <c r="L20" s="15"/>
      <c r="M20" s="15"/>
      <c r="N20" s="26"/>
    </row>
    <row r="21" spans="1:14">
      <c r="B21" s="1262"/>
      <c r="C21" s="1262"/>
      <c r="D21" s="613"/>
      <c r="E21" s="24"/>
      <c r="F21" s="20"/>
      <c r="G21" s="22"/>
      <c r="H21" s="25"/>
      <c r="I21" s="15"/>
      <c r="J21" s="15"/>
      <c r="K21" s="15"/>
      <c r="L21" s="15"/>
      <c r="M21" s="15"/>
      <c r="N21" s="26"/>
    </row>
    <row r="22" spans="1:14" ht="15.75" thickBot="1">
      <c r="B22" s="1263" t="s">
        <v>13</v>
      </c>
      <c r="C22" s="1264"/>
      <c r="D22" s="613"/>
      <c r="E22" s="536">
        <v>1670624800</v>
      </c>
      <c r="F22" s="20">
        <v>800</v>
      </c>
      <c r="G22" s="22"/>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848">
        <f>+F22*0.8</f>
        <v>640</v>
      </c>
      <c r="D24" s="192"/>
      <c r="E24" s="849">
        <f>E22</f>
        <v>1670624800</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605"/>
      <c r="D30" s="605" t="s">
        <v>184</v>
      </c>
      <c r="E30"/>
      <c r="F30"/>
      <c r="G30"/>
      <c r="H30"/>
      <c r="I30" s="15"/>
      <c r="J30" s="15"/>
      <c r="K30" s="15"/>
      <c r="L30" s="15"/>
      <c r="M30" s="15"/>
      <c r="N30" s="16"/>
    </row>
    <row r="31" spans="1:14">
      <c r="A31" s="773"/>
      <c r="B31" s="44" t="s">
        <v>21</v>
      </c>
      <c r="C31" s="605" t="s">
        <v>184</v>
      </c>
      <c r="D31" s="605"/>
      <c r="E31"/>
      <c r="F31"/>
      <c r="G31"/>
      <c r="H31"/>
      <c r="I31" s="15"/>
      <c r="J31" s="15"/>
      <c r="K31" s="15"/>
      <c r="L31" s="15"/>
      <c r="M31" s="15"/>
      <c r="N31" s="16"/>
    </row>
    <row r="32" spans="1:14">
      <c r="A32" s="773"/>
      <c r="B32" s="44" t="s">
        <v>22</v>
      </c>
      <c r="C32" s="605"/>
      <c r="D32" s="605" t="s">
        <v>184</v>
      </c>
      <c r="E32"/>
      <c r="F32"/>
      <c r="G32"/>
      <c r="H32"/>
      <c r="I32" s="15"/>
      <c r="J32" s="15"/>
      <c r="K32" s="15"/>
      <c r="L32" s="15"/>
      <c r="M32" s="15"/>
      <c r="N32" s="16"/>
    </row>
    <row r="33" spans="1:17">
      <c r="A33" s="773"/>
      <c r="B33" s="44" t="s">
        <v>23</v>
      </c>
      <c r="C33" s="605"/>
      <c r="D33" s="605" t="s">
        <v>184</v>
      </c>
      <c r="E33"/>
      <c r="F33"/>
      <c r="G33"/>
      <c r="H33"/>
      <c r="I33" s="15"/>
      <c r="J33" s="15"/>
      <c r="K33" s="15"/>
      <c r="L33" s="15"/>
      <c r="M33" s="15"/>
      <c r="N33" s="16"/>
    </row>
    <row r="34" spans="1:17">
      <c r="A34" s="773"/>
      <c r="B34" s="46" t="s">
        <v>24</v>
      </c>
      <c r="C34" s="46"/>
      <c r="D34" s="47" t="s">
        <v>184</v>
      </c>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42.75">
      <c r="A41" s="773"/>
      <c r="B41" s="49" t="s">
        <v>30</v>
      </c>
      <c r="C41" s="50">
        <v>60</v>
      </c>
      <c r="D41" s="605">
        <f>+F160</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c r="B49" s="153" t="s">
        <v>4176</v>
      </c>
      <c r="C49" s="152" t="s">
        <v>4177</v>
      </c>
      <c r="D49" s="152" t="s">
        <v>4177</v>
      </c>
      <c r="E49" s="159" t="s">
        <v>4178</v>
      </c>
      <c r="F49" s="155" t="s">
        <v>4179</v>
      </c>
      <c r="G49" s="184">
        <v>0.6</v>
      </c>
      <c r="H49" s="156">
        <v>40323</v>
      </c>
      <c r="I49" s="156">
        <v>40573</v>
      </c>
      <c r="J49" s="157"/>
      <c r="K49" s="159">
        <v>0</v>
      </c>
      <c r="L49" s="159"/>
      <c r="M49" s="159">
        <v>850</v>
      </c>
      <c r="N49" s="159">
        <v>100</v>
      </c>
      <c r="O49" s="160">
        <v>583643937</v>
      </c>
      <c r="P49" s="711">
        <v>29</v>
      </c>
      <c r="Q49" s="174" t="s">
        <v>4180</v>
      </c>
      <c r="R49" s="175"/>
      <c r="S49" s="175"/>
      <c r="T49" s="175"/>
      <c r="U49" s="175"/>
      <c r="V49" s="175"/>
      <c r="W49" s="175"/>
      <c r="X49" s="175"/>
      <c r="Y49" s="175"/>
      <c r="Z49" s="175"/>
    </row>
    <row r="50" spans="1:26" s="162" customFormat="1" ht="60">
      <c r="A50" s="150"/>
      <c r="B50" s="153" t="s">
        <v>4176</v>
      </c>
      <c r="C50" s="152" t="s">
        <v>4181</v>
      </c>
      <c r="D50" s="152" t="s">
        <v>4181</v>
      </c>
      <c r="E50" s="159" t="s">
        <v>4182</v>
      </c>
      <c r="F50" s="155" t="s">
        <v>4183</v>
      </c>
      <c r="G50" s="184">
        <v>1</v>
      </c>
      <c r="H50" s="156">
        <v>40534</v>
      </c>
      <c r="I50" s="156">
        <v>40838</v>
      </c>
      <c r="J50" s="157"/>
      <c r="K50" s="159">
        <v>0</v>
      </c>
      <c r="L50" s="159"/>
      <c r="M50" s="159">
        <v>1270</v>
      </c>
      <c r="N50" s="159">
        <v>100</v>
      </c>
      <c r="O50" s="160">
        <v>190500000</v>
      </c>
      <c r="P50" s="160">
        <v>7</v>
      </c>
      <c r="Q50" s="174" t="s">
        <v>4184</v>
      </c>
      <c r="R50" s="175"/>
      <c r="S50" s="175"/>
      <c r="T50" s="175"/>
      <c r="U50" s="175"/>
      <c r="V50" s="175"/>
      <c r="W50" s="175"/>
      <c r="X50" s="175"/>
      <c r="Y50" s="175"/>
      <c r="Z50" s="175"/>
    </row>
    <row r="51" spans="1:26" s="162" customFormat="1" ht="60">
      <c r="A51" s="150"/>
      <c r="B51" s="153" t="s">
        <v>4176</v>
      </c>
      <c r="C51" s="152" t="s">
        <v>4185</v>
      </c>
      <c r="D51" s="152" t="s">
        <v>4185</v>
      </c>
      <c r="E51" s="159" t="s">
        <v>4186</v>
      </c>
      <c r="F51" s="155" t="s">
        <v>4187</v>
      </c>
      <c r="G51" s="184">
        <v>1</v>
      </c>
      <c r="H51" s="156">
        <v>38511</v>
      </c>
      <c r="I51" s="156">
        <v>38876</v>
      </c>
      <c r="J51" s="157"/>
      <c r="K51" s="769">
        <v>0</v>
      </c>
      <c r="L51" s="159"/>
      <c r="M51" s="159">
        <v>1200</v>
      </c>
      <c r="N51" s="159">
        <v>100</v>
      </c>
      <c r="O51" s="160">
        <v>180000000</v>
      </c>
      <c r="P51" s="160">
        <v>11</v>
      </c>
      <c r="Q51" s="174" t="s">
        <v>4184</v>
      </c>
      <c r="R51" s="175"/>
      <c r="S51" s="175"/>
      <c r="T51" s="175"/>
      <c r="U51" s="175"/>
      <c r="V51" s="175"/>
      <c r="W51" s="175"/>
      <c r="X51" s="175"/>
      <c r="Y51" s="175"/>
      <c r="Z51" s="175"/>
    </row>
    <row r="52" spans="1:26" s="162" customFormat="1" ht="60">
      <c r="A52" s="150"/>
      <c r="B52" s="153" t="s">
        <v>4176</v>
      </c>
      <c r="C52" s="152" t="s">
        <v>4188</v>
      </c>
      <c r="D52" s="152" t="s">
        <v>4188</v>
      </c>
      <c r="E52" s="159" t="s">
        <v>4189</v>
      </c>
      <c r="F52" s="155" t="s">
        <v>4187</v>
      </c>
      <c r="G52" s="184">
        <v>1</v>
      </c>
      <c r="H52" s="156">
        <v>39071</v>
      </c>
      <c r="I52" s="156">
        <v>39375</v>
      </c>
      <c r="J52" s="157"/>
      <c r="K52" s="159">
        <v>0</v>
      </c>
      <c r="L52" s="157"/>
      <c r="M52" s="159">
        <v>1200</v>
      </c>
      <c r="N52" s="159">
        <v>100</v>
      </c>
      <c r="O52" s="160">
        <v>180000000</v>
      </c>
      <c r="P52" s="160">
        <v>5</v>
      </c>
      <c r="Q52" s="174" t="s">
        <v>4184</v>
      </c>
      <c r="R52" s="175"/>
      <c r="S52" s="175"/>
      <c r="T52" s="175"/>
      <c r="U52" s="175"/>
      <c r="V52" s="175"/>
      <c r="W52" s="175"/>
      <c r="X52" s="175"/>
      <c r="Y52" s="175"/>
      <c r="Z52" s="175"/>
    </row>
    <row r="53" spans="1:26" s="162" customFormat="1" ht="72">
      <c r="A53" s="150"/>
      <c r="B53" s="153" t="s">
        <v>4176</v>
      </c>
      <c r="C53" s="152" t="s">
        <v>4190</v>
      </c>
      <c r="D53" s="152" t="s">
        <v>4190</v>
      </c>
      <c r="E53" s="159" t="s">
        <v>4191</v>
      </c>
      <c r="F53" s="155" t="s">
        <v>4192</v>
      </c>
      <c r="G53" s="184">
        <v>1</v>
      </c>
      <c r="H53" s="156">
        <v>40161</v>
      </c>
      <c r="I53" s="156">
        <v>40891</v>
      </c>
      <c r="J53" s="157"/>
      <c r="K53" s="159">
        <v>0</v>
      </c>
      <c r="L53" s="545"/>
      <c r="M53" s="159">
        <v>1500</v>
      </c>
      <c r="N53" s="159">
        <v>100</v>
      </c>
      <c r="O53" s="1120" t="s">
        <v>4193</v>
      </c>
      <c r="P53" s="160">
        <v>9</v>
      </c>
      <c r="Q53" s="174" t="s">
        <v>4184</v>
      </c>
      <c r="R53" s="175"/>
      <c r="S53" s="175"/>
      <c r="T53" s="175"/>
      <c r="U53" s="175"/>
      <c r="V53" s="175"/>
      <c r="W53" s="175"/>
      <c r="X53" s="175"/>
      <c r="Y53" s="175"/>
      <c r="Z53" s="175"/>
    </row>
    <row r="54" spans="1:26" s="162" customFormat="1" ht="60">
      <c r="A54" s="150"/>
      <c r="B54" s="153" t="s">
        <v>4176</v>
      </c>
      <c r="C54" s="152" t="s">
        <v>4194</v>
      </c>
      <c r="D54" s="152" t="s">
        <v>4194</v>
      </c>
      <c r="E54" s="159" t="s">
        <v>4195</v>
      </c>
      <c r="F54" s="155" t="s">
        <v>4196</v>
      </c>
      <c r="G54" s="184">
        <v>1</v>
      </c>
      <c r="H54" s="156">
        <v>40709</v>
      </c>
      <c r="I54" s="156">
        <v>40881</v>
      </c>
      <c r="J54" s="157"/>
      <c r="K54" s="159">
        <v>0</v>
      </c>
      <c r="L54" s="545"/>
      <c r="M54" s="159">
        <v>120</v>
      </c>
      <c r="N54" s="159">
        <f>120*100/668</f>
        <v>17.964071856287426</v>
      </c>
      <c r="O54" s="160">
        <v>23500000</v>
      </c>
      <c r="P54" s="160">
        <v>6</v>
      </c>
      <c r="Q54" s="174" t="s">
        <v>4184</v>
      </c>
      <c r="R54" s="175"/>
      <c r="S54" s="175"/>
      <c r="T54" s="175"/>
      <c r="U54" s="175"/>
      <c r="V54" s="175"/>
      <c r="W54" s="175"/>
      <c r="X54" s="175"/>
      <c r="Y54" s="175"/>
      <c r="Z54" s="175"/>
    </row>
    <row r="55" spans="1:26" s="162" customFormat="1">
      <c r="A55" s="150"/>
      <c r="B55" s="153"/>
      <c r="C55" s="152"/>
      <c r="D55" s="153"/>
      <c r="E55" s="154"/>
      <c r="F55" s="155"/>
      <c r="G55" s="184"/>
      <c r="H55" s="156"/>
      <c r="I55" s="157"/>
      <c r="J55" s="157"/>
      <c r="K55" s="159"/>
      <c r="L55" s="545"/>
      <c r="M55" s="159"/>
      <c r="N55" s="159"/>
      <c r="O55" s="160"/>
      <c r="P55" s="160"/>
      <c r="Q55" s="174"/>
      <c r="R55" s="175"/>
      <c r="S55" s="175"/>
      <c r="T55" s="175"/>
      <c r="U55" s="175"/>
      <c r="V55" s="175"/>
      <c r="W55" s="175"/>
      <c r="X55" s="175"/>
      <c r="Y55" s="175"/>
      <c r="Z55" s="175"/>
    </row>
    <row r="56" spans="1:26" s="162" customFormat="1">
      <c r="A56" s="150"/>
      <c r="B56" s="153"/>
      <c r="C56" s="152"/>
      <c r="D56" s="153"/>
      <c r="E56" s="154"/>
      <c r="F56" s="155"/>
      <c r="G56" s="155"/>
      <c r="H56" s="156"/>
      <c r="I56" s="157"/>
      <c r="J56" s="157"/>
      <c r="K56" s="159"/>
      <c r="L56" s="545"/>
      <c r="M56" s="159"/>
      <c r="N56" s="159"/>
      <c r="O56" s="160"/>
      <c r="P56" s="160"/>
      <c r="Q56" s="174"/>
      <c r="R56" s="175"/>
      <c r="S56" s="175"/>
      <c r="T56" s="175"/>
      <c r="U56" s="175"/>
      <c r="V56" s="175"/>
      <c r="W56" s="175"/>
      <c r="X56" s="175"/>
      <c r="Y56" s="175"/>
      <c r="Z56" s="175"/>
    </row>
    <row r="57" spans="1:26" s="162" customFormat="1">
      <c r="A57" s="150"/>
      <c r="B57" s="153"/>
      <c r="C57" s="152"/>
      <c r="D57" s="153"/>
      <c r="E57" s="154"/>
      <c r="F57" s="155"/>
      <c r="G57" s="155"/>
      <c r="H57" s="156"/>
      <c r="I57" s="157"/>
      <c r="J57" s="157"/>
      <c r="K57" s="159"/>
      <c r="L57" s="545"/>
      <c r="M57" s="159"/>
      <c r="N57" s="159"/>
      <c r="O57" s="160"/>
      <c r="P57" s="160"/>
      <c r="Q57" s="174"/>
      <c r="R57" s="175"/>
      <c r="S57" s="175"/>
      <c r="T57" s="175"/>
      <c r="U57" s="175"/>
      <c r="V57" s="175"/>
      <c r="W57" s="175"/>
      <c r="X57" s="175"/>
      <c r="Y57" s="175"/>
      <c r="Z57" s="175"/>
    </row>
    <row r="58" spans="1:26" s="162" customFormat="1">
      <c r="A58" s="150"/>
      <c r="B58" s="153"/>
      <c r="C58" s="152"/>
      <c r="D58" s="153"/>
      <c r="E58" s="154"/>
      <c r="F58" s="155"/>
      <c r="G58" s="155"/>
      <c r="H58" s="155"/>
      <c r="I58" s="157"/>
      <c r="J58" s="157"/>
      <c r="K58" s="159"/>
      <c r="L58" s="157"/>
      <c r="M58" s="159"/>
      <c r="N58" s="159"/>
      <c r="O58" s="160"/>
      <c r="P58" s="160"/>
      <c r="Q58" s="174"/>
      <c r="R58" s="175"/>
      <c r="S58" s="175"/>
      <c r="T58" s="175"/>
      <c r="U58" s="175"/>
      <c r="V58" s="175"/>
      <c r="W58" s="175"/>
      <c r="X58" s="175"/>
      <c r="Y58" s="175"/>
      <c r="Z58" s="175"/>
    </row>
    <row r="59" spans="1:26" s="162" customFormat="1">
      <c r="A59" s="150"/>
      <c r="B59" s="151" t="s">
        <v>28</v>
      </c>
      <c r="C59" s="152"/>
      <c r="D59" s="153"/>
      <c r="E59" s="154"/>
      <c r="F59" s="155"/>
      <c r="G59" s="155"/>
      <c r="H59" s="155"/>
      <c r="I59" s="157"/>
      <c r="J59" s="157"/>
      <c r="K59" s="158">
        <f>SUM(K49:K58)</f>
        <v>0</v>
      </c>
      <c r="L59" s="158">
        <f>SUM(L49:L55)</f>
        <v>0</v>
      </c>
      <c r="M59" s="185">
        <f>SUM(M49:M58)</f>
        <v>6140</v>
      </c>
      <c r="N59" s="158">
        <f>SUM(N49:N56)</f>
        <v>517.96407185628743</v>
      </c>
      <c r="O59" s="160"/>
      <c r="P59" s="160"/>
      <c r="Q59" s="161"/>
    </row>
    <row r="60" spans="1:26" s="112" customFormat="1">
      <c r="E60" s="163"/>
    </row>
    <row r="61" spans="1:26" s="112" customFormat="1">
      <c r="B61" s="1253" t="s">
        <v>60</v>
      </c>
      <c r="C61" s="1253" t="s">
        <v>61</v>
      </c>
      <c r="D61" s="1255" t="s">
        <v>62</v>
      </c>
      <c r="E61" s="1255"/>
    </row>
    <row r="62" spans="1:26" s="112" customFormat="1">
      <c r="B62" s="1254"/>
      <c r="C62" s="1254"/>
      <c r="D62" s="625" t="s">
        <v>63</v>
      </c>
      <c r="E62" s="165" t="s">
        <v>64</v>
      </c>
    </row>
    <row r="63" spans="1:26" s="112" customFormat="1" ht="30.6" customHeight="1">
      <c r="B63" s="166" t="s">
        <v>65</v>
      </c>
      <c r="C63" s="167">
        <f>+K59</f>
        <v>0</v>
      </c>
      <c r="D63" s="118"/>
      <c r="E63" s="118" t="s">
        <v>186</v>
      </c>
      <c r="F63" s="168"/>
      <c r="G63" s="168"/>
      <c r="H63" s="168"/>
      <c r="I63" s="168"/>
      <c r="J63" s="168"/>
      <c r="K63" s="168"/>
      <c r="L63" s="168"/>
      <c r="M63" s="168"/>
    </row>
    <row r="64" spans="1:26" s="112" customFormat="1" ht="30" customHeight="1">
      <c r="B64" s="166" t="s">
        <v>66</v>
      </c>
      <c r="C64" s="167">
        <f>+M59</f>
        <v>6140</v>
      </c>
      <c r="D64" s="118" t="s">
        <v>186</v>
      </c>
      <c r="E64" s="118"/>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ht="43.5" customHeight="1">
      <c r="B71" s="119"/>
      <c r="C71" s="119"/>
      <c r="D71" s="188"/>
      <c r="E71" s="120"/>
      <c r="F71" s="121"/>
      <c r="G71" s="121"/>
      <c r="H71" s="121"/>
      <c r="I71" s="122"/>
      <c r="J71" s="122"/>
      <c r="K71" s="44"/>
      <c r="L71" s="44"/>
      <c r="M71" s="44"/>
      <c r="N71" s="44"/>
      <c r="O71" s="1276" t="s">
        <v>4197</v>
      </c>
      <c r="P71" s="1277"/>
      <c r="Q71" s="44" t="s">
        <v>19</v>
      </c>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119"/>
      <c r="C76" s="119"/>
      <c r="D76" s="120"/>
      <c r="E76" s="120"/>
      <c r="F76" s="121"/>
      <c r="G76" s="121"/>
      <c r="H76" s="121"/>
      <c r="I76" s="122"/>
      <c r="J76" s="122"/>
      <c r="K76" s="44"/>
      <c r="L76" s="44"/>
      <c r="M76" s="44"/>
      <c r="N76" s="44"/>
      <c r="O76" s="1278"/>
      <c r="P76" s="1279"/>
      <c r="Q76" s="44"/>
    </row>
    <row r="77" spans="2:17">
      <c r="B77" s="44"/>
      <c r="C77" s="44"/>
      <c r="D77" s="44"/>
      <c r="E77" s="44"/>
      <c r="F77" s="44"/>
      <c r="G77" s="44"/>
      <c r="H77" s="44"/>
      <c r="I77" s="44"/>
      <c r="J77" s="44"/>
      <c r="K77" s="44"/>
      <c r="L77" s="44"/>
      <c r="M77" s="44"/>
      <c r="N77" s="44"/>
      <c r="O77" s="1278"/>
      <c r="P77" s="1279"/>
      <c r="Q77" s="44"/>
    </row>
    <row r="78" spans="2:17">
      <c r="B78" s="1" t="s">
        <v>88</v>
      </c>
    </row>
    <row r="79" spans="2:17">
      <c r="B79" s="1" t="s">
        <v>89</v>
      </c>
    </row>
    <row r="80" spans="2:17">
      <c r="B80" s="1" t="s">
        <v>90</v>
      </c>
    </row>
    <row r="82" spans="2:17" ht="15.75" thickBot="1"/>
    <row r="83" spans="2:17" ht="27" thickBot="1">
      <c r="B83" s="1268" t="s">
        <v>91</v>
      </c>
      <c r="C83" s="1269"/>
      <c r="D83" s="1269"/>
      <c r="E83" s="1269"/>
      <c r="F83" s="1269"/>
      <c r="G83" s="1269"/>
      <c r="H83" s="1269"/>
      <c r="I83" s="1269"/>
      <c r="J83" s="1269"/>
      <c r="K83" s="1269"/>
      <c r="L83" s="1269"/>
      <c r="M83" s="1269"/>
      <c r="N83" s="1270"/>
    </row>
    <row r="88" spans="2:17" ht="76.5" customHeight="1">
      <c r="B88" s="114" t="s">
        <v>92</v>
      </c>
      <c r="C88" s="114" t="s">
        <v>93</v>
      </c>
      <c r="D88" s="114" t="s">
        <v>94</v>
      </c>
      <c r="E88" s="114" t="s">
        <v>95</v>
      </c>
      <c r="F88" s="114" t="s">
        <v>96</v>
      </c>
      <c r="G88" s="114" t="s">
        <v>97</v>
      </c>
      <c r="H88" s="114" t="s">
        <v>98</v>
      </c>
      <c r="I88" s="114" t="s">
        <v>99</v>
      </c>
      <c r="J88" s="1271" t="s">
        <v>100</v>
      </c>
      <c r="K88" s="1272"/>
      <c r="L88" s="1273"/>
      <c r="M88" s="114" t="s">
        <v>101</v>
      </c>
      <c r="N88" s="114" t="s">
        <v>102</v>
      </c>
      <c r="O88" s="114" t="s">
        <v>103</v>
      </c>
      <c r="P88" s="1271" t="s">
        <v>82</v>
      </c>
      <c r="Q88" s="1273"/>
    </row>
    <row r="89" spans="2:17" ht="60.75" customHeight="1">
      <c r="B89" s="213" t="s">
        <v>1056</v>
      </c>
      <c r="C89" s="595" t="s">
        <v>2706</v>
      </c>
      <c r="D89" s="213" t="s">
        <v>4414</v>
      </c>
      <c r="E89" s="119">
        <v>25364979</v>
      </c>
      <c r="F89" s="119" t="s">
        <v>114</v>
      </c>
      <c r="G89" s="119" t="s">
        <v>134</v>
      </c>
      <c r="H89" s="219">
        <v>41257</v>
      </c>
      <c r="I89" s="120" t="s">
        <v>208</v>
      </c>
      <c r="J89" s="213" t="s">
        <v>4415</v>
      </c>
      <c r="K89" s="188" t="s">
        <v>4416</v>
      </c>
      <c r="L89" s="188" t="s">
        <v>4417</v>
      </c>
      <c r="M89" s="44" t="s">
        <v>18</v>
      </c>
      <c r="N89" s="44" t="s">
        <v>18</v>
      </c>
      <c r="O89" s="44" t="s">
        <v>18</v>
      </c>
      <c r="P89" s="1276" t="s">
        <v>4418</v>
      </c>
      <c r="Q89" s="1277"/>
    </row>
    <row r="90" spans="2:17" ht="51" customHeight="1">
      <c r="B90" s="213" t="s">
        <v>1056</v>
      </c>
      <c r="C90" s="595" t="s">
        <v>2706</v>
      </c>
      <c r="D90" s="119" t="s">
        <v>3910</v>
      </c>
      <c r="E90" s="119">
        <v>1059983772</v>
      </c>
      <c r="F90" s="119" t="s">
        <v>114</v>
      </c>
      <c r="G90" s="213" t="s">
        <v>115</v>
      </c>
      <c r="H90" s="219">
        <v>40816</v>
      </c>
      <c r="I90" s="120" t="s">
        <v>18</v>
      </c>
      <c r="J90" s="213" t="s">
        <v>4419</v>
      </c>
      <c r="K90" s="188" t="s">
        <v>4420</v>
      </c>
      <c r="L90" s="188" t="s">
        <v>4421</v>
      </c>
      <c r="M90" s="44" t="s">
        <v>18</v>
      </c>
      <c r="N90" s="44" t="s">
        <v>19</v>
      </c>
      <c r="O90" s="44" t="s">
        <v>18</v>
      </c>
      <c r="P90" s="1276" t="s">
        <v>4422</v>
      </c>
      <c r="Q90" s="1277"/>
    </row>
    <row r="91" spans="2:17" ht="46.5" customHeight="1">
      <c r="B91" s="213" t="s">
        <v>1056</v>
      </c>
      <c r="C91" s="595" t="s">
        <v>2706</v>
      </c>
      <c r="D91" s="213" t="s">
        <v>4423</v>
      </c>
      <c r="E91" s="119">
        <v>25328747</v>
      </c>
      <c r="F91" s="119" t="s">
        <v>114</v>
      </c>
      <c r="G91" s="119" t="s">
        <v>182</v>
      </c>
      <c r="H91" s="219">
        <v>41201</v>
      </c>
      <c r="I91" s="120" t="s">
        <v>208</v>
      </c>
      <c r="J91" s="213" t="s">
        <v>4424</v>
      </c>
      <c r="K91" s="122" t="s">
        <v>4425</v>
      </c>
      <c r="L91" s="122" t="s">
        <v>4426</v>
      </c>
      <c r="M91" s="44" t="s">
        <v>18</v>
      </c>
      <c r="N91" s="44" t="s">
        <v>19</v>
      </c>
      <c r="O91" s="44" t="s">
        <v>18</v>
      </c>
      <c r="P91" s="1276" t="s">
        <v>4422</v>
      </c>
      <c r="Q91" s="1277"/>
    </row>
    <row r="92" spans="2:17" ht="59.25" customHeight="1">
      <c r="B92" s="213" t="s">
        <v>1056</v>
      </c>
      <c r="C92" s="595" t="s">
        <v>2706</v>
      </c>
      <c r="D92" s="119" t="s">
        <v>4427</v>
      </c>
      <c r="E92" s="119">
        <v>29678503</v>
      </c>
      <c r="F92" s="119" t="s">
        <v>114</v>
      </c>
      <c r="G92" s="119" t="s">
        <v>134</v>
      </c>
      <c r="H92" s="219">
        <v>41516</v>
      </c>
      <c r="I92" s="120" t="s">
        <v>18</v>
      </c>
      <c r="J92" s="213" t="s">
        <v>4428</v>
      </c>
      <c r="K92" s="188" t="s">
        <v>4429</v>
      </c>
      <c r="L92" s="188" t="s">
        <v>4430</v>
      </c>
      <c r="M92" s="44" t="s">
        <v>18</v>
      </c>
      <c r="N92" s="44" t="s">
        <v>18</v>
      </c>
      <c r="O92" s="44" t="s">
        <v>18</v>
      </c>
      <c r="P92" s="1276"/>
      <c r="Q92" s="1277"/>
    </row>
    <row r="93" spans="2:17" ht="75" customHeight="1">
      <c r="B93" s="213" t="s">
        <v>469</v>
      </c>
      <c r="C93" s="595" t="s">
        <v>2685</v>
      </c>
      <c r="D93" s="213" t="s">
        <v>4431</v>
      </c>
      <c r="E93" s="119">
        <v>34567720</v>
      </c>
      <c r="F93" s="213" t="s">
        <v>107</v>
      </c>
      <c r="G93" s="213" t="s">
        <v>4432</v>
      </c>
      <c r="H93" s="219">
        <v>36770</v>
      </c>
      <c r="I93" s="120" t="s">
        <v>208</v>
      </c>
      <c r="J93" s="213" t="s">
        <v>4433</v>
      </c>
      <c r="K93" s="188" t="s">
        <v>4434</v>
      </c>
      <c r="L93" s="188" t="s">
        <v>4435</v>
      </c>
      <c r="M93" s="44" t="s">
        <v>18</v>
      </c>
      <c r="N93" s="44" t="s">
        <v>18</v>
      </c>
      <c r="O93" s="44" t="s">
        <v>18</v>
      </c>
      <c r="P93" s="1276"/>
      <c r="Q93" s="1277"/>
    </row>
    <row r="94" spans="2:17" ht="107.25" customHeight="1">
      <c r="B94" s="213" t="s">
        <v>1056</v>
      </c>
      <c r="C94" s="595" t="s">
        <v>2706</v>
      </c>
      <c r="D94" s="213" t="s">
        <v>4436</v>
      </c>
      <c r="E94" s="119">
        <v>1061727619</v>
      </c>
      <c r="F94" s="119" t="s">
        <v>114</v>
      </c>
      <c r="G94" s="213" t="s">
        <v>4387</v>
      </c>
      <c r="H94" s="219">
        <v>41803</v>
      </c>
      <c r="I94" s="120" t="s">
        <v>208</v>
      </c>
      <c r="J94" s="213" t="s">
        <v>4437</v>
      </c>
      <c r="K94" s="188" t="s">
        <v>4438</v>
      </c>
      <c r="L94" s="188" t="s">
        <v>4439</v>
      </c>
      <c r="M94" s="44" t="s">
        <v>18</v>
      </c>
      <c r="N94" s="44" t="s">
        <v>18</v>
      </c>
      <c r="O94" s="44" t="s">
        <v>18</v>
      </c>
      <c r="P94" s="1276" t="s">
        <v>4418</v>
      </c>
      <c r="Q94" s="1277"/>
    </row>
    <row r="95" spans="2:17" ht="80.25" customHeight="1">
      <c r="B95" s="213" t="s">
        <v>1056</v>
      </c>
      <c r="C95" s="595" t="s">
        <v>2706</v>
      </c>
      <c r="D95" s="119" t="s">
        <v>4440</v>
      </c>
      <c r="E95" s="119">
        <v>1118288131</v>
      </c>
      <c r="F95" s="119" t="s">
        <v>114</v>
      </c>
      <c r="G95" s="119" t="s">
        <v>132</v>
      </c>
      <c r="H95" s="219">
        <v>40161</v>
      </c>
      <c r="I95" s="120" t="s">
        <v>208</v>
      </c>
      <c r="J95" s="213" t="s">
        <v>4441</v>
      </c>
      <c r="K95" s="188" t="s">
        <v>4442</v>
      </c>
      <c r="L95" s="188" t="s">
        <v>4443</v>
      </c>
      <c r="M95" s="44" t="s">
        <v>18</v>
      </c>
      <c r="N95" s="44" t="s">
        <v>19</v>
      </c>
      <c r="O95" s="44" t="s">
        <v>18</v>
      </c>
      <c r="P95" s="1276" t="s">
        <v>4418</v>
      </c>
      <c r="Q95" s="1277"/>
    </row>
    <row r="96" spans="2:17" ht="45.75" customHeight="1">
      <c r="B96" s="213" t="s">
        <v>469</v>
      </c>
      <c r="C96" s="595" t="s">
        <v>2685</v>
      </c>
      <c r="D96" s="213" t="s">
        <v>4444</v>
      </c>
      <c r="E96" s="213">
        <v>29686758</v>
      </c>
      <c r="F96" s="119" t="s">
        <v>3494</v>
      </c>
      <c r="G96" s="119" t="s">
        <v>4445</v>
      </c>
      <c r="H96" s="219">
        <v>40558</v>
      </c>
      <c r="I96" s="120" t="s">
        <v>208</v>
      </c>
      <c r="J96" s="213" t="s">
        <v>3192</v>
      </c>
      <c r="K96" s="188" t="s">
        <v>4446</v>
      </c>
      <c r="L96" s="122" t="s">
        <v>4447</v>
      </c>
      <c r="M96" s="44" t="s">
        <v>18</v>
      </c>
      <c r="N96" s="44" t="s">
        <v>18</v>
      </c>
      <c r="O96" s="44" t="s">
        <v>18</v>
      </c>
      <c r="P96" s="1276" t="s">
        <v>4448</v>
      </c>
      <c r="Q96" s="1277"/>
    </row>
    <row r="97" spans="2:17" ht="90">
      <c r="B97" s="213" t="s">
        <v>469</v>
      </c>
      <c r="C97" s="595" t="s">
        <v>2685</v>
      </c>
      <c r="D97" s="44" t="s">
        <v>4449</v>
      </c>
      <c r="E97" s="44">
        <v>42116975</v>
      </c>
      <c r="F97" s="129" t="s">
        <v>107</v>
      </c>
      <c r="G97" s="129" t="s">
        <v>1820</v>
      </c>
      <c r="H97" s="770">
        <v>39066</v>
      </c>
      <c r="I97" s="44" t="s">
        <v>208</v>
      </c>
      <c r="J97" s="129" t="s">
        <v>4450</v>
      </c>
      <c r="K97" s="129" t="s">
        <v>4451</v>
      </c>
      <c r="L97" s="129" t="s">
        <v>4452</v>
      </c>
      <c r="M97" s="44" t="s">
        <v>18</v>
      </c>
      <c r="N97" s="44" t="s">
        <v>18</v>
      </c>
      <c r="O97" s="44" t="s">
        <v>18</v>
      </c>
      <c r="P97" s="1276"/>
      <c r="Q97" s="1277"/>
    </row>
    <row r="98" spans="2:17">
      <c r="B98" s="213"/>
      <c r="C98" s="595"/>
      <c r="D98" s="44"/>
      <c r="E98" s="44"/>
      <c r="F98" s="44"/>
      <c r="G98" s="44"/>
      <c r="H98" s="44"/>
      <c r="I98" s="44"/>
      <c r="J98" s="44"/>
      <c r="K98" s="44"/>
      <c r="L98" s="44"/>
      <c r="M98" s="44"/>
      <c r="N98" s="44"/>
      <c r="O98" s="44"/>
      <c r="P98" s="1276"/>
      <c r="Q98" s="1277"/>
    </row>
    <row r="99" spans="2:17">
      <c r="B99" s="213"/>
      <c r="C99" s="595"/>
      <c r="D99" s="44"/>
      <c r="E99" s="44"/>
      <c r="F99" s="44"/>
      <c r="G99" s="44"/>
      <c r="H99" s="44"/>
      <c r="I99" s="44"/>
      <c r="J99" s="44"/>
      <c r="K99" s="44"/>
      <c r="L99" s="44"/>
      <c r="M99" s="44"/>
      <c r="N99" s="44"/>
      <c r="O99" s="44"/>
      <c r="P99" s="1276"/>
      <c r="Q99" s="1277"/>
    </row>
    <row r="100" spans="2:17">
      <c r="B100" s="213"/>
      <c r="C100" s="595"/>
      <c r="D100" s="44"/>
      <c r="E100" s="44"/>
      <c r="F100" s="44"/>
      <c r="G100" s="44"/>
      <c r="H100" s="44"/>
      <c r="I100" s="44"/>
      <c r="J100" s="44"/>
      <c r="K100" s="44"/>
      <c r="L100" s="44"/>
      <c r="M100" s="44"/>
      <c r="N100" s="44"/>
      <c r="O100" s="44"/>
      <c r="P100" s="1276"/>
      <c r="Q100" s="1277"/>
    </row>
    <row r="101" spans="2:17">
      <c r="B101" s="213"/>
      <c r="C101" s="595"/>
      <c r="D101" s="44"/>
      <c r="E101" s="44"/>
      <c r="F101" s="44"/>
      <c r="G101" s="44"/>
      <c r="H101" s="44"/>
      <c r="I101" s="44"/>
      <c r="J101" s="44"/>
      <c r="K101" s="44"/>
      <c r="L101" s="44"/>
      <c r="M101" s="44"/>
      <c r="N101" s="44"/>
      <c r="O101" s="44"/>
      <c r="P101" s="1276"/>
      <c r="Q101" s="1277"/>
    </row>
    <row r="102" spans="2:17">
      <c r="B102" s="213"/>
      <c r="C102" s="595"/>
      <c r="D102" s="44"/>
      <c r="E102" s="44"/>
      <c r="F102" s="44"/>
      <c r="G102" s="44"/>
      <c r="H102" s="44"/>
      <c r="I102" s="44"/>
      <c r="J102" s="44"/>
      <c r="K102" s="44"/>
      <c r="L102" s="44"/>
      <c r="M102" s="44"/>
      <c r="N102" s="44"/>
      <c r="O102" s="44"/>
      <c r="P102" s="1276"/>
      <c r="Q102" s="1277"/>
    </row>
    <row r="103" spans="2:17">
      <c r="B103" s="213"/>
      <c r="C103" s="595"/>
      <c r="D103" s="44"/>
      <c r="E103" s="44"/>
      <c r="F103" s="44"/>
      <c r="G103" s="44"/>
      <c r="H103" s="44"/>
      <c r="I103" s="44"/>
      <c r="J103" s="44"/>
      <c r="K103" s="44"/>
      <c r="L103" s="44"/>
      <c r="M103" s="44"/>
      <c r="N103" s="44"/>
      <c r="O103" s="44"/>
      <c r="P103" s="1276"/>
      <c r="Q103" s="1277"/>
    </row>
    <row r="104" spans="2:17">
      <c r="B104" s="213"/>
      <c r="C104" s="595"/>
      <c r="D104" s="44"/>
      <c r="E104" s="44"/>
      <c r="F104" s="44"/>
      <c r="G104" s="44"/>
      <c r="H104" s="44"/>
      <c r="I104" s="44"/>
      <c r="J104" s="44"/>
      <c r="K104" s="44"/>
      <c r="L104" s="44"/>
      <c r="M104" s="44"/>
      <c r="N104" s="44"/>
      <c r="O104" s="44"/>
      <c r="P104" s="1276"/>
      <c r="Q104" s="1277"/>
    </row>
    <row r="105" spans="2:17">
      <c r="B105" s="213"/>
      <c r="C105" s="595"/>
      <c r="D105" s="44"/>
      <c r="E105" s="44"/>
      <c r="F105" s="44"/>
      <c r="G105" s="44"/>
      <c r="H105" s="44"/>
      <c r="I105" s="44"/>
      <c r="J105" s="44"/>
      <c r="K105" s="44"/>
      <c r="L105" s="44"/>
      <c r="M105" s="44"/>
      <c r="N105" s="44"/>
      <c r="O105" s="44"/>
      <c r="P105" s="1276"/>
      <c r="Q105" s="1277"/>
    </row>
    <row r="106" spans="2:17">
      <c r="B106" s="213"/>
      <c r="C106" s="595"/>
      <c r="D106" s="44"/>
      <c r="E106" s="44"/>
      <c r="F106" s="44"/>
      <c r="G106" s="44"/>
      <c r="H106" s="44"/>
      <c r="I106" s="44"/>
      <c r="J106" s="44"/>
      <c r="K106" s="44"/>
      <c r="L106" s="44"/>
      <c r="M106" s="44"/>
      <c r="N106" s="44"/>
      <c r="O106" s="44"/>
      <c r="P106" s="1276"/>
      <c r="Q106" s="1277"/>
    </row>
    <row r="107" spans="2:17">
      <c r="B107" s="213"/>
      <c r="C107" s="595"/>
      <c r="D107" s="44"/>
      <c r="E107" s="44"/>
      <c r="F107" s="44"/>
      <c r="G107" s="44"/>
      <c r="H107" s="44"/>
      <c r="I107" s="44"/>
      <c r="J107" s="44"/>
      <c r="K107" s="44"/>
      <c r="L107" s="44"/>
      <c r="M107" s="44"/>
      <c r="N107" s="44"/>
      <c r="O107" s="44"/>
      <c r="P107" s="1276"/>
      <c r="Q107" s="1277"/>
    </row>
    <row r="108" spans="2:17">
      <c r="B108" s="213"/>
      <c r="C108" s="595"/>
      <c r="D108" s="44"/>
      <c r="E108" s="44"/>
      <c r="F108" s="44"/>
      <c r="G108" s="44"/>
      <c r="H108" s="44"/>
      <c r="I108" s="44"/>
      <c r="J108" s="44"/>
      <c r="K108" s="44"/>
      <c r="L108" s="44"/>
      <c r="M108" s="44"/>
      <c r="N108" s="44"/>
      <c r="O108" s="44"/>
      <c r="P108" s="1276"/>
      <c r="Q108" s="1277"/>
    </row>
    <row r="109" spans="2:17" ht="27" thickBot="1">
      <c r="B109" s="1374" t="s">
        <v>118</v>
      </c>
      <c r="C109" s="1375"/>
      <c r="D109" s="1375"/>
      <c r="E109" s="1375"/>
      <c r="F109" s="1375"/>
      <c r="G109" s="1375"/>
      <c r="H109" s="1375"/>
      <c r="I109" s="1375"/>
      <c r="J109" s="1375"/>
      <c r="K109" s="1375"/>
      <c r="L109" s="1375"/>
      <c r="M109" s="1375"/>
      <c r="N109" s="1376"/>
    </row>
    <row r="112" spans="2:17" ht="46.15" customHeight="1">
      <c r="B112" s="115" t="s">
        <v>17</v>
      </c>
      <c r="C112" s="115" t="s">
        <v>119</v>
      </c>
      <c r="D112" s="1271" t="s">
        <v>82</v>
      </c>
      <c r="E112" s="1273"/>
    </row>
    <row r="113" spans="1:26" ht="46.9" customHeight="1">
      <c r="B113" s="129" t="s">
        <v>181</v>
      </c>
      <c r="C113" s="1113" t="s">
        <v>19</v>
      </c>
      <c r="D113" s="1758" t="s">
        <v>4230</v>
      </c>
      <c r="E113" s="1759"/>
    </row>
    <row r="116" spans="1:26" ht="26.25">
      <c r="B116" s="1256" t="s">
        <v>121</v>
      </c>
      <c r="C116" s="1257"/>
      <c r="D116" s="1257"/>
      <c r="E116" s="1257"/>
      <c r="F116" s="1257"/>
      <c r="G116" s="1257"/>
      <c r="H116" s="1257"/>
      <c r="I116" s="1257"/>
      <c r="J116" s="1257"/>
      <c r="K116" s="1257"/>
      <c r="L116" s="1257"/>
      <c r="M116" s="1257"/>
      <c r="N116" s="1257"/>
      <c r="O116" s="1257"/>
      <c r="P116" s="1257"/>
    </row>
    <row r="118" spans="1:26" ht="15.75" thickBot="1"/>
    <row r="119" spans="1:26" ht="27" thickBot="1">
      <c r="B119" s="1268" t="s">
        <v>122</v>
      </c>
      <c r="C119" s="1269"/>
      <c r="D119" s="1269"/>
      <c r="E119" s="1269"/>
      <c r="F119" s="1269"/>
      <c r="G119" s="1269"/>
      <c r="H119" s="1269"/>
      <c r="I119" s="1269"/>
      <c r="J119" s="1269"/>
      <c r="K119" s="1269"/>
      <c r="L119" s="1269"/>
      <c r="M119" s="1269"/>
      <c r="N119" s="1270"/>
    </row>
    <row r="121" spans="1:26" ht="15.75" thickBot="1">
      <c r="M121" s="51"/>
      <c r="N121" s="51"/>
    </row>
    <row r="122" spans="1:26" s="15" customFormat="1" ht="109.5" customHeight="1">
      <c r="B122" s="52" t="s">
        <v>33</v>
      </c>
      <c r="C122" s="52" t="s">
        <v>34</v>
      </c>
      <c r="D122" s="52" t="s">
        <v>35</v>
      </c>
      <c r="E122" s="52" t="s">
        <v>36</v>
      </c>
      <c r="F122" s="52" t="s">
        <v>37</v>
      </c>
      <c r="G122" s="52" t="s">
        <v>38</v>
      </c>
      <c r="H122" s="52" t="s">
        <v>39</v>
      </c>
      <c r="I122" s="52" t="s">
        <v>40</v>
      </c>
      <c r="J122" s="52" t="s">
        <v>41</v>
      </c>
      <c r="K122" s="52" t="s">
        <v>42</v>
      </c>
      <c r="L122" s="52" t="s">
        <v>43</v>
      </c>
      <c r="M122" s="53" t="s">
        <v>44</v>
      </c>
      <c r="N122" s="52" t="s">
        <v>45</v>
      </c>
      <c r="O122" s="52" t="s">
        <v>46</v>
      </c>
      <c r="P122" s="54" t="s">
        <v>47</v>
      </c>
      <c r="Q122" s="54" t="s">
        <v>48</v>
      </c>
    </row>
    <row r="123" spans="1:26" s="162" customFormat="1">
      <c r="A123" s="150"/>
      <c r="B123" s="153"/>
      <c r="C123" s="152"/>
      <c r="D123" s="153"/>
      <c r="E123" s="154"/>
      <c r="F123" s="155"/>
      <c r="G123" s="155"/>
      <c r="H123" s="156"/>
      <c r="I123" s="157"/>
      <c r="J123" s="157"/>
      <c r="K123" s="159"/>
      <c r="L123" s="545"/>
      <c r="M123" s="159"/>
      <c r="N123" s="159"/>
      <c r="O123" s="160"/>
      <c r="P123" s="160"/>
      <c r="Q123" s="174"/>
      <c r="R123" s="175"/>
      <c r="S123" s="175"/>
      <c r="T123" s="175"/>
      <c r="U123" s="175"/>
      <c r="V123" s="175"/>
      <c r="W123" s="175"/>
      <c r="X123" s="175"/>
      <c r="Y123" s="175"/>
      <c r="Z123" s="175"/>
    </row>
    <row r="124" spans="1:26" s="162" customFormat="1">
      <c r="A124" s="150"/>
      <c r="B124" s="153"/>
      <c r="C124" s="152"/>
      <c r="D124" s="153"/>
      <c r="E124" s="154"/>
      <c r="F124" s="155"/>
      <c r="G124" s="155"/>
      <c r="H124" s="156"/>
      <c r="I124" s="157"/>
      <c r="J124" s="157"/>
      <c r="K124" s="159"/>
      <c r="L124" s="545"/>
      <c r="M124" s="159"/>
      <c r="N124" s="159"/>
      <c r="O124" s="160"/>
      <c r="P124" s="160"/>
      <c r="Q124" s="174"/>
      <c r="R124" s="175"/>
      <c r="S124" s="175"/>
      <c r="T124" s="175"/>
      <c r="U124" s="175"/>
      <c r="V124" s="175"/>
      <c r="W124" s="175"/>
      <c r="X124" s="175"/>
      <c r="Y124" s="175"/>
      <c r="Z124" s="175"/>
    </row>
    <row r="125" spans="1:26" s="162" customFormat="1">
      <c r="A125" s="150"/>
      <c r="B125" s="153"/>
      <c r="C125" s="152"/>
      <c r="D125" s="153"/>
      <c r="E125" s="154"/>
      <c r="F125" s="155"/>
      <c r="G125" s="155"/>
      <c r="H125" s="155"/>
      <c r="I125" s="157"/>
      <c r="J125" s="157"/>
      <c r="K125" s="159"/>
      <c r="L125" s="157"/>
      <c r="M125" s="159"/>
      <c r="N125" s="159"/>
      <c r="O125" s="160"/>
      <c r="P125" s="160"/>
      <c r="Q125" s="174"/>
      <c r="R125" s="175"/>
      <c r="S125" s="175"/>
      <c r="T125" s="175"/>
      <c r="U125" s="175"/>
      <c r="V125" s="175"/>
      <c r="W125" s="175"/>
      <c r="X125" s="175"/>
      <c r="Y125" s="175"/>
      <c r="Z125" s="175"/>
    </row>
    <row r="126" spans="1:26" s="162" customFormat="1">
      <c r="A126" s="150"/>
      <c r="B126" s="153"/>
      <c r="C126" s="152"/>
      <c r="D126" s="153"/>
      <c r="E126" s="154"/>
      <c r="F126" s="155"/>
      <c r="G126" s="155"/>
      <c r="H126" s="155"/>
      <c r="I126" s="157"/>
      <c r="J126" s="157"/>
      <c r="K126" s="157"/>
      <c r="L126" s="157"/>
      <c r="M126" s="173"/>
      <c r="N126" s="173"/>
      <c r="O126" s="160"/>
      <c r="P126" s="160"/>
      <c r="Q126" s="174"/>
      <c r="R126" s="175"/>
      <c r="S126" s="175"/>
      <c r="T126" s="175"/>
      <c r="U126" s="175"/>
      <c r="V126" s="175"/>
      <c r="W126" s="175"/>
      <c r="X126" s="175"/>
      <c r="Y126" s="175"/>
      <c r="Z126" s="175"/>
    </row>
    <row r="127" spans="1:26" s="162" customFormat="1">
      <c r="A127" s="150"/>
      <c r="B127" s="153"/>
      <c r="C127" s="152"/>
      <c r="D127" s="153"/>
      <c r="E127" s="154"/>
      <c r="F127" s="155"/>
      <c r="G127" s="155"/>
      <c r="H127" s="155"/>
      <c r="I127" s="157"/>
      <c r="J127" s="157"/>
      <c r="K127" s="157"/>
      <c r="L127" s="157"/>
      <c r="M127" s="173"/>
      <c r="N127" s="173"/>
      <c r="O127" s="160"/>
      <c r="P127" s="160"/>
      <c r="Q127" s="174"/>
      <c r="R127" s="175"/>
      <c r="S127" s="175"/>
      <c r="T127" s="175"/>
      <c r="U127" s="175"/>
      <c r="V127" s="175"/>
      <c r="W127" s="175"/>
      <c r="X127" s="175"/>
      <c r="Y127" s="175"/>
      <c r="Z127" s="175"/>
    </row>
    <row r="128" spans="1:26" s="162" customFormat="1">
      <c r="A128" s="150"/>
      <c r="B128" s="153"/>
      <c r="C128" s="152"/>
      <c r="D128" s="153"/>
      <c r="E128" s="154"/>
      <c r="F128" s="155"/>
      <c r="G128" s="155"/>
      <c r="H128" s="155"/>
      <c r="I128" s="157"/>
      <c r="J128" s="157"/>
      <c r="K128" s="157"/>
      <c r="L128" s="157"/>
      <c r="M128" s="173"/>
      <c r="N128" s="173"/>
      <c r="O128" s="160"/>
      <c r="P128" s="160"/>
      <c r="Q128" s="174"/>
      <c r="R128" s="175"/>
      <c r="S128" s="175"/>
      <c r="T128" s="175"/>
      <c r="U128" s="175"/>
      <c r="V128" s="175"/>
      <c r="W128" s="175"/>
      <c r="X128" s="175"/>
      <c r="Y128" s="175"/>
      <c r="Z128" s="175"/>
    </row>
    <row r="129" spans="1:17" s="162" customFormat="1">
      <c r="A129" s="150"/>
      <c r="B129" s="151" t="s">
        <v>28</v>
      </c>
      <c r="C129" s="152"/>
      <c r="D129" s="153"/>
      <c r="E129" s="154"/>
      <c r="F129" s="155"/>
      <c r="G129" s="155"/>
      <c r="H129" s="155"/>
      <c r="I129" s="157"/>
      <c r="J129" s="157"/>
      <c r="K129" s="158">
        <f>SUM(K123:K128)</f>
        <v>0</v>
      </c>
      <c r="L129" s="158">
        <f>SUM(L123:L128)</f>
        <v>0</v>
      </c>
      <c r="M129" s="185">
        <f>SUM(M123:M128)</f>
        <v>0</v>
      </c>
      <c r="N129" s="158">
        <f>SUM(N123:N128)</f>
        <v>0</v>
      </c>
      <c r="O129" s="160"/>
      <c r="P129" s="160"/>
      <c r="Q129" s="161"/>
    </row>
    <row r="130" spans="1:17">
      <c r="B130" s="112"/>
      <c r="C130" s="112"/>
      <c r="D130" s="112"/>
      <c r="E130" s="163"/>
      <c r="F130" s="112"/>
      <c r="G130" s="112"/>
      <c r="H130" s="112"/>
      <c r="I130" s="112"/>
      <c r="J130" s="112"/>
      <c r="K130" s="112"/>
      <c r="L130" s="112"/>
      <c r="M130" s="112"/>
      <c r="N130" s="112"/>
      <c r="O130" s="112"/>
      <c r="P130" s="112"/>
    </row>
    <row r="131" spans="1:17" ht="18.75">
      <c r="B131" s="166" t="s">
        <v>123</v>
      </c>
      <c r="C131" s="176">
        <f>+K129</f>
        <v>0</v>
      </c>
      <c r="H131" s="168"/>
      <c r="I131" s="168"/>
      <c r="J131" s="168"/>
      <c r="K131" s="168"/>
      <c r="L131" s="168"/>
      <c r="M131" s="168"/>
      <c r="N131" s="112"/>
      <c r="O131" s="112"/>
      <c r="P131" s="112"/>
    </row>
    <row r="133" spans="1:17" ht="15.75" thickBot="1"/>
    <row r="134" spans="1:17" ht="37.15" customHeight="1" thickBot="1">
      <c r="B134" s="177" t="s">
        <v>124</v>
      </c>
      <c r="C134" s="142" t="s">
        <v>125</v>
      </c>
      <c r="D134" s="177" t="s">
        <v>27</v>
      </c>
      <c r="E134" s="142" t="s">
        <v>126</v>
      </c>
    </row>
    <row r="135" spans="1:17" ht="41.45" customHeight="1">
      <c r="B135" s="178" t="s">
        <v>127</v>
      </c>
      <c r="C135" s="179">
        <v>20</v>
      </c>
      <c r="D135" s="179">
        <v>0</v>
      </c>
      <c r="E135" s="1282">
        <f>+D135+D136+D137</f>
        <v>0</v>
      </c>
    </row>
    <row r="136" spans="1:17">
      <c r="B136" s="178" t="s">
        <v>128</v>
      </c>
      <c r="C136" s="118">
        <v>30</v>
      </c>
      <c r="D136" s="605">
        <v>0</v>
      </c>
      <c r="E136" s="1283"/>
    </row>
    <row r="137" spans="1:17" ht="15.75" thickBot="1">
      <c r="B137" s="178" t="s">
        <v>129</v>
      </c>
      <c r="C137" s="180">
        <v>40</v>
      </c>
      <c r="D137" s="180">
        <v>0</v>
      </c>
      <c r="E137" s="1284"/>
    </row>
    <row r="139" spans="1:17" ht="15.75" thickBot="1"/>
    <row r="140" spans="1:17" ht="27" thickBot="1">
      <c r="B140" s="1268" t="s">
        <v>130</v>
      </c>
      <c r="C140" s="1269"/>
      <c r="D140" s="1269"/>
      <c r="E140" s="1269"/>
      <c r="F140" s="1269"/>
      <c r="G140" s="1269"/>
      <c r="H140" s="1269"/>
      <c r="I140" s="1269"/>
      <c r="J140" s="1269"/>
      <c r="K140" s="1269"/>
      <c r="L140" s="1269"/>
      <c r="M140" s="1269"/>
      <c r="N140" s="1270"/>
    </row>
    <row r="142" spans="1:17" ht="76.5" customHeight="1">
      <c r="B142" s="114" t="s">
        <v>92</v>
      </c>
      <c r="C142" s="114" t="s">
        <v>93</v>
      </c>
      <c r="D142" s="114" t="s">
        <v>94</v>
      </c>
      <c r="E142" s="114" t="s">
        <v>95</v>
      </c>
      <c r="F142" s="114" t="s">
        <v>96</v>
      </c>
      <c r="G142" s="114" t="s">
        <v>97</v>
      </c>
      <c r="H142" s="114" t="s">
        <v>98</v>
      </c>
      <c r="I142" s="114" t="s">
        <v>99</v>
      </c>
      <c r="J142" s="1271" t="s">
        <v>100</v>
      </c>
      <c r="K142" s="1272"/>
      <c r="L142" s="1273"/>
      <c r="M142" s="114" t="s">
        <v>101</v>
      </c>
      <c r="N142" s="114" t="s">
        <v>102</v>
      </c>
      <c r="O142" s="114" t="s">
        <v>103</v>
      </c>
      <c r="P142" s="1271" t="s">
        <v>82</v>
      </c>
      <c r="Q142" s="1273"/>
    </row>
    <row r="143" spans="1:17" ht="60.75" customHeight="1">
      <c r="B143" s="213" t="s">
        <v>460</v>
      </c>
      <c r="C143" s="213"/>
      <c r="D143" s="119"/>
      <c r="E143" s="119"/>
      <c r="F143" s="119"/>
      <c r="G143" s="119"/>
      <c r="H143" s="119"/>
      <c r="I143" s="120"/>
      <c r="J143" s="46" t="s">
        <v>189</v>
      </c>
      <c r="K143" s="188" t="s">
        <v>190</v>
      </c>
      <c r="L143" s="122" t="s">
        <v>191</v>
      </c>
      <c r="M143" s="44"/>
      <c r="N143" s="44"/>
      <c r="O143" s="44"/>
      <c r="P143" s="1276" t="s">
        <v>4453</v>
      </c>
      <c r="Q143" s="1277"/>
    </row>
    <row r="144" spans="1:17" ht="60.75" customHeight="1">
      <c r="B144" s="213" t="s">
        <v>461</v>
      </c>
      <c r="C144" s="213"/>
      <c r="D144" s="119"/>
      <c r="E144" s="119"/>
      <c r="F144" s="119"/>
      <c r="G144" s="119"/>
      <c r="H144" s="119"/>
      <c r="I144" s="120"/>
      <c r="J144" s="46"/>
      <c r="K144" s="188"/>
      <c r="L144" s="122"/>
      <c r="M144" s="44"/>
      <c r="N144" s="44"/>
      <c r="O144" s="44"/>
      <c r="P144" s="605"/>
      <c r="Q144" s="605"/>
    </row>
    <row r="145" spans="2:17" ht="33.6" customHeight="1">
      <c r="B145" s="213" t="s">
        <v>462</v>
      </c>
      <c r="C145" s="213"/>
      <c r="D145" s="119"/>
      <c r="E145" s="119"/>
      <c r="F145" s="119"/>
      <c r="G145" s="119"/>
      <c r="H145" s="119"/>
      <c r="I145" s="120"/>
      <c r="J145" s="46"/>
      <c r="K145" s="122"/>
      <c r="L145" s="122"/>
      <c r="M145" s="44"/>
      <c r="N145" s="44"/>
      <c r="O145" s="44"/>
      <c r="P145" s="1281"/>
      <c r="Q145" s="1281"/>
    </row>
    <row r="148" spans="2:17" ht="15.75" thickBot="1"/>
    <row r="149" spans="2:17" ht="54" customHeight="1">
      <c r="B149" s="615" t="s">
        <v>17</v>
      </c>
      <c r="C149" s="615" t="s">
        <v>124</v>
      </c>
      <c r="D149" s="114" t="s">
        <v>125</v>
      </c>
      <c r="E149" s="615" t="s">
        <v>27</v>
      </c>
      <c r="F149" s="142" t="s">
        <v>138</v>
      </c>
      <c r="G149" s="143"/>
    </row>
    <row r="150" spans="2:17" ht="120.75" customHeight="1">
      <c r="B150" s="1285" t="s">
        <v>139</v>
      </c>
      <c r="C150" s="144" t="s">
        <v>140</v>
      </c>
      <c r="D150" s="605">
        <v>25</v>
      </c>
      <c r="E150" s="605"/>
      <c r="F150" s="1286">
        <f>+E150+E151+E152</f>
        <v>0</v>
      </c>
      <c r="G150" s="145"/>
    </row>
    <row r="151" spans="2:17" ht="76.150000000000006" customHeight="1">
      <c r="B151" s="1285"/>
      <c r="C151" s="144" t="s">
        <v>141</v>
      </c>
      <c r="D151" s="602">
        <v>25</v>
      </c>
      <c r="E151" s="605"/>
      <c r="F151" s="1287"/>
      <c r="G151" s="145"/>
    </row>
    <row r="152" spans="2:17" ht="69" customHeight="1">
      <c r="B152" s="1285"/>
      <c r="C152" s="144" t="s">
        <v>142</v>
      </c>
      <c r="D152" s="605">
        <v>10</v>
      </c>
      <c r="E152" s="605"/>
      <c r="F152" s="1288"/>
      <c r="G152" s="145"/>
    </row>
    <row r="153" spans="2:17">
      <c r="C153"/>
    </row>
    <row r="156" spans="2:17">
      <c r="B156" s="42" t="s">
        <v>143</v>
      </c>
    </row>
    <row r="159" spans="2:17">
      <c r="B159" s="43" t="s">
        <v>17</v>
      </c>
      <c r="C159" s="43" t="s">
        <v>26</v>
      </c>
      <c r="D159" s="615" t="s">
        <v>27</v>
      </c>
      <c r="E159" s="615" t="s">
        <v>28</v>
      </c>
    </row>
    <row r="160" spans="2:17" ht="28.5">
      <c r="B160" s="49" t="s">
        <v>144</v>
      </c>
      <c r="C160" s="50">
        <v>40</v>
      </c>
      <c r="D160" s="605">
        <f>+E135</f>
        <v>0</v>
      </c>
      <c r="E160" s="1265">
        <f>+D160+D161</f>
        <v>0</v>
      </c>
    </row>
    <row r="161" spans="2:5" ht="42.75">
      <c r="B161" s="49" t="s">
        <v>145</v>
      </c>
      <c r="C161" s="50">
        <v>60</v>
      </c>
      <c r="D161" s="605">
        <f>+F150</f>
        <v>0</v>
      </c>
      <c r="E161" s="1266"/>
    </row>
  </sheetData>
  <mergeCells count="61">
    <mergeCell ref="P145:Q145"/>
    <mergeCell ref="B150:B152"/>
    <mergeCell ref="F150:F152"/>
    <mergeCell ref="E160:E161"/>
    <mergeCell ref="B119:N119"/>
    <mergeCell ref="E135:E137"/>
    <mergeCell ref="B140:N140"/>
    <mergeCell ref="J142:L142"/>
    <mergeCell ref="P142:Q142"/>
    <mergeCell ref="P143:Q143"/>
    <mergeCell ref="B116:P116"/>
    <mergeCell ref="P101:Q101"/>
    <mergeCell ref="P102:Q102"/>
    <mergeCell ref="P103:Q103"/>
    <mergeCell ref="P104:Q104"/>
    <mergeCell ref="P105:Q105"/>
    <mergeCell ref="P106:Q106"/>
    <mergeCell ref="P107:Q107"/>
    <mergeCell ref="P108:Q108"/>
    <mergeCell ref="B109:N109"/>
    <mergeCell ref="D112:E112"/>
    <mergeCell ref="D113:E113"/>
    <mergeCell ref="P100:Q100"/>
    <mergeCell ref="P89:Q89"/>
    <mergeCell ref="P90:Q90"/>
    <mergeCell ref="P91:Q91"/>
    <mergeCell ref="P92:Q92"/>
    <mergeCell ref="P93:Q93"/>
    <mergeCell ref="P94:Q94"/>
    <mergeCell ref="P95:Q95"/>
    <mergeCell ref="P96:Q96"/>
    <mergeCell ref="P97:Q97"/>
    <mergeCell ref="P98:Q98"/>
    <mergeCell ref="P99:Q99"/>
    <mergeCell ref="J88:L88"/>
    <mergeCell ref="P88:Q88"/>
    <mergeCell ref="C65:N65"/>
    <mergeCell ref="B67:N67"/>
    <mergeCell ref="O70:P70"/>
    <mergeCell ref="O71:P71"/>
    <mergeCell ref="O72:P72"/>
    <mergeCell ref="O73:P73"/>
    <mergeCell ref="O74:P74"/>
    <mergeCell ref="O75:P75"/>
    <mergeCell ref="O76:P76"/>
    <mergeCell ref="O77:P77"/>
    <mergeCell ref="B83:N83"/>
    <mergeCell ref="B61:B62"/>
    <mergeCell ref="C61:C62"/>
    <mergeCell ref="D61:E61"/>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77 A65573 IS65573 SO65573 ACK65573 AMG65573 AWC65573 BFY65573 BPU65573 BZQ65573 CJM65573 CTI65573 DDE65573 DNA65573 DWW65573 EGS65573 EQO65573 FAK65573 FKG65573 FUC65573 GDY65573 GNU65573 GXQ65573 HHM65573 HRI65573 IBE65573 ILA65573 IUW65573 JES65573 JOO65573 JYK65573 KIG65573 KSC65573 LBY65573 LLU65573 LVQ65573 MFM65573 MPI65573 MZE65573 NJA65573 NSW65573 OCS65573 OMO65573 OWK65573 PGG65573 PQC65573 PZY65573 QJU65573 QTQ65573 RDM65573 RNI65573 RXE65573 SHA65573 SQW65573 TAS65573 TKO65573 TUK65573 UEG65573 UOC65573 UXY65573 VHU65573 VRQ65573 WBM65573 WLI65573 WVE65573 A131109 IS131109 SO131109 ACK131109 AMG131109 AWC131109 BFY131109 BPU131109 BZQ131109 CJM131109 CTI131109 DDE131109 DNA131109 DWW131109 EGS131109 EQO131109 FAK131109 FKG131109 FUC131109 GDY131109 GNU131109 GXQ131109 HHM131109 HRI131109 IBE131109 ILA131109 IUW131109 JES131109 JOO131109 JYK131109 KIG131109 KSC131109 LBY131109 LLU131109 LVQ131109 MFM131109 MPI131109 MZE131109 NJA131109 NSW131109 OCS131109 OMO131109 OWK131109 PGG131109 PQC131109 PZY131109 QJU131109 QTQ131109 RDM131109 RNI131109 RXE131109 SHA131109 SQW131109 TAS131109 TKO131109 TUK131109 UEG131109 UOC131109 UXY131109 VHU131109 VRQ131109 WBM131109 WLI131109 WVE131109 A196645 IS196645 SO196645 ACK196645 AMG196645 AWC196645 BFY196645 BPU196645 BZQ196645 CJM196645 CTI196645 DDE196645 DNA196645 DWW196645 EGS196645 EQO196645 FAK196645 FKG196645 FUC196645 GDY196645 GNU196645 GXQ196645 HHM196645 HRI196645 IBE196645 ILA196645 IUW196645 JES196645 JOO196645 JYK196645 KIG196645 KSC196645 LBY196645 LLU196645 LVQ196645 MFM196645 MPI196645 MZE196645 NJA196645 NSW196645 OCS196645 OMO196645 OWK196645 PGG196645 PQC196645 PZY196645 QJU196645 QTQ196645 RDM196645 RNI196645 RXE196645 SHA196645 SQW196645 TAS196645 TKO196645 TUK196645 UEG196645 UOC196645 UXY196645 VHU196645 VRQ196645 WBM196645 WLI196645 WVE196645 A262181 IS262181 SO262181 ACK262181 AMG262181 AWC262181 BFY262181 BPU262181 BZQ262181 CJM262181 CTI262181 DDE262181 DNA262181 DWW262181 EGS262181 EQO262181 FAK262181 FKG262181 FUC262181 GDY262181 GNU262181 GXQ262181 HHM262181 HRI262181 IBE262181 ILA262181 IUW262181 JES262181 JOO262181 JYK262181 KIG262181 KSC262181 LBY262181 LLU262181 LVQ262181 MFM262181 MPI262181 MZE262181 NJA262181 NSW262181 OCS262181 OMO262181 OWK262181 PGG262181 PQC262181 PZY262181 QJU262181 QTQ262181 RDM262181 RNI262181 RXE262181 SHA262181 SQW262181 TAS262181 TKO262181 TUK262181 UEG262181 UOC262181 UXY262181 VHU262181 VRQ262181 WBM262181 WLI262181 WVE262181 A327717 IS327717 SO327717 ACK327717 AMG327717 AWC327717 BFY327717 BPU327717 BZQ327717 CJM327717 CTI327717 DDE327717 DNA327717 DWW327717 EGS327717 EQO327717 FAK327717 FKG327717 FUC327717 GDY327717 GNU327717 GXQ327717 HHM327717 HRI327717 IBE327717 ILA327717 IUW327717 JES327717 JOO327717 JYK327717 KIG327717 KSC327717 LBY327717 LLU327717 LVQ327717 MFM327717 MPI327717 MZE327717 NJA327717 NSW327717 OCS327717 OMO327717 OWK327717 PGG327717 PQC327717 PZY327717 QJU327717 QTQ327717 RDM327717 RNI327717 RXE327717 SHA327717 SQW327717 TAS327717 TKO327717 TUK327717 UEG327717 UOC327717 UXY327717 VHU327717 VRQ327717 WBM327717 WLI327717 WVE327717 A393253 IS393253 SO393253 ACK393253 AMG393253 AWC393253 BFY393253 BPU393253 BZQ393253 CJM393253 CTI393253 DDE393253 DNA393253 DWW393253 EGS393253 EQO393253 FAK393253 FKG393253 FUC393253 GDY393253 GNU393253 GXQ393253 HHM393253 HRI393253 IBE393253 ILA393253 IUW393253 JES393253 JOO393253 JYK393253 KIG393253 KSC393253 LBY393253 LLU393253 LVQ393253 MFM393253 MPI393253 MZE393253 NJA393253 NSW393253 OCS393253 OMO393253 OWK393253 PGG393253 PQC393253 PZY393253 QJU393253 QTQ393253 RDM393253 RNI393253 RXE393253 SHA393253 SQW393253 TAS393253 TKO393253 TUK393253 UEG393253 UOC393253 UXY393253 VHU393253 VRQ393253 WBM393253 WLI393253 WVE393253 A458789 IS458789 SO458789 ACK458789 AMG458789 AWC458789 BFY458789 BPU458789 BZQ458789 CJM458789 CTI458789 DDE458789 DNA458789 DWW458789 EGS458789 EQO458789 FAK458789 FKG458789 FUC458789 GDY458789 GNU458789 GXQ458789 HHM458789 HRI458789 IBE458789 ILA458789 IUW458789 JES458789 JOO458789 JYK458789 KIG458789 KSC458789 LBY458789 LLU458789 LVQ458789 MFM458789 MPI458789 MZE458789 NJA458789 NSW458789 OCS458789 OMO458789 OWK458789 PGG458789 PQC458789 PZY458789 QJU458789 QTQ458789 RDM458789 RNI458789 RXE458789 SHA458789 SQW458789 TAS458789 TKO458789 TUK458789 UEG458789 UOC458789 UXY458789 VHU458789 VRQ458789 WBM458789 WLI458789 WVE458789 A524325 IS524325 SO524325 ACK524325 AMG524325 AWC524325 BFY524325 BPU524325 BZQ524325 CJM524325 CTI524325 DDE524325 DNA524325 DWW524325 EGS524325 EQO524325 FAK524325 FKG524325 FUC524325 GDY524325 GNU524325 GXQ524325 HHM524325 HRI524325 IBE524325 ILA524325 IUW524325 JES524325 JOO524325 JYK524325 KIG524325 KSC524325 LBY524325 LLU524325 LVQ524325 MFM524325 MPI524325 MZE524325 NJA524325 NSW524325 OCS524325 OMO524325 OWK524325 PGG524325 PQC524325 PZY524325 QJU524325 QTQ524325 RDM524325 RNI524325 RXE524325 SHA524325 SQW524325 TAS524325 TKO524325 TUK524325 UEG524325 UOC524325 UXY524325 VHU524325 VRQ524325 WBM524325 WLI524325 WVE524325 A589861 IS589861 SO589861 ACK589861 AMG589861 AWC589861 BFY589861 BPU589861 BZQ589861 CJM589861 CTI589861 DDE589861 DNA589861 DWW589861 EGS589861 EQO589861 FAK589861 FKG589861 FUC589861 GDY589861 GNU589861 GXQ589861 HHM589861 HRI589861 IBE589861 ILA589861 IUW589861 JES589861 JOO589861 JYK589861 KIG589861 KSC589861 LBY589861 LLU589861 LVQ589861 MFM589861 MPI589861 MZE589861 NJA589861 NSW589861 OCS589861 OMO589861 OWK589861 PGG589861 PQC589861 PZY589861 QJU589861 QTQ589861 RDM589861 RNI589861 RXE589861 SHA589861 SQW589861 TAS589861 TKO589861 TUK589861 UEG589861 UOC589861 UXY589861 VHU589861 VRQ589861 WBM589861 WLI589861 WVE589861 A655397 IS655397 SO655397 ACK655397 AMG655397 AWC655397 BFY655397 BPU655397 BZQ655397 CJM655397 CTI655397 DDE655397 DNA655397 DWW655397 EGS655397 EQO655397 FAK655397 FKG655397 FUC655397 GDY655397 GNU655397 GXQ655397 HHM655397 HRI655397 IBE655397 ILA655397 IUW655397 JES655397 JOO655397 JYK655397 KIG655397 KSC655397 LBY655397 LLU655397 LVQ655397 MFM655397 MPI655397 MZE655397 NJA655397 NSW655397 OCS655397 OMO655397 OWK655397 PGG655397 PQC655397 PZY655397 QJU655397 QTQ655397 RDM655397 RNI655397 RXE655397 SHA655397 SQW655397 TAS655397 TKO655397 TUK655397 UEG655397 UOC655397 UXY655397 VHU655397 VRQ655397 WBM655397 WLI655397 WVE655397 A720933 IS720933 SO720933 ACK720933 AMG720933 AWC720933 BFY720933 BPU720933 BZQ720933 CJM720933 CTI720933 DDE720933 DNA720933 DWW720933 EGS720933 EQO720933 FAK720933 FKG720933 FUC720933 GDY720933 GNU720933 GXQ720933 HHM720933 HRI720933 IBE720933 ILA720933 IUW720933 JES720933 JOO720933 JYK720933 KIG720933 KSC720933 LBY720933 LLU720933 LVQ720933 MFM720933 MPI720933 MZE720933 NJA720933 NSW720933 OCS720933 OMO720933 OWK720933 PGG720933 PQC720933 PZY720933 QJU720933 QTQ720933 RDM720933 RNI720933 RXE720933 SHA720933 SQW720933 TAS720933 TKO720933 TUK720933 UEG720933 UOC720933 UXY720933 VHU720933 VRQ720933 WBM720933 WLI720933 WVE720933 A786469 IS786469 SO786469 ACK786469 AMG786469 AWC786469 BFY786469 BPU786469 BZQ786469 CJM786469 CTI786469 DDE786469 DNA786469 DWW786469 EGS786469 EQO786469 FAK786469 FKG786469 FUC786469 GDY786469 GNU786469 GXQ786469 HHM786469 HRI786469 IBE786469 ILA786469 IUW786469 JES786469 JOO786469 JYK786469 KIG786469 KSC786469 LBY786469 LLU786469 LVQ786469 MFM786469 MPI786469 MZE786469 NJA786469 NSW786469 OCS786469 OMO786469 OWK786469 PGG786469 PQC786469 PZY786469 QJU786469 QTQ786469 RDM786469 RNI786469 RXE786469 SHA786469 SQW786469 TAS786469 TKO786469 TUK786469 UEG786469 UOC786469 UXY786469 VHU786469 VRQ786469 WBM786469 WLI786469 WVE786469 A852005 IS852005 SO852005 ACK852005 AMG852005 AWC852005 BFY852005 BPU852005 BZQ852005 CJM852005 CTI852005 DDE852005 DNA852005 DWW852005 EGS852005 EQO852005 FAK852005 FKG852005 FUC852005 GDY852005 GNU852005 GXQ852005 HHM852005 HRI852005 IBE852005 ILA852005 IUW852005 JES852005 JOO852005 JYK852005 KIG852005 KSC852005 LBY852005 LLU852005 LVQ852005 MFM852005 MPI852005 MZE852005 NJA852005 NSW852005 OCS852005 OMO852005 OWK852005 PGG852005 PQC852005 PZY852005 QJU852005 QTQ852005 RDM852005 RNI852005 RXE852005 SHA852005 SQW852005 TAS852005 TKO852005 TUK852005 UEG852005 UOC852005 UXY852005 VHU852005 VRQ852005 WBM852005 WLI852005 WVE852005 A917541 IS917541 SO917541 ACK917541 AMG917541 AWC917541 BFY917541 BPU917541 BZQ917541 CJM917541 CTI917541 DDE917541 DNA917541 DWW917541 EGS917541 EQO917541 FAK917541 FKG917541 FUC917541 GDY917541 GNU917541 GXQ917541 HHM917541 HRI917541 IBE917541 ILA917541 IUW917541 JES917541 JOO917541 JYK917541 KIG917541 KSC917541 LBY917541 LLU917541 LVQ917541 MFM917541 MPI917541 MZE917541 NJA917541 NSW917541 OCS917541 OMO917541 OWK917541 PGG917541 PQC917541 PZY917541 QJU917541 QTQ917541 RDM917541 RNI917541 RXE917541 SHA917541 SQW917541 TAS917541 TKO917541 TUK917541 UEG917541 UOC917541 UXY917541 VHU917541 VRQ917541 WBM917541 WLI917541 WVE917541 A983077 IS983077 SO983077 ACK983077 AMG983077 AWC983077 BFY983077 BPU983077 BZQ983077 CJM983077 CTI983077 DDE983077 DNA983077 DWW983077 EGS983077 EQO983077 FAK983077 FKG983077 FUC983077 GDY983077 GNU983077 GXQ983077 HHM983077 HRI983077 IBE983077 ILA983077 IUW983077 JES983077 JOO983077 JYK983077 KIG983077 KSC983077 LBY983077 LLU983077 LVQ983077 MFM983077 MPI983077 MZE983077 NJA983077 NSW983077 OCS983077 OMO983077 OWK983077 PGG983077 PQC983077 PZY983077 QJU983077 QTQ983077 RDM983077 RNI983077 RXE983077 SHA983077 SQW983077 TAS983077 TKO983077 TUK983077 UEG983077 UOC983077 UXY983077 VHU983077 VRQ983077 WBM983077 WLI98307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7 WLL983077 C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C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C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C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C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C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C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C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C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C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C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C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C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C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C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2:Z152"/>
  <sheetViews>
    <sheetView zoomScale="80" zoomScaleNormal="80" workbookViewId="0">
      <selection activeCell="C10" sqref="C10:E11"/>
    </sheetView>
  </sheetViews>
  <sheetFormatPr baseColWidth="10" defaultRowHeight="15"/>
  <cols>
    <col min="1" max="1" width="3.140625" style="1" bestFit="1" customWidth="1"/>
    <col min="2" max="2" width="102.7109375" style="1" bestFit="1" customWidth="1"/>
    <col min="3" max="3" width="31.140625" style="1" customWidth="1"/>
    <col min="4" max="4" width="28.140625" style="1" customWidth="1"/>
    <col min="5" max="5" width="25" style="1" customWidth="1"/>
    <col min="6" max="7" width="29.7109375" style="1" customWidth="1"/>
    <col min="8" max="8" width="24.5703125" style="1" customWidth="1"/>
    <col min="9" max="9" width="24" style="1" customWidth="1"/>
    <col min="10" max="10" width="21.140625" style="1" customWidth="1"/>
    <col min="11" max="11" width="14.7109375" style="1" bestFit="1" customWidth="1"/>
    <col min="12" max="12" width="22.85546875" style="1" customWidth="1"/>
    <col min="13" max="13" width="18.7109375" style="1" customWidth="1"/>
    <col min="14" max="14" width="22.140625" style="1" customWidth="1"/>
    <col min="15" max="15" width="26.140625" style="1" customWidth="1"/>
    <col min="16" max="16" width="19.5703125" style="1" bestFit="1" customWidth="1"/>
    <col min="17" max="17" width="19.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4175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4454</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30</v>
      </c>
      <c r="E15" s="20">
        <v>1570387312</v>
      </c>
      <c r="F15" s="446">
        <v>752</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536">
        <v>1570387312</v>
      </c>
      <c r="F22" s="20">
        <v>752</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1235">
        <f>+F22*0.8</f>
        <v>601.6</v>
      </c>
      <c r="D24" s="647"/>
      <c r="E24" s="1236">
        <f>E22</f>
        <v>1570387312</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605"/>
      <c r="D30" s="605" t="s">
        <v>184</v>
      </c>
      <c r="E30"/>
      <c r="F30"/>
      <c r="G30"/>
      <c r="H30"/>
      <c r="I30" s="15"/>
      <c r="J30" s="15"/>
      <c r="K30" s="15"/>
      <c r="L30" s="15"/>
      <c r="M30" s="15"/>
      <c r="N30" s="16"/>
    </row>
    <row r="31" spans="1:14">
      <c r="A31" s="773"/>
      <c r="B31" s="44" t="s">
        <v>21</v>
      </c>
      <c r="C31" s="605" t="s">
        <v>184</v>
      </c>
      <c r="D31" s="605"/>
      <c r="E31"/>
      <c r="F31"/>
      <c r="G31"/>
      <c r="H31"/>
      <c r="I31" s="15"/>
      <c r="J31" s="15"/>
      <c r="K31" s="15"/>
      <c r="L31" s="15"/>
      <c r="M31" s="15"/>
      <c r="N31" s="16"/>
    </row>
    <row r="32" spans="1:14">
      <c r="A32" s="773"/>
      <c r="B32" s="44" t="s">
        <v>22</v>
      </c>
      <c r="C32" s="605"/>
      <c r="D32" s="605" t="s">
        <v>184</v>
      </c>
      <c r="E32"/>
      <c r="F32"/>
      <c r="G32"/>
      <c r="H32"/>
      <c r="I32" s="15"/>
      <c r="J32" s="15"/>
      <c r="K32" s="15"/>
      <c r="L32" s="15"/>
      <c r="M32" s="15"/>
      <c r="N32" s="16"/>
    </row>
    <row r="33" spans="1:17">
      <c r="A33" s="773"/>
      <c r="B33" s="44" t="s">
        <v>23</v>
      </c>
      <c r="C33" s="605"/>
      <c r="D33" s="605" t="s">
        <v>184</v>
      </c>
      <c r="E33"/>
      <c r="F33"/>
      <c r="G33"/>
      <c r="H33"/>
      <c r="I33" s="15"/>
      <c r="J33" s="15"/>
      <c r="K33" s="15"/>
      <c r="L33" s="15"/>
      <c r="M33" s="15"/>
      <c r="N33" s="16"/>
    </row>
    <row r="34" spans="1:17">
      <c r="A34" s="773"/>
      <c r="B34" s="46" t="s">
        <v>24</v>
      </c>
      <c r="C34" s="46"/>
      <c r="D34" s="47" t="s">
        <v>184</v>
      </c>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42.75">
      <c r="A41" s="773"/>
      <c r="B41" s="49" t="s">
        <v>30</v>
      </c>
      <c r="C41" s="50">
        <v>60</v>
      </c>
      <c r="D41" s="605">
        <f>+F151</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c r="B49" s="153" t="s">
        <v>4176</v>
      </c>
      <c r="C49" s="152" t="s">
        <v>4177</v>
      </c>
      <c r="D49" s="152" t="s">
        <v>4177</v>
      </c>
      <c r="E49" s="159" t="s">
        <v>4178</v>
      </c>
      <c r="F49" s="155" t="s">
        <v>4179</v>
      </c>
      <c r="G49" s="184">
        <v>0.6</v>
      </c>
      <c r="H49" s="156">
        <v>40323</v>
      </c>
      <c r="I49" s="156">
        <v>40573</v>
      </c>
      <c r="J49" s="157"/>
      <c r="K49" s="159">
        <v>0</v>
      </c>
      <c r="L49" s="159"/>
      <c r="M49" s="159">
        <v>850</v>
      </c>
      <c r="N49" s="159">
        <v>100</v>
      </c>
      <c r="O49" s="160">
        <v>583643937</v>
      </c>
      <c r="P49" s="711">
        <v>29</v>
      </c>
      <c r="Q49" s="174" t="s">
        <v>4180</v>
      </c>
      <c r="R49" s="175"/>
      <c r="S49" s="175"/>
      <c r="T49" s="175"/>
      <c r="U49" s="175"/>
      <c r="V49" s="175"/>
      <c r="W49" s="175"/>
      <c r="X49" s="175"/>
      <c r="Y49" s="175"/>
      <c r="Z49" s="175"/>
    </row>
    <row r="50" spans="1:26" s="162" customFormat="1" ht="60">
      <c r="A50" s="150"/>
      <c r="B50" s="153" t="s">
        <v>4176</v>
      </c>
      <c r="C50" s="152" t="s">
        <v>4181</v>
      </c>
      <c r="D50" s="152" t="s">
        <v>4181</v>
      </c>
      <c r="E50" s="159" t="s">
        <v>4182</v>
      </c>
      <c r="F50" s="155" t="s">
        <v>4183</v>
      </c>
      <c r="G50" s="184">
        <v>1</v>
      </c>
      <c r="H50" s="156">
        <v>40534</v>
      </c>
      <c r="I50" s="156">
        <v>40838</v>
      </c>
      <c r="J50" s="157"/>
      <c r="K50" s="159">
        <v>0</v>
      </c>
      <c r="L50" s="159"/>
      <c r="M50" s="159">
        <v>1270</v>
      </c>
      <c r="N50" s="159">
        <v>100</v>
      </c>
      <c r="O50" s="160">
        <v>190500000</v>
      </c>
      <c r="P50" s="160">
        <v>7</v>
      </c>
      <c r="Q50" s="174" t="s">
        <v>4184</v>
      </c>
      <c r="R50" s="175"/>
      <c r="S50" s="175"/>
      <c r="T50" s="175"/>
      <c r="U50" s="175"/>
      <c r="V50" s="175"/>
      <c r="W50" s="175"/>
      <c r="X50" s="175"/>
      <c r="Y50" s="175"/>
      <c r="Z50" s="175"/>
    </row>
    <row r="51" spans="1:26" s="162" customFormat="1" ht="60">
      <c r="A51" s="150"/>
      <c r="B51" s="153" t="s">
        <v>4176</v>
      </c>
      <c r="C51" s="152" t="s">
        <v>4185</v>
      </c>
      <c r="D51" s="152" t="s">
        <v>4185</v>
      </c>
      <c r="E51" s="159" t="s">
        <v>4186</v>
      </c>
      <c r="F51" s="155" t="s">
        <v>4187</v>
      </c>
      <c r="G51" s="184">
        <v>1</v>
      </c>
      <c r="H51" s="156">
        <v>38511</v>
      </c>
      <c r="I51" s="156">
        <v>38876</v>
      </c>
      <c r="J51" s="157"/>
      <c r="K51" s="769">
        <v>0</v>
      </c>
      <c r="L51" s="159"/>
      <c r="M51" s="159">
        <v>1200</v>
      </c>
      <c r="N51" s="159">
        <v>100</v>
      </c>
      <c r="O51" s="160">
        <v>180000000</v>
      </c>
      <c r="P51" s="160">
        <v>11</v>
      </c>
      <c r="Q51" s="174" t="s">
        <v>4184</v>
      </c>
      <c r="R51" s="175"/>
      <c r="S51" s="175"/>
      <c r="T51" s="175"/>
      <c r="U51" s="175"/>
      <c r="V51" s="175"/>
      <c r="W51" s="175"/>
      <c r="X51" s="175"/>
      <c r="Y51" s="175"/>
      <c r="Z51" s="175"/>
    </row>
    <row r="52" spans="1:26" s="162" customFormat="1" ht="60">
      <c r="A52" s="150"/>
      <c r="B52" s="153" t="s">
        <v>4176</v>
      </c>
      <c r="C52" s="152" t="s">
        <v>4188</v>
      </c>
      <c r="D52" s="152" t="s">
        <v>4188</v>
      </c>
      <c r="E52" s="159" t="s">
        <v>4189</v>
      </c>
      <c r="F52" s="155" t="s">
        <v>4187</v>
      </c>
      <c r="G52" s="184">
        <v>1</v>
      </c>
      <c r="H52" s="156">
        <v>39071</v>
      </c>
      <c r="I52" s="156">
        <v>39375</v>
      </c>
      <c r="J52" s="157"/>
      <c r="K52" s="159">
        <v>0</v>
      </c>
      <c r="L52" s="157"/>
      <c r="M52" s="159">
        <v>1200</v>
      </c>
      <c r="N52" s="159">
        <v>100</v>
      </c>
      <c r="O52" s="160">
        <v>180000000</v>
      </c>
      <c r="P52" s="160">
        <v>5</v>
      </c>
      <c r="Q52" s="174" t="s">
        <v>4184</v>
      </c>
      <c r="R52" s="175"/>
      <c r="S52" s="175"/>
      <c r="T52" s="175"/>
      <c r="U52" s="175"/>
      <c r="V52" s="175"/>
      <c r="W52" s="175"/>
      <c r="X52" s="175"/>
      <c r="Y52" s="175"/>
      <c r="Z52" s="175"/>
    </row>
    <row r="53" spans="1:26" s="162" customFormat="1" ht="72">
      <c r="A53" s="150"/>
      <c r="B53" s="153" t="s">
        <v>4176</v>
      </c>
      <c r="C53" s="152" t="s">
        <v>4190</v>
      </c>
      <c r="D53" s="152" t="s">
        <v>4190</v>
      </c>
      <c r="E53" s="159" t="s">
        <v>4191</v>
      </c>
      <c r="F53" s="155" t="s">
        <v>4192</v>
      </c>
      <c r="G53" s="184">
        <v>1</v>
      </c>
      <c r="H53" s="156">
        <v>40161</v>
      </c>
      <c r="I53" s="156">
        <v>40891</v>
      </c>
      <c r="J53" s="157"/>
      <c r="K53" s="159">
        <v>0</v>
      </c>
      <c r="L53" s="545"/>
      <c r="M53" s="159">
        <v>1500</v>
      </c>
      <c r="N53" s="159">
        <v>100</v>
      </c>
      <c r="O53" s="1120" t="s">
        <v>4193</v>
      </c>
      <c r="P53" s="160">
        <v>9</v>
      </c>
      <c r="Q53" s="174" t="s">
        <v>4184</v>
      </c>
      <c r="R53" s="175"/>
      <c r="S53" s="175"/>
      <c r="T53" s="175"/>
      <c r="U53" s="175"/>
      <c r="V53" s="175"/>
      <c r="W53" s="175"/>
      <c r="X53" s="175"/>
      <c r="Y53" s="175"/>
      <c r="Z53" s="175"/>
    </row>
    <row r="54" spans="1:26" s="162" customFormat="1" ht="60">
      <c r="A54" s="150"/>
      <c r="B54" s="153" t="s">
        <v>4176</v>
      </c>
      <c r="C54" s="152" t="s">
        <v>4194</v>
      </c>
      <c r="D54" s="152" t="s">
        <v>4194</v>
      </c>
      <c r="E54" s="159" t="s">
        <v>4195</v>
      </c>
      <c r="F54" s="155" t="s">
        <v>4196</v>
      </c>
      <c r="G54" s="184">
        <v>1</v>
      </c>
      <c r="H54" s="156">
        <v>40709</v>
      </c>
      <c r="I54" s="156">
        <v>40881</v>
      </c>
      <c r="J54" s="157"/>
      <c r="K54" s="159">
        <v>0</v>
      </c>
      <c r="L54" s="545"/>
      <c r="M54" s="159">
        <v>120</v>
      </c>
      <c r="N54" s="159">
        <f>120*100/668</f>
        <v>17.964071856287426</v>
      </c>
      <c r="O54" s="160">
        <v>23500000</v>
      </c>
      <c r="P54" s="160">
        <v>6</v>
      </c>
      <c r="Q54" s="174" t="s">
        <v>4184</v>
      </c>
      <c r="R54" s="175"/>
      <c r="S54" s="175"/>
      <c r="T54" s="175"/>
      <c r="U54" s="175"/>
      <c r="V54" s="175"/>
      <c r="W54" s="175"/>
      <c r="X54" s="175"/>
      <c r="Y54" s="175"/>
      <c r="Z54" s="175"/>
    </row>
    <row r="55" spans="1:26" s="162" customFormat="1">
      <c r="A55" s="150"/>
      <c r="B55" s="153"/>
      <c r="C55" s="152"/>
      <c r="D55" s="153"/>
      <c r="E55" s="154"/>
      <c r="F55" s="155"/>
      <c r="G55" s="184"/>
      <c r="H55" s="156"/>
      <c r="I55" s="157"/>
      <c r="J55" s="157"/>
      <c r="K55" s="159"/>
      <c r="L55" s="545"/>
      <c r="M55" s="159"/>
      <c r="N55" s="159"/>
      <c r="O55" s="160"/>
      <c r="P55" s="160"/>
      <c r="Q55" s="174"/>
      <c r="R55" s="175"/>
      <c r="S55" s="175"/>
      <c r="T55" s="175"/>
      <c r="U55" s="175"/>
      <c r="V55" s="175"/>
      <c r="W55" s="175"/>
      <c r="X55" s="175"/>
      <c r="Y55" s="175"/>
      <c r="Z55" s="175"/>
    </row>
    <row r="56" spans="1:26" s="162" customFormat="1">
      <c r="A56" s="150"/>
      <c r="B56" s="153"/>
      <c r="C56" s="152"/>
      <c r="D56" s="153"/>
      <c r="E56" s="154"/>
      <c r="F56" s="155"/>
      <c r="G56" s="155"/>
      <c r="H56" s="156"/>
      <c r="I56" s="157"/>
      <c r="J56" s="157"/>
      <c r="K56" s="159"/>
      <c r="L56" s="545"/>
      <c r="M56" s="159"/>
      <c r="N56" s="159"/>
      <c r="O56" s="160"/>
      <c r="P56" s="160"/>
      <c r="Q56" s="174"/>
      <c r="R56" s="175"/>
      <c r="S56" s="175"/>
      <c r="T56" s="175"/>
      <c r="U56" s="175"/>
      <c r="V56" s="175"/>
      <c r="W56" s="175"/>
      <c r="X56" s="175"/>
      <c r="Y56" s="175"/>
      <c r="Z56" s="175"/>
    </row>
    <row r="57" spans="1:26" s="162" customFormat="1">
      <c r="A57" s="150"/>
      <c r="B57" s="153"/>
      <c r="C57" s="152"/>
      <c r="D57" s="153"/>
      <c r="E57" s="154"/>
      <c r="F57" s="155"/>
      <c r="G57" s="155"/>
      <c r="H57" s="156"/>
      <c r="I57" s="157"/>
      <c r="J57" s="157"/>
      <c r="K57" s="159"/>
      <c r="L57" s="545"/>
      <c r="M57" s="159"/>
      <c r="N57" s="159"/>
      <c r="O57" s="160"/>
      <c r="P57" s="160"/>
      <c r="Q57" s="174"/>
      <c r="R57" s="175"/>
      <c r="S57" s="175"/>
      <c r="T57" s="175"/>
      <c r="U57" s="175"/>
      <c r="V57" s="175"/>
      <c r="W57" s="175"/>
      <c r="X57" s="175"/>
      <c r="Y57" s="175"/>
      <c r="Z57" s="175"/>
    </row>
    <row r="58" spans="1:26" s="162" customFormat="1">
      <c r="A58" s="150"/>
      <c r="B58" s="153"/>
      <c r="C58" s="152"/>
      <c r="D58" s="153"/>
      <c r="E58" s="154"/>
      <c r="F58" s="155"/>
      <c r="G58" s="155"/>
      <c r="H58" s="155"/>
      <c r="I58" s="157"/>
      <c r="J58" s="157"/>
      <c r="K58" s="159"/>
      <c r="L58" s="157"/>
      <c r="M58" s="159"/>
      <c r="N58" s="159"/>
      <c r="O58" s="160"/>
      <c r="P58" s="160"/>
      <c r="Q58" s="174"/>
      <c r="R58" s="175"/>
      <c r="S58" s="175"/>
      <c r="T58" s="175"/>
      <c r="U58" s="175"/>
      <c r="V58" s="175"/>
      <c r="W58" s="175"/>
      <c r="X58" s="175"/>
      <c r="Y58" s="175"/>
      <c r="Z58" s="175"/>
    </row>
    <row r="59" spans="1:26" s="162" customFormat="1">
      <c r="A59" s="150"/>
      <c r="B59" s="151" t="s">
        <v>28</v>
      </c>
      <c r="C59" s="152"/>
      <c r="D59" s="153"/>
      <c r="E59" s="154"/>
      <c r="F59" s="155"/>
      <c r="G59" s="155"/>
      <c r="H59" s="155"/>
      <c r="I59" s="157"/>
      <c r="J59" s="157"/>
      <c r="K59" s="158">
        <f>SUM(K49:K58)</f>
        <v>0</v>
      </c>
      <c r="L59" s="158">
        <f>SUM(L49:L55)</f>
        <v>0</v>
      </c>
      <c r="M59" s="185">
        <f>SUM(M49:M58)</f>
        <v>6140</v>
      </c>
      <c r="N59" s="158">
        <f>SUM(N49:N56)</f>
        <v>517.96407185628743</v>
      </c>
      <c r="O59" s="160"/>
      <c r="P59" s="160"/>
      <c r="Q59" s="161"/>
    </row>
    <row r="60" spans="1:26" s="112" customFormat="1">
      <c r="E60" s="163"/>
    </row>
    <row r="61" spans="1:26" s="112" customFormat="1">
      <c r="B61" s="1253" t="s">
        <v>60</v>
      </c>
      <c r="C61" s="1253" t="s">
        <v>61</v>
      </c>
      <c r="D61" s="1255" t="s">
        <v>62</v>
      </c>
      <c r="E61" s="1255"/>
    </row>
    <row r="62" spans="1:26" s="112" customFormat="1">
      <c r="B62" s="1254"/>
      <c r="C62" s="1254"/>
      <c r="D62" s="625" t="s">
        <v>63</v>
      </c>
      <c r="E62" s="165" t="s">
        <v>64</v>
      </c>
    </row>
    <row r="63" spans="1:26" s="112" customFormat="1" ht="30.6" customHeight="1">
      <c r="B63" s="166" t="s">
        <v>65</v>
      </c>
      <c r="C63" s="167">
        <f>+K59</f>
        <v>0</v>
      </c>
      <c r="D63" s="118"/>
      <c r="E63" s="118" t="s">
        <v>186</v>
      </c>
      <c r="F63" s="168"/>
      <c r="G63" s="168"/>
      <c r="H63" s="168"/>
      <c r="I63" s="168"/>
      <c r="J63" s="168"/>
      <c r="K63" s="168"/>
      <c r="L63" s="168"/>
      <c r="M63" s="168"/>
    </row>
    <row r="64" spans="1:26" s="112" customFormat="1" ht="30" customHeight="1">
      <c r="B64" s="166" t="s">
        <v>66</v>
      </c>
      <c r="C64" s="167">
        <f>+M59</f>
        <v>6140</v>
      </c>
      <c r="D64" s="118" t="s">
        <v>186</v>
      </c>
      <c r="E64" s="118"/>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ht="45.75" customHeight="1">
      <c r="B71" s="119"/>
      <c r="C71" s="119"/>
      <c r="D71" s="188"/>
      <c r="E71" s="120"/>
      <c r="F71" s="121"/>
      <c r="G71" s="121"/>
      <c r="H71" s="121"/>
      <c r="I71" s="122"/>
      <c r="J71" s="122"/>
      <c r="K71" s="44"/>
      <c r="L71" s="44"/>
      <c r="M71" s="44"/>
      <c r="N71" s="44"/>
      <c r="O71" s="1276" t="s">
        <v>4197</v>
      </c>
      <c r="P71" s="1277"/>
      <c r="Q71" s="44" t="s">
        <v>19</v>
      </c>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119"/>
      <c r="C76" s="119"/>
      <c r="D76" s="120"/>
      <c r="E76" s="120"/>
      <c r="F76" s="121"/>
      <c r="G76" s="121"/>
      <c r="H76" s="121"/>
      <c r="I76" s="122"/>
      <c r="J76" s="122"/>
      <c r="K76" s="44"/>
      <c r="L76" s="44"/>
      <c r="M76" s="44"/>
      <c r="N76" s="44"/>
      <c r="O76" s="1278"/>
      <c r="P76" s="1279"/>
      <c r="Q76" s="44"/>
    </row>
    <row r="77" spans="2:17">
      <c r="B77" s="44"/>
      <c r="C77" s="44"/>
      <c r="D77" s="44"/>
      <c r="E77" s="44"/>
      <c r="F77" s="44"/>
      <c r="G77" s="44"/>
      <c r="H77" s="44"/>
      <c r="I77" s="44"/>
      <c r="J77" s="44"/>
      <c r="K77" s="44"/>
      <c r="L77" s="44"/>
      <c r="M77" s="44"/>
      <c r="N77" s="44"/>
      <c r="O77" s="1278"/>
      <c r="P77" s="1279"/>
      <c r="Q77" s="44"/>
    </row>
    <row r="78" spans="2:17">
      <c r="B78" s="1" t="s">
        <v>88</v>
      </c>
    </row>
    <row r="79" spans="2:17">
      <c r="B79" s="1" t="s">
        <v>89</v>
      </c>
    </row>
    <row r="80" spans="2:17">
      <c r="B80" s="1" t="s">
        <v>90</v>
      </c>
    </row>
    <row r="82" spans="2:17" ht="15.75" thickBot="1"/>
    <row r="83" spans="2:17" ht="27" thickBot="1">
      <c r="B83" s="1268" t="s">
        <v>91</v>
      </c>
      <c r="C83" s="1269"/>
      <c r="D83" s="1269"/>
      <c r="E83" s="1269"/>
      <c r="F83" s="1269"/>
      <c r="G83" s="1269"/>
      <c r="H83" s="1269"/>
      <c r="I83" s="1269"/>
      <c r="J83" s="1269"/>
      <c r="K83" s="1269"/>
      <c r="L83" s="1269"/>
      <c r="M83" s="1269"/>
      <c r="N83" s="1270"/>
    </row>
    <row r="88" spans="2:17" ht="76.5" customHeight="1">
      <c r="B88" s="114" t="s">
        <v>92</v>
      </c>
      <c r="C88" s="114" t="s">
        <v>93</v>
      </c>
      <c r="D88" s="114" t="s">
        <v>94</v>
      </c>
      <c r="E88" s="114" t="s">
        <v>95</v>
      </c>
      <c r="F88" s="114" t="s">
        <v>96</v>
      </c>
      <c r="G88" s="114" t="s">
        <v>97</v>
      </c>
      <c r="H88" s="114" t="s">
        <v>98</v>
      </c>
      <c r="I88" s="114" t="s">
        <v>99</v>
      </c>
      <c r="J88" s="1271" t="s">
        <v>100</v>
      </c>
      <c r="K88" s="1272"/>
      <c r="L88" s="1273"/>
      <c r="M88" s="114" t="s">
        <v>101</v>
      </c>
      <c r="N88" s="114" t="s">
        <v>102</v>
      </c>
      <c r="O88" s="114" t="s">
        <v>103</v>
      </c>
      <c r="P88" s="1271" t="s">
        <v>82</v>
      </c>
      <c r="Q88" s="1273"/>
    </row>
    <row r="89" spans="2:17" ht="79.5" customHeight="1">
      <c r="B89" s="1123" t="s">
        <v>1056</v>
      </c>
      <c r="C89" s="595" t="s">
        <v>2799</v>
      </c>
      <c r="D89" s="1123" t="s">
        <v>4455</v>
      </c>
      <c r="E89" s="1124">
        <v>34318862</v>
      </c>
      <c r="F89" s="119" t="s">
        <v>114</v>
      </c>
      <c r="G89" s="213" t="s">
        <v>4387</v>
      </c>
      <c r="H89" s="219">
        <v>40158</v>
      </c>
      <c r="I89" s="120" t="s">
        <v>18</v>
      </c>
      <c r="J89" s="213" t="s">
        <v>4456</v>
      </c>
      <c r="K89" s="188" t="s">
        <v>4457</v>
      </c>
      <c r="L89" s="188" t="s">
        <v>4458</v>
      </c>
      <c r="M89" s="44" t="s">
        <v>18</v>
      </c>
      <c r="N89" s="44" t="s">
        <v>18</v>
      </c>
      <c r="O89" s="44" t="s">
        <v>18</v>
      </c>
      <c r="P89" s="1276"/>
      <c r="Q89" s="1277"/>
    </row>
    <row r="90" spans="2:17" ht="106.5" customHeight="1">
      <c r="B90" s="1123" t="s">
        <v>187</v>
      </c>
      <c r="C90" s="595" t="s">
        <v>2782</v>
      </c>
      <c r="D90" s="1123" t="s">
        <v>4459</v>
      </c>
      <c r="E90" s="1124">
        <v>76320266</v>
      </c>
      <c r="F90" s="119" t="s">
        <v>212</v>
      </c>
      <c r="G90" s="213" t="s">
        <v>115</v>
      </c>
      <c r="H90" s="219">
        <v>38301</v>
      </c>
      <c r="I90" s="120" t="s">
        <v>208</v>
      </c>
      <c r="J90" s="213" t="s">
        <v>4460</v>
      </c>
      <c r="K90" s="188" t="s">
        <v>4461</v>
      </c>
      <c r="L90" s="188" t="s">
        <v>4462</v>
      </c>
      <c r="M90" s="44" t="s">
        <v>18</v>
      </c>
      <c r="N90" s="44" t="s">
        <v>18</v>
      </c>
      <c r="O90" s="44" t="s">
        <v>18</v>
      </c>
      <c r="P90" s="1276" t="s">
        <v>4463</v>
      </c>
      <c r="Q90" s="1277"/>
    </row>
    <row r="91" spans="2:17" ht="59.25" customHeight="1">
      <c r="B91" s="1123" t="s">
        <v>1056</v>
      </c>
      <c r="C91" s="595" t="s">
        <v>2799</v>
      </c>
      <c r="D91" s="1123" t="s">
        <v>4464</v>
      </c>
      <c r="E91" s="1124">
        <v>39548002</v>
      </c>
      <c r="F91" s="119" t="s">
        <v>114</v>
      </c>
      <c r="G91" s="119" t="s">
        <v>134</v>
      </c>
      <c r="H91" s="219">
        <v>41355</v>
      </c>
      <c r="I91" s="120" t="s">
        <v>208</v>
      </c>
      <c r="J91" s="213" t="s">
        <v>4465</v>
      </c>
      <c r="K91" s="188" t="s">
        <v>4466</v>
      </c>
      <c r="L91" s="188" t="s">
        <v>4467</v>
      </c>
      <c r="M91" s="44" t="s">
        <v>18</v>
      </c>
      <c r="N91" s="44" t="s">
        <v>18</v>
      </c>
      <c r="O91" s="44" t="s">
        <v>18</v>
      </c>
      <c r="P91" s="1276" t="s">
        <v>4448</v>
      </c>
      <c r="Q91" s="1277"/>
    </row>
    <row r="92" spans="2:17" ht="63.75" customHeight="1">
      <c r="B92" s="1123" t="s">
        <v>1056</v>
      </c>
      <c r="C92" s="595" t="s">
        <v>2799</v>
      </c>
      <c r="D92" s="1123" t="s">
        <v>4468</v>
      </c>
      <c r="E92" s="1124">
        <v>34568811</v>
      </c>
      <c r="F92" s="119" t="s">
        <v>4469</v>
      </c>
      <c r="G92" s="119" t="s">
        <v>134</v>
      </c>
      <c r="H92" s="219">
        <v>38696</v>
      </c>
      <c r="I92" s="120" t="s">
        <v>18</v>
      </c>
      <c r="J92" s="213" t="s">
        <v>4470</v>
      </c>
      <c r="K92" s="188" t="s">
        <v>4471</v>
      </c>
      <c r="L92" s="188" t="s">
        <v>4472</v>
      </c>
      <c r="M92" s="44" t="s">
        <v>18</v>
      </c>
      <c r="N92" s="44" t="s">
        <v>18</v>
      </c>
      <c r="O92" s="44" t="s">
        <v>18</v>
      </c>
      <c r="P92" s="1276"/>
      <c r="Q92" s="1277"/>
    </row>
    <row r="93" spans="2:17" ht="77.25" customHeight="1">
      <c r="B93" s="1123" t="s">
        <v>1056</v>
      </c>
      <c r="C93" s="595" t="s">
        <v>2799</v>
      </c>
      <c r="D93" s="119" t="s">
        <v>4473</v>
      </c>
      <c r="E93" s="1124">
        <v>1144050179</v>
      </c>
      <c r="F93" s="213" t="s">
        <v>4474</v>
      </c>
      <c r="G93" s="213" t="s">
        <v>115</v>
      </c>
      <c r="H93" s="219">
        <v>41514</v>
      </c>
      <c r="I93" s="120" t="s">
        <v>208</v>
      </c>
      <c r="J93" s="213" t="s">
        <v>4475</v>
      </c>
      <c r="K93" s="188" t="s">
        <v>4476</v>
      </c>
      <c r="L93" s="188" t="s">
        <v>4477</v>
      </c>
      <c r="M93" s="44" t="s">
        <v>18</v>
      </c>
      <c r="N93" s="44" t="s">
        <v>18</v>
      </c>
      <c r="O93" s="44" t="s">
        <v>18</v>
      </c>
      <c r="P93" s="1276" t="s">
        <v>4478</v>
      </c>
      <c r="Q93" s="1277"/>
    </row>
    <row r="94" spans="2:17" ht="60" customHeight="1">
      <c r="B94" s="1123" t="s">
        <v>187</v>
      </c>
      <c r="C94" s="595" t="s">
        <v>2782</v>
      </c>
      <c r="D94" s="119" t="s">
        <v>4479</v>
      </c>
      <c r="E94" s="1124">
        <v>25237079</v>
      </c>
      <c r="F94" s="119" t="s">
        <v>137</v>
      </c>
      <c r="G94" s="119" t="s">
        <v>185</v>
      </c>
      <c r="H94" s="219">
        <v>37175</v>
      </c>
      <c r="I94" s="120" t="s">
        <v>208</v>
      </c>
      <c r="J94" s="46" t="s">
        <v>4480</v>
      </c>
      <c r="K94" s="188" t="s">
        <v>4481</v>
      </c>
      <c r="L94" s="188" t="s">
        <v>4482</v>
      </c>
      <c r="M94" s="44" t="s">
        <v>18</v>
      </c>
      <c r="N94" s="44" t="s">
        <v>18</v>
      </c>
      <c r="O94" s="44" t="s">
        <v>18</v>
      </c>
      <c r="P94" s="1276"/>
      <c r="Q94" s="1277"/>
    </row>
    <row r="95" spans="2:17" ht="60">
      <c r="B95" s="1123" t="s">
        <v>1056</v>
      </c>
      <c r="C95" s="595" t="s">
        <v>2799</v>
      </c>
      <c r="D95" s="119" t="s">
        <v>3202</v>
      </c>
      <c r="E95" s="1123">
        <v>25364392</v>
      </c>
      <c r="F95" s="44" t="s">
        <v>4469</v>
      </c>
      <c r="G95" s="44" t="s">
        <v>134</v>
      </c>
      <c r="H95" s="770">
        <v>39427</v>
      </c>
      <c r="I95" s="44" t="s">
        <v>18</v>
      </c>
      <c r="J95" s="129" t="s">
        <v>4483</v>
      </c>
      <c r="K95" s="129" t="s">
        <v>4484</v>
      </c>
      <c r="L95" s="129" t="s">
        <v>4485</v>
      </c>
      <c r="M95" s="44" t="s">
        <v>18</v>
      </c>
      <c r="N95" s="44" t="s">
        <v>18</v>
      </c>
      <c r="O95" s="44" t="s">
        <v>18</v>
      </c>
      <c r="P95" s="1276"/>
      <c r="Q95" s="1277"/>
    </row>
    <row r="96" spans="2:17" ht="45">
      <c r="B96" s="1123" t="s">
        <v>187</v>
      </c>
      <c r="C96" s="595" t="s">
        <v>2782</v>
      </c>
      <c r="D96" s="213" t="s">
        <v>4486</v>
      </c>
      <c r="E96" s="1123">
        <v>34502171</v>
      </c>
      <c r="F96" s="129" t="s">
        <v>230</v>
      </c>
      <c r="G96" s="44" t="s">
        <v>4487</v>
      </c>
      <c r="H96" s="770">
        <v>41818</v>
      </c>
      <c r="I96" s="44" t="s">
        <v>208</v>
      </c>
      <c r="J96" s="44" t="s">
        <v>4488</v>
      </c>
      <c r="K96" s="44" t="s">
        <v>4489</v>
      </c>
      <c r="L96" s="129" t="s">
        <v>4490</v>
      </c>
      <c r="M96" s="44" t="s">
        <v>18</v>
      </c>
      <c r="N96" s="44" t="s">
        <v>18</v>
      </c>
      <c r="O96" s="44" t="s">
        <v>18</v>
      </c>
      <c r="P96" s="1276" t="s">
        <v>4491</v>
      </c>
      <c r="Q96" s="1277"/>
    </row>
    <row r="97" spans="2:17" ht="45">
      <c r="B97" s="1123" t="s">
        <v>1056</v>
      </c>
      <c r="C97" s="595" t="s">
        <v>2799</v>
      </c>
      <c r="D97" s="1123" t="s">
        <v>4492</v>
      </c>
      <c r="E97" s="1123">
        <v>1058963013</v>
      </c>
      <c r="F97" s="44" t="s">
        <v>114</v>
      </c>
      <c r="G97" s="129" t="s">
        <v>115</v>
      </c>
      <c r="H97" s="459" t="s">
        <v>4493</v>
      </c>
      <c r="I97" s="616" t="s">
        <v>18</v>
      </c>
      <c r="J97" s="129" t="s">
        <v>4494</v>
      </c>
      <c r="K97" s="129" t="s">
        <v>4495</v>
      </c>
      <c r="L97" s="44" t="s">
        <v>4496</v>
      </c>
      <c r="M97" s="44" t="s">
        <v>18</v>
      </c>
      <c r="N97" s="44" t="s">
        <v>18</v>
      </c>
      <c r="O97" s="44" t="s">
        <v>18</v>
      </c>
      <c r="P97" s="1276"/>
      <c r="Q97" s="1277"/>
    </row>
    <row r="98" spans="2:17">
      <c r="B98" s="213"/>
      <c r="C98" s="595"/>
      <c r="D98" s="44"/>
      <c r="E98" s="44"/>
      <c r="F98" s="44"/>
      <c r="G98" s="44"/>
      <c r="H98" s="44"/>
      <c r="I98" s="44"/>
      <c r="J98" s="44"/>
      <c r="K98" s="44"/>
      <c r="L98" s="44"/>
      <c r="M98" s="44"/>
      <c r="N98" s="44"/>
      <c r="O98" s="44"/>
      <c r="P98" s="1276"/>
      <c r="Q98" s="1277"/>
    </row>
    <row r="99" spans="2:17">
      <c r="B99" s="213"/>
      <c r="C99" s="595"/>
      <c r="D99" s="44"/>
      <c r="E99" s="44"/>
      <c r="F99" s="44"/>
      <c r="G99" s="44"/>
      <c r="H99" s="44"/>
      <c r="I99" s="44"/>
      <c r="J99" s="44"/>
      <c r="K99" s="44"/>
      <c r="L99" s="44"/>
      <c r="M99" s="44"/>
      <c r="N99" s="44"/>
      <c r="O99" s="44"/>
      <c r="P99" s="1276"/>
      <c r="Q99" s="1277"/>
    </row>
    <row r="100" spans="2:17" ht="27" thickBot="1">
      <c r="B100" s="1374" t="s">
        <v>118</v>
      </c>
      <c r="C100" s="1375"/>
      <c r="D100" s="1375"/>
      <c r="E100" s="1375"/>
      <c r="F100" s="1375"/>
      <c r="G100" s="1375"/>
      <c r="H100" s="1375"/>
      <c r="I100" s="1375"/>
      <c r="J100" s="1375"/>
      <c r="K100" s="1375"/>
      <c r="L100" s="1375"/>
      <c r="M100" s="1375"/>
      <c r="N100" s="1376"/>
    </row>
    <row r="103" spans="2:17" ht="46.15" customHeight="1">
      <c r="B103" s="115" t="s">
        <v>17</v>
      </c>
      <c r="C103" s="115" t="s">
        <v>119</v>
      </c>
      <c r="D103" s="1271" t="s">
        <v>82</v>
      </c>
      <c r="E103" s="1273"/>
    </row>
    <row r="104" spans="2:17" ht="46.9" customHeight="1">
      <c r="B104" s="129" t="s">
        <v>181</v>
      </c>
      <c r="C104" s="1113" t="s">
        <v>19</v>
      </c>
      <c r="D104" s="1758" t="s">
        <v>4230</v>
      </c>
      <c r="E104" s="1759"/>
    </row>
    <row r="107" spans="2:17" ht="26.25">
      <c r="B107" s="1256" t="s">
        <v>121</v>
      </c>
      <c r="C107" s="1257"/>
      <c r="D107" s="1257"/>
      <c r="E107" s="1257"/>
      <c r="F107" s="1257"/>
      <c r="G107" s="1257"/>
      <c r="H107" s="1257"/>
      <c r="I107" s="1257"/>
      <c r="J107" s="1257"/>
      <c r="K107" s="1257"/>
      <c r="L107" s="1257"/>
      <c r="M107" s="1257"/>
      <c r="N107" s="1257"/>
      <c r="O107" s="1257"/>
      <c r="P107" s="1257"/>
    </row>
    <row r="109" spans="2:17" ht="15.75" thickBot="1"/>
    <row r="110" spans="2:17" ht="27" thickBot="1">
      <c r="B110" s="1268" t="s">
        <v>122</v>
      </c>
      <c r="C110" s="1269"/>
      <c r="D110" s="1269"/>
      <c r="E110" s="1269"/>
      <c r="F110" s="1269"/>
      <c r="G110" s="1269"/>
      <c r="H110" s="1269"/>
      <c r="I110" s="1269"/>
      <c r="J110" s="1269"/>
      <c r="K110" s="1269"/>
      <c r="L110" s="1269"/>
      <c r="M110" s="1269"/>
      <c r="N110" s="1270"/>
    </row>
    <row r="112" spans="2:17" ht="15.75" thickBot="1">
      <c r="M112" s="51"/>
      <c r="N112" s="51"/>
    </row>
    <row r="113" spans="1:26" s="15" customFormat="1" ht="109.5" customHeight="1">
      <c r="B113" s="52" t="s">
        <v>33</v>
      </c>
      <c r="C113" s="52" t="s">
        <v>34</v>
      </c>
      <c r="D113" s="52" t="s">
        <v>35</v>
      </c>
      <c r="E113" s="52" t="s">
        <v>36</v>
      </c>
      <c r="F113" s="52" t="s">
        <v>37</v>
      </c>
      <c r="G113" s="52" t="s">
        <v>38</v>
      </c>
      <c r="H113" s="52" t="s">
        <v>39</v>
      </c>
      <c r="I113" s="52" t="s">
        <v>40</v>
      </c>
      <c r="J113" s="52" t="s">
        <v>41</v>
      </c>
      <c r="K113" s="52" t="s">
        <v>42</v>
      </c>
      <c r="L113" s="52" t="s">
        <v>43</v>
      </c>
      <c r="M113" s="53" t="s">
        <v>44</v>
      </c>
      <c r="N113" s="52" t="s">
        <v>45</v>
      </c>
      <c r="O113" s="52" t="s">
        <v>46</v>
      </c>
      <c r="P113" s="54" t="s">
        <v>47</v>
      </c>
      <c r="Q113" s="54" t="s">
        <v>48</v>
      </c>
    </row>
    <row r="114" spans="1:26" s="162" customFormat="1">
      <c r="A114" s="150"/>
      <c r="B114" s="153"/>
      <c r="C114" s="152"/>
      <c r="D114" s="153"/>
      <c r="E114" s="154"/>
      <c r="F114" s="155"/>
      <c r="G114" s="155"/>
      <c r="H114" s="156"/>
      <c r="I114" s="157"/>
      <c r="J114" s="157"/>
      <c r="K114" s="159"/>
      <c r="L114" s="545"/>
      <c r="M114" s="159"/>
      <c r="N114" s="159"/>
      <c r="O114" s="160"/>
      <c r="P114" s="160"/>
      <c r="Q114" s="174"/>
      <c r="R114" s="175"/>
      <c r="S114" s="175"/>
      <c r="T114" s="175"/>
      <c r="U114" s="175"/>
      <c r="V114" s="175"/>
      <c r="W114" s="175"/>
      <c r="X114" s="175"/>
      <c r="Y114" s="175"/>
      <c r="Z114" s="175"/>
    </row>
    <row r="115" spans="1:26" s="162" customFormat="1">
      <c r="A115" s="150"/>
      <c r="B115" s="153"/>
      <c r="C115" s="152"/>
      <c r="D115" s="153"/>
      <c r="E115" s="154"/>
      <c r="F115" s="155"/>
      <c r="G115" s="155"/>
      <c r="H115" s="156"/>
      <c r="I115" s="157"/>
      <c r="J115" s="157"/>
      <c r="K115" s="159"/>
      <c r="L115" s="545"/>
      <c r="M115" s="159"/>
      <c r="N115" s="159"/>
      <c r="O115" s="160"/>
      <c r="P115" s="160"/>
      <c r="Q115" s="174"/>
      <c r="R115" s="175"/>
      <c r="S115" s="175"/>
      <c r="T115" s="175"/>
      <c r="U115" s="175"/>
      <c r="V115" s="175"/>
      <c r="W115" s="175"/>
      <c r="X115" s="175"/>
      <c r="Y115" s="175"/>
      <c r="Z115" s="175"/>
    </row>
    <row r="116" spans="1:26" s="162" customFormat="1">
      <c r="A116" s="150"/>
      <c r="B116" s="153"/>
      <c r="C116" s="152"/>
      <c r="D116" s="153"/>
      <c r="E116" s="154"/>
      <c r="F116" s="155"/>
      <c r="G116" s="155"/>
      <c r="H116" s="155"/>
      <c r="I116" s="157"/>
      <c r="J116" s="157"/>
      <c r="K116" s="159"/>
      <c r="L116" s="157"/>
      <c r="M116" s="159"/>
      <c r="N116" s="159"/>
      <c r="O116" s="160"/>
      <c r="P116" s="160"/>
      <c r="Q116" s="174"/>
      <c r="R116" s="175"/>
      <c r="S116" s="175"/>
      <c r="T116" s="175"/>
      <c r="U116" s="175"/>
      <c r="V116" s="175"/>
      <c r="W116" s="175"/>
      <c r="X116" s="175"/>
      <c r="Y116" s="175"/>
      <c r="Z116" s="175"/>
    </row>
    <row r="117" spans="1:26" s="162" customFormat="1">
      <c r="A117" s="150"/>
      <c r="B117" s="153"/>
      <c r="C117" s="152"/>
      <c r="D117" s="153"/>
      <c r="E117" s="154"/>
      <c r="F117" s="155"/>
      <c r="G117" s="155"/>
      <c r="H117" s="155"/>
      <c r="I117" s="157"/>
      <c r="J117" s="157"/>
      <c r="K117" s="157"/>
      <c r="L117" s="157"/>
      <c r="M117" s="173"/>
      <c r="N117" s="173"/>
      <c r="O117" s="160"/>
      <c r="P117" s="160"/>
      <c r="Q117" s="174"/>
      <c r="R117" s="175"/>
      <c r="S117" s="175"/>
      <c r="T117" s="175"/>
      <c r="U117" s="175"/>
      <c r="V117" s="175"/>
      <c r="W117" s="175"/>
      <c r="X117" s="175"/>
      <c r="Y117" s="175"/>
      <c r="Z117" s="175"/>
    </row>
    <row r="118" spans="1:26" s="162" customFormat="1">
      <c r="A118" s="150"/>
      <c r="B118" s="153"/>
      <c r="C118" s="152"/>
      <c r="D118" s="153"/>
      <c r="E118" s="154"/>
      <c r="F118" s="155"/>
      <c r="G118" s="155"/>
      <c r="H118" s="155"/>
      <c r="I118" s="157"/>
      <c r="J118" s="157"/>
      <c r="K118" s="157"/>
      <c r="L118" s="157"/>
      <c r="M118" s="173"/>
      <c r="N118" s="173"/>
      <c r="O118" s="160"/>
      <c r="P118" s="160"/>
      <c r="Q118" s="174"/>
      <c r="R118" s="175"/>
      <c r="S118" s="175"/>
      <c r="T118" s="175"/>
      <c r="U118" s="175"/>
      <c r="V118" s="175"/>
      <c r="W118" s="175"/>
      <c r="X118" s="175"/>
      <c r="Y118" s="175"/>
      <c r="Z118" s="175"/>
    </row>
    <row r="119" spans="1:26" s="162" customFormat="1">
      <c r="A119" s="150"/>
      <c r="B119" s="153"/>
      <c r="C119" s="152"/>
      <c r="D119" s="153"/>
      <c r="E119" s="154"/>
      <c r="F119" s="155"/>
      <c r="G119" s="155"/>
      <c r="H119" s="155"/>
      <c r="I119" s="157"/>
      <c r="J119" s="157"/>
      <c r="K119" s="157"/>
      <c r="L119" s="157"/>
      <c r="M119" s="173"/>
      <c r="N119" s="173"/>
      <c r="O119" s="160"/>
      <c r="P119" s="160"/>
      <c r="Q119" s="174"/>
      <c r="R119" s="175"/>
      <c r="S119" s="175"/>
      <c r="T119" s="175"/>
      <c r="U119" s="175"/>
      <c r="V119" s="175"/>
      <c r="W119" s="175"/>
      <c r="X119" s="175"/>
      <c r="Y119" s="175"/>
      <c r="Z119" s="175"/>
    </row>
    <row r="120" spans="1:26" s="162" customFormat="1">
      <c r="A120" s="150"/>
      <c r="B120" s="151" t="s">
        <v>28</v>
      </c>
      <c r="C120" s="152"/>
      <c r="D120" s="153"/>
      <c r="E120" s="154"/>
      <c r="F120" s="155"/>
      <c r="G120" s="155"/>
      <c r="H120" s="155"/>
      <c r="I120" s="157"/>
      <c r="J120" s="157"/>
      <c r="K120" s="158">
        <f>SUM(K114:K119)</f>
        <v>0</v>
      </c>
      <c r="L120" s="158">
        <f>SUM(L114:L119)</f>
        <v>0</v>
      </c>
      <c r="M120" s="185">
        <f>SUM(M114:M119)</f>
        <v>0</v>
      </c>
      <c r="N120" s="158">
        <f>SUM(N114:N119)</f>
        <v>0</v>
      </c>
      <c r="O120" s="160"/>
      <c r="P120" s="160"/>
      <c r="Q120" s="161"/>
    </row>
    <row r="121" spans="1:26">
      <c r="B121" s="112"/>
      <c r="C121" s="112"/>
      <c r="D121" s="112"/>
      <c r="E121" s="163"/>
      <c r="F121" s="112"/>
      <c r="G121" s="112"/>
      <c r="H121" s="112"/>
      <c r="I121" s="112"/>
      <c r="J121" s="112"/>
      <c r="K121" s="112"/>
      <c r="L121" s="112"/>
      <c r="M121" s="112"/>
      <c r="N121" s="112"/>
      <c r="O121" s="112"/>
      <c r="P121" s="112"/>
    </row>
    <row r="122" spans="1:26" ht="18.75">
      <c r="B122" s="166" t="s">
        <v>123</v>
      </c>
      <c r="C122" s="176">
        <f>+K120</f>
        <v>0</v>
      </c>
      <c r="H122" s="168"/>
      <c r="I122" s="168"/>
      <c r="J122" s="168"/>
      <c r="K122" s="168"/>
      <c r="L122" s="168"/>
      <c r="M122" s="168"/>
      <c r="N122" s="112"/>
      <c r="O122" s="112"/>
      <c r="P122" s="112"/>
    </row>
    <row r="124" spans="1:26" ht="15.75" thickBot="1"/>
    <row r="125" spans="1:26" ht="37.15" customHeight="1" thickBot="1">
      <c r="B125" s="177" t="s">
        <v>124</v>
      </c>
      <c r="C125" s="142" t="s">
        <v>125</v>
      </c>
      <c r="D125" s="177" t="s">
        <v>27</v>
      </c>
      <c r="E125" s="142" t="s">
        <v>126</v>
      </c>
    </row>
    <row r="126" spans="1:26" ht="41.45" customHeight="1">
      <c r="B126" s="178" t="s">
        <v>127</v>
      </c>
      <c r="C126" s="179">
        <v>20</v>
      </c>
      <c r="D126" s="179">
        <v>0</v>
      </c>
      <c r="E126" s="1282">
        <f>+D126+D127+D128</f>
        <v>0</v>
      </c>
    </row>
    <row r="127" spans="1:26">
      <c r="B127" s="178" t="s">
        <v>128</v>
      </c>
      <c r="C127" s="118">
        <v>30</v>
      </c>
      <c r="D127" s="605">
        <v>0</v>
      </c>
      <c r="E127" s="1283"/>
    </row>
    <row r="128" spans="1:26" ht="15.75" thickBot="1">
      <c r="B128" s="178" t="s">
        <v>129</v>
      </c>
      <c r="C128" s="180">
        <v>40</v>
      </c>
      <c r="D128" s="180">
        <v>0</v>
      </c>
      <c r="E128" s="1284"/>
    </row>
    <row r="130" spans="2:17" ht="15.75" thickBot="1"/>
    <row r="131" spans="2:17" ht="27" thickBot="1">
      <c r="B131" s="1268" t="s">
        <v>130</v>
      </c>
      <c r="C131" s="1269"/>
      <c r="D131" s="1269"/>
      <c r="E131" s="1269"/>
      <c r="F131" s="1269"/>
      <c r="G131" s="1269"/>
      <c r="H131" s="1269"/>
      <c r="I131" s="1269"/>
      <c r="J131" s="1269"/>
      <c r="K131" s="1269"/>
      <c r="L131" s="1269"/>
      <c r="M131" s="1269"/>
      <c r="N131" s="1270"/>
    </row>
    <row r="133" spans="2:17" ht="76.5" customHeight="1">
      <c r="B133" s="114" t="s">
        <v>92</v>
      </c>
      <c r="C133" s="114" t="s">
        <v>93</v>
      </c>
      <c r="D133" s="114" t="s">
        <v>94</v>
      </c>
      <c r="E133" s="114" t="s">
        <v>95</v>
      </c>
      <c r="F133" s="114" t="s">
        <v>96</v>
      </c>
      <c r="G133" s="114" t="s">
        <v>97</v>
      </c>
      <c r="H133" s="114" t="s">
        <v>98</v>
      </c>
      <c r="I133" s="114" t="s">
        <v>99</v>
      </c>
      <c r="J133" s="1271" t="s">
        <v>100</v>
      </c>
      <c r="K133" s="1272"/>
      <c r="L133" s="1273"/>
      <c r="M133" s="114" t="s">
        <v>101</v>
      </c>
      <c r="N133" s="114" t="s">
        <v>102</v>
      </c>
      <c r="O133" s="114" t="s">
        <v>103</v>
      </c>
      <c r="P133" s="1271" t="s">
        <v>82</v>
      </c>
      <c r="Q133" s="1273"/>
    </row>
    <row r="134" spans="2:17" ht="60.75" customHeight="1">
      <c r="B134" s="213"/>
      <c r="C134" s="213"/>
      <c r="D134" s="119"/>
      <c r="E134" s="119"/>
      <c r="F134" s="119"/>
      <c r="G134" s="119"/>
      <c r="H134" s="119"/>
      <c r="I134" s="120"/>
      <c r="J134" s="46"/>
      <c r="K134" s="188"/>
      <c r="L134" s="122"/>
      <c r="M134" s="44"/>
      <c r="N134" s="44"/>
      <c r="O134" s="44"/>
      <c r="P134" s="1276"/>
      <c r="Q134" s="1277"/>
    </row>
    <row r="135" spans="2:17" ht="60.75" customHeight="1">
      <c r="B135" s="213"/>
      <c r="C135" s="213"/>
      <c r="D135" s="119"/>
      <c r="E135" s="119"/>
      <c r="F135" s="119"/>
      <c r="G135" s="119"/>
      <c r="H135" s="119"/>
      <c r="I135" s="120"/>
      <c r="J135" s="46"/>
      <c r="K135" s="188"/>
      <c r="L135" s="122"/>
      <c r="M135" s="44"/>
      <c r="N135" s="44"/>
      <c r="O135" s="44"/>
      <c r="P135" s="605"/>
      <c r="Q135" s="605"/>
    </row>
    <row r="136" spans="2:17" ht="33.6" customHeight="1">
      <c r="B136" s="213"/>
      <c r="C136" s="213"/>
      <c r="D136" s="119"/>
      <c r="E136" s="119"/>
      <c r="F136" s="119"/>
      <c r="G136" s="119"/>
      <c r="H136" s="119"/>
      <c r="I136" s="120"/>
      <c r="J136" s="46"/>
      <c r="K136" s="122"/>
      <c r="L136" s="122"/>
      <c r="M136" s="44"/>
      <c r="N136" s="44"/>
      <c r="O136" s="44"/>
      <c r="P136" s="1281"/>
      <c r="Q136" s="1281"/>
    </row>
    <row r="139" spans="2:17" ht="15.75" thickBot="1"/>
    <row r="140" spans="2:17" ht="54" customHeight="1">
      <c r="B140" s="615" t="s">
        <v>17</v>
      </c>
      <c r="C140" s="615" t="s">
        <v>124</v>
      </c>
      <c r="D140" s="114" t="s">
        <v>125</v>
      </c>
      <c r="E140" s="615" t="s">
        <v>27</v>
      </c>
      <c r="F140" s="142" t="s">
        <v>138</v>
      </c>
      <c r="G140" s="143"/>
    </row>
    <row r="141" spans="2:17" ht="120.75" customHeight="1">
      <c r="B141" s="1285" t="s">
        <v>139</v>
      </c>
      <c r="C141" s="144" t="s">
        <v>140</v>
      </c>
      <c r="D141" s="605">
        <v>25</v>
      </c>
      <c r="E141" s="605"/>
      <c r="F141" s="1286">
        <f>+E141+E142+E143</f>
        <v>0</v>
      </c>
      <c r="G141" s="145"/>
    </row>
    <row r="142" spans="2:17" ht="76.150000000000006" customHeight="1">
      <c r="B142" s="1285"/>
      <c r="C142" s="144" t="s">
        <v>141</v>
      </c>
      <c r="D142" s="602">
        <v>25</v>
      </c>
      <c r="E142" s="605"/>
      <c r="F142" s="1287"/>
      <c r="G142" s="145"/>
    </row>
    <row r="143" spans="2:17" ht="69" customHeight="1">
      <c r="B143" s="1285"/>
      <c r="C143" s="144" t="s">
        <v>142</v>
      </c>
      <c r="D143" s="605">
        <v>10</v>
      </c>
      <c r="E143" s="605"/>
      <c r="F143" s="1288"/>
      <c r="G143" s="145"/>
    </row>
    <row r="144" spans="2:17">
      <c r="C144"/>
    </row>
    <row r="147" spans="2:5">
      <c r="B147" s="42" t="s">
        <v>143</v>
      </c>
    </row>
    <row r="150" spans="2:5">
      <c r="B150" s="43" t="s">
        <v>17</v>
      </c>
      <c r="C150" s="43" t="s">
        <v>26</v>
      </c>
      <c r="D150" s="615" t="s">
        <v>27</v>
      </c>
      <c r="E150" s="615" t="s">
        <v>28</v>
      </c>
    </row>
    <row r="151" spans="2:5" ht="28.5">
      <c r="B151" s="49" t="s">
        <v>144</v>
      </c>
      <c r="C151" s="50">
        <v>40</v>
      </c>
      <c r="D151" s="605">
        <f>+E126</f>
        <v>0</v>
      </c>
      <c r="E151" s="1265">
        <f>+D151+D152</f>
        <v>0</v>
      </c>
    </row>
    <row r="152" spans="2:5" ht="42.75">
      <c r="B152" s="49" t="s">
        <v>145</v>
      </c>
      <c r="C152" s="50">
        <v>60</v>
      </c>
      <c r="D152" s="605">
        <f>+F141</f>
        <v>0</v>
      </c>
      <c r="E152" s="1266"/>
    </row>
  </sheetData>
  <mergeCells count="52">
    <mergeCell ref="E151:E152"/>
    <mergeCell ref="J133:L133"/>
    <mergeCell ref="P133:Q133"/>
    <mergeCell ref="P134:Q134"/>
    <mergeCell ref="P136:Q136"/>
    <mergeCell ref="B141:B143"/>
    <mergeCell ref="F141:F143"/>
    <mergeCell ref="D103:E103"/>
    <mergeCell ref="D104:E104"/>
    <mergeCell ref="B107:P107"/>
    <mergeCell ref="B110:N110"/>
    <mergeCell ref="E126:E128"/>
    <mergeCell ref="B131:N131"/>
    <mergeCell ref="B100:N100"/>
    <mergeCell ref="P89:Q89"/>
    <mergeCell ref="P90:Q90"/>
    <mergeCell ref="P91:Q91"/>
    <mergeCell ref="P92:Q92"/>
    <mergeCell ref="P93:Q93"/>
    <mergeCell ref="P94:Q94"/>
    <mergeCell ref="P95:Q95"/>
    <mergeCell ref="P96:Q96"/>
    <mergeCell ref="P97:Q97"/>
    <mergeCell ref="P98:Q98"/>
    <mergeCell ref="P99:Q99"/>
    <mergeCell ref="J88:L88"/>
    <mergeCell ref="P88:Q88"/>
    <mergeCell ref="C65:N65"/>
    <mergeCell ref="B67:N67"/>
    <mergeCell ref="O70:P70"/>
    <mergeCell ref="O71:P71"/>
    <mergeCell ref="O72:P72"/>
    <mergeCell ref="O73:P73"/>
    <mergeCell ref="O74:P74"/>
    <mergeCell ref="O75:P75"/>
    <mergeCell ref="O76:P76"/>
    <mergeCell ref="O77:P77"/>
    <mergeCell ref="B83:N83"/>
    <mergeCell ref="B61:B62"/>
    <mergeCell ref="C61:C62"/>
    <mergeCell ref="D61:E61"/>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2:Z152"/>
  <sheetViews>
    <sheetView zoomScale="75" zoomScaleNormal="75" workbookViewId="0">
      <selection activeCell="A23" sqref="A23"/>
    </sheetView>
  </sheetViews>
  <sheetFormatPr baseColWidth="10" defaultRowHeight="15"/>
  <cols>
    <col min="1" max="1" width="3.140625" style="1" bestFit="1" customWidth="1"/>
    <col min="2" max="2" width="102.7109375" style="1" bestFit="1" customWidth="1"/>
    <col min="3" max="3" width="31.140625" style="1" customWidth="1"/>
    <col min="4" max="4" width="27.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9.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4175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4497</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32</v>
      </c>
      <c r="E15" s="20">
        <v>1670624800</v>
      </c>
      <c r="F15" s="446">
        <v>800</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1249"/>
      <c r="F21" s="644"/>
      <c r="G21" s="779"/>
      <c r="H21" s="25"/>
      <c r="I21" s="15"/>
      <c r="J21" s="15"/>
      <c r="K21" s="15"/>
      <c r="L21" s="15"/>
      <c r="M21" s="15"/>
      <c r="N21" s="26"/>
    </row>
    <row r="22" spans="1:14" ht="15.75" thickBot="1">
      <c r="B22" s="1263" t="s">
        <v>13</v>
      </c>
      <c r="C22" s="1264"/>
      <c r="D22" s="613"/>
      <c r="E22" s="28">
        <v>1670624800</v>
      </c>
      <c r="F22" s="644">
        <v>800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1235">
        <f>+F22*0.8</f>
        <v>640</v>
      </c>
      <c r="D24" s="647"/>
      <c r="E24" s="1236">
        <f>E22</f>
        <v>1670624800</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605"/>
      <c r="D30" s="605" t="s">
        <v>184</v>
      </c>
      <c r="E30"/>
      <c r="F30"/>
      <c r="G30"/>
      <c r="H30"/>
      <c r="I30" s="15"/>
      <c r="J30" s="15"/>
      <c r="K30" s="15"/>
      <c r="L30" s="15"/>
      <c r="M30" s="15"/>
      <c r="N30" s="16"/>
    </row>
    <row r="31" spans="1:14">
      <c r="A31" s="773"/>
      <c r="B31" s="44" t="s">
        <v>21</v>
      </c>
      <c r="C31" s="605" t="s">
        <v>184</v>
      </c>
      <c r="D31" s="605"/>
      <c r="E31"/>
      <c r="F31"/>
      <c r="G31"/>
      <c r="H31"/>
      <c r="I31" s="15"/>
      <c r="J31" s="15"/>
      <c r="K31" s="15"/>
      <c r="L31" s="15"/>
      <c r="M31" s="15"/>
      <c r="N31" s="16"/>
    </row>
    <row r="32" spans="1:14">
      <c r="A32" s="773"/>
      <c r="B32" s="44" t="s">
        <v>22</v>
      </c>
      <c r="C32" s="605"/>
      <c r="D32" s="605" t="s">
        <v>184</v>
      </c>
      <c r="E32"/>
      <c r="F32"/>
      <c r="G32"/>
      <c r="H32"/>
      <c r="I32" s="15"/>
      <c r="J32" s="15"/>
      <c r="K32" s="15"/>
      <c r="L32" s="15"/>
      <c r="M32" s="15"/>
      <c r="N32" s="16"/>
    </row>
    <row r="33" spans="1:17">
      <c r="A33" s="773"/>
      <c r="B33" s="44" t="s">
        <v>23</v>
      </c>
      <c r="C33" s="605"/>
      <c r="D33" s="605" t="s">
        <v>184</v>
      </c>
      <c r="E33"/>
      <c r="F33"/>
      <c r="G33"/>
      <c r="H33"/>
      <c r="I33" s="15"/>
      <c r="J33" s="15"/>
      <c r="K33" s="15"/>
      <c r="L33" s="15"/>
      <c r="M33" s="15"/>
      <c r="N33" s="16"/>
    </row>
    <row r="34" spans="1:17">
      <c r="A34" s="773"/>
      <c r="B34" s="46" t="s">
        <v>24</v>
      </c>
      <c r="C34" s="46"/>
      <c r="D34" s="47" t="s">
        <v>184</v>
      </c>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42.75">
      <c r="A41" s="773"/>
      <c r="B41" s="49" t="s">
        <v>30</v>
      </c>
      <c r="C41" s="50">
        <v>60</v>
      </c>
      <c r="D41" s="605">
        <f>+F151</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c r="B49" s="153" t="s">
        <v>4176</v>
      </c>
      <c r="C49" s="152" t="s">
        <v>4177</v>
      </c>
      <c r="D49" s="152" t="s">
        <v>4177</v>
      </c>
      <c r="E49" s="159" t="s">
        <v>4178</v>
      </c>
      <c r="F49" s="155" t="s">
        <v>4179</v>
      </c>
      <c r="G49" s="184">
        <v>0.6</v>
      </c>
      <c r="H49" s="156">
        <v>40323</v>
      </c>
      <c r="I49" s="156">
        <v>40573</v>
      </c>
      <c r="J49" s="157"/>
      <c r="K49" s="159">
        <v>0</v>
      </c>
      <c r="L49" s="159"/>
      <c r="M49" s="159">
        <v>850</v>
      </c>
      <c r="N49" s="159">
        <v>100</v>
      </c>
      <c r="O49" s="160">
        <v>583643937</v>
      </c>
      <c r="P49" s="711">
        <v>29</v>
      </c>
      <c r="Q49" s="174" t="s">
        <v>4180</v>
      </c>
      <c r="R49" s="175"/>
      <c r="S49" s="175"/>
      <c r="T49" s="175"/>
      <c r="U49" s="175"/>
      <c r="V49" s="175"/>
      <c r="W49" s="175"/>
      <c r="X49" s="175"/>
      <c r="Y49" s="175"/>
      <c r="Z49" s="175"/>
    </row>
    <row r="50" spans="1:26" s="162" customFormat="1" ht="60">
      <c r="A50" s="150"/>
      <c r="B50" s="153" t="s">
        <v>4176</v>
      </c>
      <c r="C50" s="152" t="s">
        <v>4181</v>
      </c>
      <c r="D50" s="152" t="s">
        <v>4181</v>
      </c>
      <c r="E50" s="159" t="s">
        <v>4182</v>
      </c>
      <c r="F50" s="155" t="s">
        <v>4183</v>
      </c>
      <c r="G50" s="184">
        <v>1</v>
      </c>
      <c r="H50" s="156">
        <v>40534</v>
      </c>
      <c r="I50" s="156">
        <v>40838</v>
      </c>
      <c r="J50" s="157"/>
      <c r="K50" s="159">
        <v>0</v>
      </c>
      <c r="L50" s="159"/>
      <c r="M50" s="159">
        <v>1270</v>
      </c>
      <c r="N50" s="159">
        <v>100</v>
      </c>
      <c r="O50" s="160">
        <v>190500000</v>
      </c>
      <c r="P50" s="160">
        <v>7</v>
      </c>
      <c r="Q50" s="174" t="s">
        <v>4184</v>
      </c>
      <c r="R50" s="175"/>
      <c r="S50" s="175"/>
      <c r="T50" s="175"/>
      <c r="U50" s="175"/>
      <c r="V50" s="175"/>
      <c r="W50" s="175"/>
      <c r="X50" s="175"/>
      <c r="Y50" s="175"/>
      <c r="Z50" s="175"/>
    </row>
    <row r="51" spans="1:26" s="162" customFormat="1" ht="60">
      <c r="A51" s="150"/>
      <c r="B51" s="153" t="s">
        <v>4176</v>
      </c>
      <c r="C51" s="152" t="s">
        <v>4185</v>
      </c>
      <c r="D51" s="152" t="s">
        <v>4185</v>
      </c>
      <c r="E51" s="159" t="s">
        <v>4186</v>
      </c>
      <c r="F51" s="155" t="s">
        <v>4187</v>
      </c>
      <c r="G51" s="184">
        <v>1</v>
      </c>
      <c r="H51" s="156">
        <v>38511</v>
      </c>
      <c r="I51" s="156">
        <v>38876</v>
      </c>
      <c r="J51" s="157"/>
      <c r="K51" s="769">
        <v>0</v>
      </c>
      <c r="L51" s="159"/>
      <c r="M51" s="159">
        <v>1200</v>
      </c>
      <c r="N51" s="159">
        <v>100</v>
      </c>
      <c r="O51" s="160">
        <v>180000000</v>
      </c>
      <c r="P51" s="160">
        <v>11</v>
      </c>
      <c r="Q51" s="174" t="s">
        <v>4184</v>
      </c>
      <c r="R51" s="175"/>
      <c r="S51" s="175"/>
      <c r="T51" s="175"/>
      <c r="U51" s="175"/>
      <c r="V51" s="175"/>
      <c r="W51" s="175"/>
      <c r="X51" s="175"/>
      <c r="Y51" s="175"/>
      <c r="Z51" s="175"/>
    </row>
    <row r="52" spans="1:26" s="162" customFormat="1" ht="60">
      <c r="A52" s="150"/>
      <c r="B52" s="153" t="s">
        <v>4176</v>
      </c>
      <c r="C52" s="152" t="s">
        <v>4188</v>
      </c>
      <c r="D52" s="152" t="s">
        <v>4188</v>
      </c>
      <c r="E52" s="159" t="s">
        <v>4189</v>
      </c>
      <c r="F52" s="155" t="s">
        <v>4187</v>
      </c>
      <c r="G52" s="184">
        <v>1</v>
      </c>
      <c r="H52" s="156">
        <v>39071</v>
      </c>
      <c r="I52" s="156">
        <v>39375</v>
      </c>
      <c r="J52" s="157"/>
      <c r="K52" s="159">
        <v>0</v>
      </c>
      <c r="L52" s="157"/>
      <c r="M52" s="159">
        <v>1200</v>
      </c>
      <c r="N52" s="159">
        <v>100</v>
      </c>
      <c r="O52" s="160">
        <v>180000000</v>
      </c>
      <c r="P52" s="160">
        <v>5</v>
      </c>
      <c r="Q52" s="174" t="s">
        <v>4184</v>
      </c>
      <c r="R52" s="175"/>
      <c r="S52" s="175"/>
      <c r="T52" s="175"/>
      <c r="U52" s="175"/>
      <c r="V52" s="175"/>
      <c r="W52" s="175"/>
      <c r="X52" s="175"/>
      <c r="Y52" s="175"/>
      <c r="Z52" s="175"/>
    </row>
    <row r="53" spans="1:26" s="162" customFormat="1" ht="72">
      <c r="A53" s="150"/>
      <c r="B53" s="153" t="s">
        <v>4176</v>
      </c>
      <c r="C53" s="152" t="s">
        <v>4190</v>
      </c>
      <c r="D53" s="152" t="s">
        <v>4190</v>
      </c>
      <c r="E53" s="159" t="s">
        <v>4191</v>
      </c>
      <c r="F53" s="155" t="s">
        <v>4192</v>
      </c>
      <c r="G53" s="184">
        <v>1</v>
      </c>
      <c r="H53" s="156">
        <v>40161</v>
      </c>
      <c r="I53" s="156">
        <v>40891</v>
      </c>
      <c r="J53" s="157"/>
      <c r="K53" s="159">
        <v>0</v>
      </c>
      <c r="L53" s="545"/>
      <c r="M53" s="159">
        <v>1500</v>
      </c>
      <c r="N53" s="159">
        <v>100</v>
      </c>
      <c r="O53" s="1120" t="s">
        <v>4193</v>
      </c>
      <c r="P53" s="160">
        <v>9</v>
      </c>
      <c r="Q53" s="174" t="s">
        <v>4184</v>
      </c>
      <c r="R53" s="175"/>
      <c r="S53" s="175"/>
      <c r="T53" s="175"/>
      <c r="U53" s="175"/>
      <c r="V53" s="175"/>
      <c r="W53" s="175"/>
      <c r="X53" s="175"/>
      <c r="Y53" s="175"/>
      <c r="Z53" s="175"/>
    </row>
    <row r="54" spans="1:26" s="162" customFormat="1" ht="60">
      <c r="A54" s="150"/>
      <c r="B54" s="153" t="s">
        <v>4176</v>
      </c>
      <c r="C54" s="152" t="s">
        <v>4194</v>
      </c>
      <c r="D54" s="152" t="s">
        <v>4194</v>
      </c>
      <c r="E54" s="159" t="s">
        <v>4195</v>
      </c>
      <c r="F54" s="155" t="s">
        <v>4196</v>
      </c>
      <c r="G54" s="184">
        <v>1</v>
      </c>
      <c r="H54" s="156">
        <v>40709</v>
      </c>
      <c r="I54" s="156">
        <v>40881</v>
      </c>
      <c r="J54" s="157"/>
      <c r="K54" s="159">
        <v>0</v>
      </c>
      <c r="L54" s="545"/>
      <c r="M54" s="159">
        <v>120</v>
      </c>
      <c r="N54" s="159">
        <f>120*100/668</f>
        <v>17.964071856287426</v>
      </c>
      <c r="O54" s="160">
        <v>23500000</v>
      </c>
      <c r="P54" s="160">
        <v>6</v>
      </c>
      <c r="Q54" s="174" t="s">
        <v>4184</v>
      </c>
      <c r="R54" s="175"/>
      <c r="S54" s="175"/>
      <c r="T54" s="175"/>
      <c r="U54" s="175"/>
      <c r="V54" s="175"/>
      <c r="W54" s="175"/>
      <c r="X54" s="175"/>
      <c r="Y54" s="175"/>
      <c r="Z54" s="175"/>
    </row>
    <row r="55" spans="1:26" s="162" customFormat="1">
      <c r="A55" s="150"/>
      <c r="B55" s="153"/>
      <c r="C55" s="152"/>
      <c r="D55" s="153"/>
      <c r="E55" s="154"/>
      <c r="F55" s="155"/>
      <c r="G55" s="184"/>
      <c r="H55" s="156"/>
      <c r="I55" s="157"/>
      <c r="J55" s="157"/>
      <c r="K55" s="159"/>
      <c r="L55" s="545"/>
      <c r="M55" s="159"/>
      <c r="N55" s="159"/>
      <c r="O55" s="160"/>
      <c r="P55" s="160"/>
      <c r="Q55" s="174"/>
      <c r="R55" s="175"/>
      <c r="S55" s="175"/>
      <c r="T55" s="175"/>
      <c r="U55" s="175"/>
      <c r="V55" s="175"/>
      <c r="W55" s="175"/>
      <c r="X55" s="175"/>
      <c r="Y55" s="175"/>
      <c r="Z55" s="175"/>
    </row>
    <row r="56" spans="1:26" s="162" customFormat="1">
      <c r="A56" s="150"/>
      <c r="B56" s="153"/>
      <c r="C56" s="152"/>
      <c r="D56" s="153"/>
      <c r="E56" s="154"/>
      <c r="F56" s="155"/>
      <c r="G56" s="155"/>
      <c r="H56" s="156"/>
      <c r="I56" s="157"/>
      <c r="J56" s="157"/>
      <c r="K56" s="159"/>
      <c r="L56" s="545"/>
      <c r="M56" s="159"/>
      <c r="N56" s="159"/>
      <c r="O56" s="160"/>
      <c r="P56" s="160"/>
      <c r="Q56" s="174"/>
      <c r="R56" s="175"/>
      <c r="S56" s="175"/>
      <c r="T56" s="175"/>
      <c r="U56" s="175"/>
      <c r="V56" s="175"/>
      <c r="W56" s="175"/>
      <c r="X56" s="175"/>
      <c r="Y56" s="175"/>
      <c r="Z56" s="175"/>
    </row>
    <row r="57" spans="1:26" s="162" customFormat="1">
      <c r="A57" s="150"/>
      <c r="B57" s="153"/>
      <c r="C57" s="152"/>
      <c r="D57" s="153"/>
      <c r="E57" s="154"/>
      <c r="F57" s="155"/>
      <c r="G57" s="155"/>
      <c r="H57" s="156"/>
      <c r="I57" s="157"/>
      <c r="J57" s="157"/>
      <c r="K57" s="159"/>
      <c r="L57" s="545"/>
      <c r="M57" s="159"/>
      <c r="N57" s="159"/>
      <c r="O57" s="160"/>
      <c r="P57" s="160"/>
      <c r="Q57" s="174"/>
      <c r="R57" s="175"/>
      <c r="S57" s="175"/>
      <c r="T57" s="175"/>
      <c r="U57" s="175"/>
      <c r="V57" s="175"/>
      <c r="W57" s="175"/>
      <c r="X57" s="175"/>
      <c r="Y57" s="175"/>
      <c r="Z57" s="175"/>
    </row>
    <row r="58" spans="1:26" s="162" customFormat="1">
      <c r="A58" s="150"/>
      <c r="B58" s="153"/>
      <c r="C58" s="152"/>
      <c r="D58" s="153"/>
      <c r="E58" s="154"/>
      <c r="F58" s="155"/>
      <c r="G58" s="155"/>
      <c r="H58" s="155"/>
      <c r="I58" s="157"/>
      <c r="J58" s="157"/>
      <c r="K58" s="159"/>
      <c r="L58" s="157"/>
      <c r="M58" s="159"/>
      <c r="N58" s="159"/>
      <c r="O58" s="160"/>
      <c r="P58" s="160"/>
      <c r="Q58" s="174"/>
      <c r="R58" s="175"/>
      <c r="S58" s="175"/>
      <c r="T58" s="175"/>
      <c r="U58" s="175"/>
      <c r="V58" s="175"/>
      <c r="W58" s="175"/>
      <c r="X58" s="175"/>
      <c r="Y58" s="175"/>
      <c r="Z58" s="175"/>
    </row>
    <row r="59" spans="1:26" s="162" customFormat="1">
      <c r="A59" s="150"/>
      <c r="B59" s="151" t="s">
        <v>28</v>
      </c>
      <c r="C59" s="152"/>
      <c r="D59" s="153"/>
      <c r="E59" s="154"/>
      <c r="F59" s="155"/>
      <c r="G59" s="155"/>
      <c r="H59" s="155"/>
      <c r="I59" s="157"/>
      <c r="J59" s="157"/>
      <c r="K59" s="158">
        <f>SUM(K49:K58)</f>
        <v>0</v>
      </c>
      <c r="L59" s="158">
        <f>SUM(L49:L55)</f>
        <v>0</v>
      </c>
      <c r="M59" s="185">
        <f>SUM(M49:M58)</f>
        <v>6140</v>
      </c>
      <c r="N59" s="158">
        <f>SUM(N49:N56)</f>
        <v>517.96407185628743</v>
      </c>
      <c r="O59" s="160"/>
      <c r="P59" s="160"/>
      <c r="Q59" s="161"/>
    </row>
    <row r="60" spans="1:26" s="112" customFormat="1">
      <c r="E60" s="163"/>
    </row>
    <row r="61" spans="1:26" s="112" customFormat="1">
      <c r="B61" s="1253" t="s">
        <v>60</v>
      </c>
      <c r="C61" s="1253" t="s">
        <v>61</v>
      </c>
      <c r="D61" s="1255" t="s">
        <v>62</v>
      </c>
      <c r="E61" s="1255"/>
    </row>
    <row r="62" spans="1:26" s="112" customFormat="1">
      <c r="B62" s="1254"/>
      <c r="C62" s="1254"/>
      <c r="D62" s="625" t="s">
        <v>63</v>
      </c>
      <c r="E62" s="165" t="s">
        <v>64</v>
      </c>
    </row>
    <row r="63" spans="1:26" s="112" customFormat="1" ht="30.6" customHeight="1">
      <c r="B63" s="166" t="s">
        <v>65</v>
      </c>
      <c r="C63" s="167">
        <f>+K59</f>
        <v>0</v>
      </c>
      <c r="D63" s="118"/>
      <c r="E63" s="118" t="s">
        <v>186</v>
      </c>
      <c r="F63" s="168"/>
      <c r="G63" s="168"/>
      <c r="H63" s="168"/>
      <c r="I63" s="168"/>
      <c r="J63" s="168"/>
      <c r="K63" s="168"/>
      <c r="L63" s="168"/>
      <c r="M63" s="168"/>
    </row>
    <row r="64" spans="1:26" s="112" customFormat="1" ht="30" customHeight="1">
      <c r="B64" s="166" t="s">
        <v>66</v>
      </c>
      <c r="C64" s="167">
        <f>+M59</f>
        <v>6140</v>
      </c>
      <c r="D64" s="118" t="s">
        <v>186</v>
      </c>
      <c r="E64" s="118"/>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ht="47.25" customHeight="1">
      <c r="B71" s="119"/>
      <c r="C71" s="119"/>
      <c r="D71" s="188"/>
      <c r="E71" s="120"/>
      <c r="F71" s="121"/>
      <c r="G71" s="121"/>
      <c r="H71" s="121"/>
      <c r="I71" s="122"/>
      <c r="J71" s="122"/>
      <c r="K71" s="44"/>
      <c r="L71" s="44"/>
      <c r="M71" s="44"/>
      <c r="N71" s="44"/>
      <c r="O71" s="1276" t="s">
        <v>4197</v>
      </c>
      <c r="P71" s="1277"/>
      <c r="Q71" s="44" t="s">
        <v>19</v>
      </c>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119"/>
      <c r="C76" s="119"/>
      <c r="D76" s="120"/>
      <c r="E76" s="120"/>
      <c r="F76" s="121"/>
      <c r="G76" s="121"/>
      <c r="H76" s="121"/>
      <c r="I76" s="122"/>
      <c r="J76" s="122"/>
      <c r="K76" s="44"/>
      <c r="L76" s="44"/>
      <c r="M76" s="44"/>
      <c r="N76" s="44"/>
      <c r="O76" s="1278"/>
      <c r="P76" s="1279"/>
      <c r="Q76" s="44"/>
    </row>
    <row r="77" spans="2:17">
      <c r="B77" s="44"/>
      <c r="C77" s="44"/>
      <c r="D77" s="44"/>
      <c r="E77" s="44"/>
      <c r="F77" s="44"/>
      <c r="G77" s="44"/>
      <c r="H77" s="44"/>
      <c r="I77" s="44"/>
      <c r="J77" s="44"/>
      <c r="K77" s="44"/>
      <c r="L77" s="44"/>
      <c r="M77" s="44"/>
      <c r="N77" s="44"/>
      <c r="O77" s="1278"/>
      <c r="P77" s="1279"/>
      <c r="Q77" s="44"/>
    </row>
    <row r="78" spans="2:17">
      <c r="B78" s="1" t="s">
        <v>88</v>
      </c>
    </row>
    <row r="79" spans="2:17">
      <c r="B79" s="1" t="s">
        <v>89</v>
      </c>
    </row>
    <row r="80" spans="2:17">
      <c r="B80" s="1" t="s">
        <v>90</v>
      </c>
    </row>
    <row r="82" spans="2:17" ht="15.75" thickBot="1"/>
    <row r="83" spans="2:17" ht="27" thickBot="1">
      <c r="B83" s="1268" t="s">
        <v>91</v>
      </c>
      <c r="C83" s="1269"/>
      <c r="D83" s="1269"/>
      <c r="E83" s="1269"/>
      <c r="F83" s="1269"/>
      <c r="G83" s="1269"/>
      <c r="H83" s="1269"/>
      <c r="I83" s="1269"/>
      <c r="J83" s="1269"/>
      <c r="K83" s="1269"/>
      <c r="L83" s="1269"/>
      <c r="M83" s="1269"/>
      <c r="N83" s="1270"/>
    </row>
    <row r="88" spans="2:17" ht="76.5" customHeight="1">
      <c r="B88" s="114" t="s">
        <v>92</v>
      </c>
      <c r="C88" s="114" t="s">
        <v>93</v>
      </c>
      <c r="D88" s="114" t="s">
        <v>94</v>
      </c>
      <c r="E88" s="114" t="s">
        <v>95</v>
      </c>
      <c r="F88" s="114" t="s">
        <v>96</v>
      </c>
      <c r="G88" s="114" t="s">
        <v>97</v>
      </c>
      <c r="H88" s="114" t="s">
        <v>98</v>
      </c>
      <c r="I88" s="114" t="s">
        <v>99</v>
      </c>
      <c r="J88" s="1271" t="s">
        <v>100</v>
      </c>
      <c r="K88" s="1272"/>
      <c r="L88" s="1273"/>
      <c r="M88" s="114" t="s">
        <v>101</v>
      </c>
      <c r="N88" s="114" t="s">
        <v>102</v>
      </c>
      <c r="O88" s="114" t="s">
        <v>103</v>
      </c>
      <c r="P88" s="1271" t="s">
        <v>82</v>
      </c>
      <c r="Q88" s="1273"/>
    </row>
    <row r="89" spans="2:17" ht="48.75" customHeight="1">
      <c r="B89" s="1123" t="s">
        <v>187</v>
      </c>
      <c r="C89" s="595" t="s">
        <v>2685</v>
      </c>
      <c r="D89" s="1136" t="s">
        <v>4498</v>
      </c>
      <c r="E89" s="1123">
        <v>25389976</v>
      </c>
      <c r="F89" s="119" t="s">
        <v>114</v>
      </c>
      <c r="G89" s="119" t="s">
        <v>134</v>
      </c>
      <c r="H89" s="219">
        <v>39255</v>
      </c>
      <c r="I89" s="120" t="s">
        <v>208</v>
      </c>
      <c r="J89" s="213"/>
      <c r="K89" s="188"/>
      <c r="L89" s="188"/>
      <c r="M89" s="44" t="s">
        <v>18</v>
      </c>
      <c r="N89" s="44" t="s">
        <v>19</v>
      </c>
      <c r="O89" s="44" t="s">
        <v>18</v>
      </c>
      <c r="P89" s="1276" t="s">
        <v>4499</v>
      </c>
      <c r="Q89" s="1277"/>
    </row>
    <row r="90" spans="2:17" ht="109.5" customHeight="1">
      <c r="B90" s="1123" t="s">
        <v>1056</v>
      </c>
      <c r="C90" s="595" t="s">
        <v>2706</v>
      </c>
      <c r="D90" s="1136" t="s">
        <v>4500</v>
      </c>
      <c r="E90" s="1123">
        <v>25283921</v>
      </c>
      <c r="F90" s="119" t="s">
        <v>114</v>
      </c>
      <c r="G90" s="213" t="s">
        <v>4387</v>
      </c>
      <c r="H90" s="219">
        <v>39248</v>
      </c>
      <c r="I90" s="120" t="s">
        <v>18</v>
      </c>
      <c r="J90" s="213" t="s">
        <v>4501</v>
      </c>
      <c r="K90" s="188" t="s">
        <v>4502</v>
      </c>
      <c r="L90" s="188" t="s">
        <v>4503</v>
      </c>
      <c r="M90" s="44" t="s">
        <v>18</v>
      </c>
      <c r="N90" s="44" t="s">
        <v>18</v>
      </c>
      <c r="O90" s="44" t="s">
        <v>18</v>
      </c>
      <c r="P90" s="1276"/>
      <c r="Q90" s="1277"/>
    </row>
    <row r="91" spans="2:17" ht="30">
      <c r="B91" s="1123" t="s">
        <v>1056</v>
      </c>
      <c r="C91" s="595" t="s">
        <v>2706</v>
      </c>
      <c r="D91" s="1136" t="s">
        <v>4504</v>
      </c>
      <c r="E91" s="1123">
        <v>34771574</v>
      </c>
      <c r="F91" s="44" t="s">
        <v>114</v>
      </c>
      <c r="G91" s="129" t="s">
        <v>3007</v>
      </c>
      <c r="H91" s="770">
        <v>40627</v>
      </c>
      <c r="I91" s="44" t="s">
        <v>18</v>
      </c>
      <c r="J91" s="129" t="s">
        <v>2791</v>
      </c>
      <c r="K91" s="129" t="s">
        <v>4505</v>
      </c>
      <c r="L91" s="129" t="s">
        <v>4506</v>
      </c>
      <c r="M91" s="44" t="s">
        <v>18</v>
      </c>
      <c r="N91" s="44" t="s">
        <v>18</v>
      </c>
      <c r="O91" s="44" t="s">
        <v>18</v>
      </c>
      <c r="P91" s="1276"/>
      <c r="Q91" s="1277"/>
    </row>
    <row r="92" spans="2:17" ht="45">
      <c r="B92" s="1123" t="s">
        <v>187</v>
      </c>
      <c r="C92" s="595" t="s">
        <v>2685</v>
      </c>
      <c r="D92" s="1136" t="s">
        <v>4507</v>
      </c>
      <c r="E92" s="1123">
        <v>98381222</v>
      </c>
      <c r="F92" s="44" t="s">
        <v>212</v>
      </c>
      <c r="G92" s="44" t="s">
        <v>2892</v>
      </c>
      <c r="H92" s="770">
        <v>37709</v>
      </c>
      <c r="I92" s="44" t="s">
        <v>18</v>
      </c>
      <c r="J92" s="129" t="s">
        <v>3192</v>
      </c>
      <c r="K92" s="129" t="s">
        <v>4508</v>
      </c>
      <c r="L92" s="129" t="s">
        <v>4509</v>
      </c>
      <c r="M92" s="44" t="s">
        <v>18</v>
      </c>
      <c r="N92" s="44" t="s">
        <v>18</v>
      </c>
      <c r="O92" s="44" t="s">
        <v>18</v>
      </c>
      <c r="P92" s="1276"/>
      <c r="Q92" s="1277"/>
    </row>
    <row r="93" spans="2:17" ht="60">
      <c r="B93" s="1123" t="s">
        <v>1056</v>
      </c>
      <c r="C93" s="595" t="s">
        <v>2706</v>
      </c>
      <c r="D93" s="1136" t="s">
        <v>4510</v>
      </c>
      <c r="E93" s="1123">
        <v>34508469</v>
      </c>
      <c r="F93" s="44" t="s">
        <v>114</v>
      </c>
      <c r="G93" s="44" t="s">
        <v>134</v>
      </c>
      <c r="H93" s="770">
        <v>40355</v>
      </c>
      <c r="I93" s="44" t="s">
        <v>208</v>
      </c>
      <c r="J93" s="129" t="s">
        <v>2791</v>
      </c>
      <c r="K93" s="129" t="s">
        <v>4511</v>
      </c>
      <c r="L93" s="129" t="s">
        <v>4512</v>
      </c>
      <c r="M93" s="44" t="s">
        <v>18</v>
      </c>
      <c r="N93" s="44" t="s">
        <v>18</v>
      </c>
      <c r="O93" s="44" t="s">
        <v>18</v>
      </c>
      <c r="P93" s="1276"/>
      <c r="Q93" s="1277"/>
    </row>
    <row r="94" spans="2:17" ht="90">
      <c r="B94" s="1123" t="s">
        <v>1056</v>
      </c>
      <c r="C94" s="595" t="s">
        <v>2706</v>
      </c>
      <c r="D94" s="1136" t="s">
        <v>4513</v>
      </c>
      <c r="E94" s="1123">
        <v>25287867</v>
      </c>
      <c r="F94" s="129" t="s">
        <v>4514</v>
      </c>
      <c r="G94" s="129" t="s">
        <v>4387</v>
      </c>
      <c r="H94" s="44"/>
      <c r="I94" s="44" t="s">
        <v>208</v>
      </c>
      <c r="J94" s="129" t="s">
        <v>4515</v>
      </c>
      <c r="K94" s="480">
        <v>41976</v>
      </c>
      <c r="L94" s="44"/>
      <c r="M94" s="44" t="s">
        <v>18</v>
      </c>
      <c r="N94" s="44" t="s">
        <v>19</v>
      </c>
      <c r="O94" s="44" t="s">
        <v>18</v>
      </c>
      <c r="P94" s="1276" t="s">
        <v>4491</v>
      </c>
      <c r="Q94" s="1277"/>
    </row>
    <row r="95" spans="2:17" ht="45">
      <c r="B95" s="1123" t="s">
        <v>187</v>
      </c>
      <c r="C95" s="595" t="s">
        <v>2685</v>
      </c>
      <c r="D95" s="1136" t="s">
        <v>4516</v>
      </c>
      <c r="E95" s="1123">
        <v>1476887</v>
      </c>
      <c r="F95" s="44" t="s">
        <v>212</v>
      </c>
      <c r="G95" s="44" t="s">
        <v>4517</v>
      </c>
      <c r="H95" s="770">
        <v>39437</v>
      </c>
      <c r="I95" s="44" t="s">
        <v>18</v>
      </c>
      <c r="J95" s="129" t="s">
        <v>4518</v>
      </c>
      <c r="K95" s="129" t="s">
        <v>4519</v>
      </c>
      <c r="L95" s="129" t="s">
        <v>4509</v>
      </c>
      <c r="M95" s="44" t="s">
        <v>18</v>
      </c>
      <c r="N95" s="44" t="s">
        <v>18</v>
      </c>
      <c r="O95" s="44" t="s">
        <v>18</v>
      </c>
      <c r="P95" s="1276"/>
      <c r="Q95" s="1277"/>
    </row>
    <row r="96" spans="2:17" ht="105">
      <c r="B96" s="1123" t="s">
        <v>1056</v>
      </c>
      <c r="C96" s="595" t="s">
        <v>2706</v>
      </c>
      <c r="D96" s="1136" t="s">
        <v>4520</v>
      </c>
      <c r="E96" s="1123">
        <v>67002452</v>
      </c>
      <c r="F96" s="44" t="s">
        <v>114</v>
      </c>
      <c r="G96" s="129" t="s">
        <v>4387</v>
      </c>
      <c r="H96" s="770">
        <v>39248</v>
      </c>
      <c r="I96" s="44" t="s">
        <v>18</v>
      </c>
      <c r="J96" s="129" t="s">
        <v>4521</v>
      </c>
      <c r="K96" s="129" t="s">
        <v>4522</v>
      </c>
      <c r="L96" s="129" t="s">
        <v>4523</v>
      </c>
      <c r="M96" s="44" t="s">
        <v>18</v>
      </c>
      <c r="N96" s="44" t="s">
        <v>18</v>
      </c>
      <c r="O96" s="44" t="s">
        <v>18</v>
      </c>
      <c r="P96" s="1276"/>
      <c r="Q96" s="1277"/>
    </row>
    <row r="97" spans="2:17" ht="111.75" customHeight="1">
      <c r="B97" s="1123" t="s">
        <v>1056</v>
      </c>
      <c r="C97" s="595" t="s">
        <v>2706</v>
      </c>
      <c r="D97" s="1136" t="s">
        <v>4524</v>
      </c>
      <c r="E97" s="1123">
        <v>34317724</v>
      </c>
      <c r="F97" s="44" t="s">
        <v>763</v>
      </c>
      <c r="G97" s="44" t="s">
        <v>244</v>
      </c>
      <c r="H97" s="44"/>
      <c r="I97" s="44"/>
      <c r="J97" s="44" t="s">
        <v>4525</v>
      </c>
      <c r="K97" s="129" t="s">
        <v>4526</v>
      </c>
      <c r="L97" s="129" t="s">
        <v>4527</v>
      </c>
      <c r="M97" s="44" t="s">
        <v>18</v>
      </c>
      <c r="N97" s="44" t="s">
        <v>19</v>
      </c>
      <c r="O97" s="44" t="s">
        <v>18</v>
      </c>
      <c r="P97" s="1276" t="s">
        <v>4491</v>
      </c>
      <c r="Q97" s="1277"/>
    </row>
    <row r="98" spans="2:17">
      <c r="B98" s="213"/>
      <c r="C98" s="595"/>
      <c r="D98" s="44"/>
      <c r="E98" s="44"/>
      <c r="F98" s="44"/>
      <c r="G98" s="44"/>
      <c r="H98" s="44"/>
      <c r="I98" s="44"/>
      <c r="J98" s="44"/>
      <c r="K98" s="44"/>
      <c r="L98" s="44"/>
      <c r="M98" s="44"/>
      <c r="N98" s="44"/>
      <c r="O98" s="44"/>
      <c r="P98" s="1276"/>
      <c r="Q98" s="1277"/>
    </row>
    <row r="99" spans="2:17">
      <c r="B99" s="213"/>
      <c r="C99" s="595"/>
      <c r="D99" s="44"/>
      <c r="E99" s="44"/>
      <c r="F99" s="44"/>
      <c r="G99" s="44"/>
      <c r="H99" s="44"/>
      <c r="I99" s="44"/>
      <c r="J99" s="44"/>
      <c r="K99" s="44"/>
      <c r="L99" s="44"/>
      <c r="M99" s="44"/>
      <c r="N99" s="44"/>
      <c r="O99" s="44"/>
      <c r="P99" s="1276"/>
      <c r="Q99" s="1277"/>
    </row>
    <row r="100" spans="2:17" ht="27" thickBot="1">
      <c r="B100" s="1374" t="s">
        <v>118</v>
      </c>
      <c r="C100" s="1375"/>
      <c r="D100" s="1375"/>
      <c r="E100" s="1375"/>
      <c r="F100" s="1375"/>
      <c r="G100" s="1375"/>
      <c r="H100" s="1375"/>
      <c r="I100" s="1375"/>
      <c r="J100" s="1375"/>
      <c r="K100" s="1375"/>
      <c r="L100" s="1375"/>
      <c r="M100" s="1375"/>
      <c r="N100" s="1376"/>
    </row>
    <row r="103" spans="2:17" ht="46.15" customHeight="1">
      <c r="B103" s="115" t="s">
        <v>17</v>
      </c>
      <c r="C103" s="115" t="s">
        <v>119</v>
      </c>
      <c r="D103" s="1271" t="s">
        <v>82</v>
      </c>
      <c r="E103" s="1273"/>
    </row>
    <row r="104" spans="2:17" ht="46.9" customHeight="1">
      <c r="B104" s="129" t="s">
        <v>181</v>
      </c>
      <c r="C104" s="1113" t="s">
        <v>19</v>
      </c>
      <c r="D104" s="1758" t="s">
        <v>4230</v>
      </c>
      <c r="E104" s="1759"/>
    </row>
    <row r="107" spans="2:17" ht="26.25">
      <c r="B107" s="1256" t="s">
        <v>121</v>
      </c>
      <c r="C107" s="1257"/>
      <c r="D107" s="1257"/>
      <c r="E107" s="1257"/>
      <c r="F107" s="1257"/>
      <c r="G107" s="1257"/>
      <c r="H107" s="1257"/>
      <c r="I107" s="1257"/>
      <c r="J107" s="1257"/>
      <c r="K107" s="1257"/>
      <c r="L107" s="1257"/>
      <c r="M107" s="1257"/>
      <c r="N107" s="1257"/>
      <c r="O107" s="1257"/>
      <c r="P107" s="1257"/>
    </row>
    <row r="109" spans="2:17" ht="15.75" thickBot="1"/>
    <row r="110" spans="2:17" ht="27" thickBot="1">
      <c r="B110" s="1268" t="s">
        <v>122</v>
      </c>
      <c r="C110" s="1269"/>
      <c r="D110" s="1269"/>
      <c r="E110" s="1269"/>
      <c r="F110" s="1269"/>
      <c r="G110" s="1269"/>
      <c r="H110" s="1269"/>
      <c r="I110" s="1269"/>
      <c r="J110" s="1269"/>
      <c r="K110" s="1269"/>
      <c r="L110" s="1269"/>
      <c r="M110" s="1269"/>
      <c r="N110" s="1270"/>
    </row>
    <row r="112" spans="2:17" ht="15.75" thickBot="1">
      <c r="M112" s="51"/>
      <c r="N112" s="51"/>
    </row>
    <row r="113" spans="1:26" s="15" customFormat="1" ht="109.5" customHeight="1">
      <c r="B113" s="52" t="s">
        <v>33</v>
      </c>
      <c r="C113" s="52" t="s">
        <v>34</v>
      </c>
      <c r="D113" s="52" t="s">
        <v>35</v>
      </c>
      <c r="E113" s="52" t="s">
        <v>36</v>
      </c>
      <c r="F113" s="52" t="s">
        <v>37</v>
      </c>
      <c r="G113" s="52" t="s">
        <v>38</v>
      </c>
      <c r="H113" s="52" t="s">
        <v>39</v>
      </c>
      <c r="I113" s="52" t="s">
        <v>40</v>
      </c>
      <c r="J113" s="52" t="s">
        <v>41</v>
      </c>
      <c r="K113" s="52" t="s">
        <v>42</v>
      </c>
      <c r="L113" s="52" t="s">
        <v>43</v>
      </c>
      <c r="M113" s="53" t="s">
        <v>44</v>
      </c>
      <c r="N113" s="52" t="s">
        <v>45</v>
      </c>
      <c r="O113" s="52" t="s">
        <v>46</v>
      </c>
      <c r="P113" s="54" t="s">
        <v>47</v>
      </c>
      <c r="Q113" s="54" t="s">
        <v>48</v>
      </c>
    </row>
    <row r="114" spans="1:26" s="162" customFormat="1">
      <c r="A114" s="150"/>
      <c r="B114" s="153"/>
      <c r="C114" s="152"/>
      <c r="D114" s="153"/>
      <c r="E114" s="154"/>
      <c r="F114" s="155"/>
      <c r="G114" s="155"/>
      <c r="H114" s="156"/>
      <c r="I114" s="157"/>
      <c r="J114" s="157"/>
      <c r="K114" s="159"/>
      <c r="L114" s="545"/>
      <c r="M114" s="159"/>
      <c r="N114" s="159"/>
      <c r="O114" s="160"/>
      <c r="P114" s="160"/>
      <c r="Q114" s="174"/>
      <c r="R114" s="175"/>
      <c r="S114" s="175"/>
      <c r="T114" s="175"/>
      <c r="U114" s="175"/>
      <c r="V114" s="175"/>
      <c r="W114" s="175"/>
      <c r="X114" s="175"/>
      <c r="Y114" s="175"/>
      <c r="Z114" s="175"/>
    </row>
    <row r="115" spans="1:26" s="162" customFormat="1">
      <c r="A115" s="150"/>
      <c r="B115" s="153"/>
      <c r="C115" s="152"/>
      <c r="D115" s="153"/>
      <c r="E115" s="154"/>
      <c r="F115" s="155"/>
      <c r="G115" s="155"/>
      <c r="H115" s="156"/>
      <c r="I115" s="157"/>
      <c r="J115" s="157"/>
      <c r="K115" s="159"/>
      <c r="L115" s="545"/>
      <c r="M115" s="159"/>
      <c r="N115" s="159"/>
      <c r="O115" s="160"/>
      <c r="P115" s="160"/>
      <c r="Q115" s="174"/>
      <c r="R115" s="175"/>
      <c r="S115" s="175"/>
      <c r="T115" s="175"/>
      <c r="U115" s="175"/>
      <c r="V115" s="175"/>
      <c r="W115" s="175"/>
      <c r="X115" s="175"/>
      <c r="Y115" s="175"/>
      <c r="Z115" s="175"/>
    </row>
    <row r="116" spans="1:26" s="162" customFormat="1">
      <c r="A116" s="150"/>
      <c r="B116" s="153"/>
      <c r="C116" s="152"/>
      <c r="D116" s="153"/>
      <c r="E116" s="154"/>
      <c r="F116" s="155"/>
      <c r="G116" s="155"/>
      <c r="H116" s="155"/>
      <c r="I116" s="157"/>
      <c r="J116" s="157"/>
      <c r="K116" s="159"/>
      <c r="L116" s="157"/>
      <c r="M116" s="159"/>
      <c r="N116" s="159"/>
      <c r="O116" s="160"/>
      <c r="P116" s="160"/>
      <c r="Q116" s="174"/>
      <c r="R116" s="175"/>
      <c r="S116" s="175"/>
      <c r="T116" s="175"/>
      <c r="U116" s="175"/>
      <c r="V116" s="175"/>
      <c r="W116" s="175"/>
      <c r="X116" s="175"/>
      <c r="Y116" s="175"/>
      <c r="Z116" s="175"/>
    </row>
    <row r="117" spans="1:26" s="162" customFormat="1">
      <c r="A117" s="150"/>
      <c r="B117" s="153"/>
      <c r="C117" s="152"/>
      <c r="D117" s="153"/>
      <c r="E117" s="154"/>
      <c r="F117" s="155"/>
      <c r="G117" s="155"/>
      <c r="H117" s="155"/>
      <c r="I117" s="157"/>
      <c r="J117" s="157"/>
      <c r="K117" s="157"/>
      <c r="L117" s="157"/>
      <c r="M117" s="173"/>
      <c r="N117" s="173"/>
      <c r="O117" s="160"/>
      <c r="P117" s="160"/>
      <c r="Q117" s="174"/>
      <c r="R117" s="175"/>
      <c r="S117" s="175"/>
      <c r="T117" s="175"/>
      <c r="U117" s="175"/>
      <c r="V117" s="175"/>
      <c r="W117" s="175"/>
      <c r="X117" s="175"/>
      <c r="Y117" s="175"/>
      <c r="Z117" s="175"/>
    </row>
    <row r="118" spans="1:26" s="162" customFormat="1">
      <c r="A118" s="150"/>
      <c r="B118" s="153"/>
      <c r="C118" s="152"/>
      <c r="D118" s="153"/>
      <c r="E118" s="154"/>
      <c r="F118" s="155"/>
      <c r="G118" s="155"/>
      <c r="H118" s="155"/>
      <c r="I118" s="157"/>
      <c r="J118" s="157"/>
      <c r="K118" s="157"/>
      <c r="L118" s="157"/>
      <c r="M118" s="173"/>
      <c r="N118" s="173"/>
      <c r="O118" s="160"/>
      <c r="P118" s="160"/>
      <c r="Q118" s="174"/>
      <c r="R118" s="175"/>
      <c r="S118" s="175"/>
      <c r="T118" s="175"/>
      <c r="U118" s="175"/>
      <c r="V118" s="175"/>
      <c r="W118" s="175"/>
      <c r="X118" s="175"/>
      <c r="Y118" s="175"/>
      <c r="Z118" s="175"/>
    </row>
    <row r="119" spans="1:26" s="162" customFormat="1">
      <c r="A119" s="150"/>
      <c r="B119" s="153"/>
      <c r="C119" s="152"/>
      <c r="D119" s="153"/>
      <c r="E119" s="154"/>
      <c r="F119" s="155"/>
      <c r="G119" s="155"/>
      <c r="H119" s="155"/>
      <c r="I119" s="157"/>
      <c r="J119" s="157"/>
      <c r="K119" s="157"/>
      <c r="L119" s="157"/>
      <c r="M119" s="173"/>
      <c r="N119" s="173"/>
      <c r="O119" s="160"/>
      <c r="P119" s="160"/>
      <c r="Q119" s="174"/>
      <c r="R119" s="175"/>
      <c r="S119" s="175"/>
      <c r="T119" s="175"/>
      <c r="U119" s="175"/>
      <c r="V119" s="175"/>
      <c r="W119" s="175"/>
      <c r="X119" s="175"/>
      <c r="Y119" s="175"/>
      <c r="Z119" s="175"/>
    </row>
    <row r="120" spans="1:26" s="162" customFormat="1">
      <c r="A120" s="150"/>
      <c r="B120" s="151" t="s">
        <v>28</v>
      </c>
      <c r="C120" s="152"/>
      <c r="D120" s="153"/>
      <c r="E120" s="154"/>
      <c r="F120" s="155"/>
      <c r="G120" s="155"/>
      <c r="H120" s="155"/>
      <c r="I120" s="157"/>
      <c r="J120" s="157"/>
      <c r="K120" s="158">
        <f>SUM(K114:K119)</f>
        <v>0</v>
      </c>
      <c r="L120" s="158">
        <f>SUM(L114:L119)</f>
        <v>0</v>
      </c>
      <c r="M120" s="185">
        <f>SUM(M114:M119)</f>
        <v>0</v>
      </c>
      <c r="N120" s="158">
        <f>SUM(N114:N119)</f>
        <v>0</v>
      </c>
      <c r="O120" s="160"/>
      <c r="P120" s="160"/>
      <c r="Q120" s="161"/>
    </row>
    <row r="121" spans="1:26">
      <c r="B121" s="112"/>
      <c r="C121" s="112"/>
      <c r="D121" s="112"/>
      <c r="E121" s="163"/>
      <c r="F121" s="112"/>
      <c r="G121" s="112"/>
      <c r="H121" s="112"/>
      <c r="I121" s="112"/>
      <c r="J121" s="112"/>
      <c r="K121" s="112"/>
      <c r="L121" s="112"/>
      <c r="M121" s="112"/>
      <c r="N121" s="112"/>
      <c r="O121" s="112"/>
      <c r="P121" s="112"/>
    </row>
    <row r="122" spans="1:26" ht="18.75">
      <c r="B122" s="166" t="s">
        <v>123</v>
      </c>
      <c r="C122" s="176">
        <f>+K120</f>
        <v>0</v>
      </c>
      <c r="H122" s="168"/>
      <c r="I122" s="168"/>
      <c r="J122" s="168"/>
      <c r="K122" s="168"/>
      <c r="L122" s="168"/>
      <c r="M122" s="168"/>
      <c r="N122" s="112"/>
      <c r="O122" s="112"/>
      <c r="P122" s="112"/>
    </row>
    <row r="124" spans="1:26" ht="15.75" thickBot="1"/>
    <row r="125" spans="1:26" ht="37.15" customHeight="1" thickBot="1">
      <c r="B125" s="177" t="s">
        <v>124</v>
      </c>
      <c r="C125" s="142" t="s">
        <v>125</v>
      </c>
      <c r="D125" s="177" t="s">
        <v>27</v>
      </c>
      <c r="E125" s="142" t="s">
        <v>126</v>
      </c>
    </row>
    <row r="126" spans="1:26" ht="41.45" customHeight="1">
      <c r="B126" s="178" t="s">
        <v>127</v>
      </c>
      <c r="C126" s="179">
        <v>20</v>
      </c>
      <c r="D126" s="179">
        <v>0</v>
      </c>
      <c r="E126" s="1282">
        <f>+D126+D127+D128</f>
        <v>0</v>
      </c>
    </row>
    <row r="127" spans="1:26">
      <c r="B127" s="178" t="s">
        <v>128</v>
      </c>
      <c r="C127" s="118">
        <v>30</v>
      </c>
      <c r="D127" s="605">
        <v>0</v>
      </c>
      <c r="E127" s="1283"/>
    </row>
    <row r="128" spans="1:26" ht="15.75" thickBot="1">
      <c r="B128" s="178" t="s">
        <v>129</v>
      </c>
      <c r="C128" s="180">
        <v>40</v>
      </c>
      <c r="D128" s="180">
        <v>0</v>
      </c>
      <c r="E128" s="1284"/>
    </row>
    <row r="130" spans="2:17" ht="15.75" thickBot="1"/>
    <row r="131" spans="2:17" ht="27" thickBot="1">
      <c r="B131" s="1268" t="s">
        <v>130</v>
      </c>
      <c r="C131" s="1269"/>
      <c r="D131" s="1269"/>
      <c r="E131" s="1269"/>
      <c r="F131" s="1269"/>
      <c r="G131" s="1269"/>
      <c r="H131" s="1269"/>
      <c r="I131" s="1269"/>
      <c r="J131" s="1269"/>
      <c r="K131" s="1269"/>
      <c r="L131" s="1269"/>
      <c r="M131" s="1269"/>
      <c r="N131" s="1270"/>
    </row>
    <row r="133" spans="2:17" ht="76.5" customHeight="1">
      <c r="B133" s="114" t="s">
        <v>92</v>
      </c>
      <c r="C133" s="114" t="s">
        <v>93</v>
      </c>
      <c r="D133" s="114" t="s">
        <v>94</v>
      </c>
      <c r="E133" s="114" t="s">
        <v>95</v>
      </c>
      <c r="F133" s="114" t="s">
        <v>96</v>
      </c>
      <c r="G133" s="114" t="s">
        <v>97</v>
      </c>
      <c r="H133" s="114" t="s">
        <v>98</v>
      </c>
      <c r="I133" s="114" t="s">
        <v>99</v>
      </c>
      <c r="J133" s="1271" t="s">
        <v>100</v>
      </c>
      <c r="K133" s="1272"/>
      <c r="L133" s="1273"/>
      <c r="M133" s="114" t="s">
        <v>101</v>
      </c>
      <c r="N133" s="114" t="s">
        <v>102</v>
      </c>
      <c r="O133" s="114" t="s">
        <v>103</v>
      </c>
      <c r="P133" s="1271" t="s">
        <v>82</v>
      </c>
      <c r="Q133" s="1273"/>
    </row>
    <row r="134" spans="2:17" ht="60.75" customHeight="1">
      <c r="B134" s="213"/>
      <c r="C134" s="213"/>
      <c r="D134" s="119"/>
      <c r="E134" s="119"/>
      <c r="F134" s="119"/>
      <c r="G134" s="119"/>
      <c r="H134" s="119"/>
      <c r="I134" s="120"/>
      <c r="J134" s="46"/>
      <c r="K134" s="188"/>
      <c r="L134" s="122"/>
      <c r="M134" s="44"/>
      <c r="N134" s="44"/>
      <c r="O134" s="44"/>
      <c r="P134" s="1276"/>
      <c r="Q134" s="1277"/>
    </row>
    <row r="135" spans="2:17" ht="60.75" customHeight="1">
      <c r="B135" s="213"/>
      <c r="C135" s="213"/>
      <c r="D135" s="119"/>
      <c r="E135" s="119"/>
      <c r="F135" s="119"/>
      <c r="G135" s="119"/>
      <c r="H135" s="119"/>
      <c r="I135" s="120"/>
      <c r="J135" s="46"/>
      <c r="K135" s="188"/>
      <c r="L135" s="122"/>
      <c r="M135" s="44"/>
      <c r="N135" s="44"/>
      <c r="O135" s="44"/>
      <c r="P135" s="605"/>
      <c r="Q135" s="605"/>
    </row>
    <row r="136" spans="2:17" ht="33.6" customHeight="1">
      <c r="B136" s="213"/>
      <c r="C136" s="213"/>
      <c r="D136" s="119"/>
      <c r="E136" s="119"/>
      <c r="F136" s="119"/>
      <c r="G136" s="119"/>
      <c r="H136" s="119"/>
      <c r="I136" s="120"/>
      <c r="J136" s="46"/>
      <c r="K136" s="122"/>
      <c r="L136" s="122"/>
      <c r="M136" s="44"/>
      <c r="N136" s="44"/>
      <c r="O136" s="44"/>
      <c r="P136" s="1281"/>
      <c r="Q136" s="1281"/>
    </row>
    <row r="139" spans="2:17" ht="15.75" thickBot="1"/>
    <row r="140" spans="2:17" ht="54" customHeight="1">
      <c r="B140" s="615" t="s">
        <v>17</v>
      </c>
      <c r="C140" s="615" t="s">
        <v>124</v>
      </c>
      <c r="D140" s="114" t="s">
        <v>125</v>
      </c>
      <c r="E140" s="615" t="s">
        <v>27</v>
      </c>
      <c r="F140" s="142" t="s">
        <v>138</v>
      </c>
      <c r="G140" s="143"/>
    </row>
    <row r="141" spans="2:17" ht="120.75" customHeight="1">
      <c r="B141" s="1285" t="s">
        <v>139</v>
      </c>
      <c r="C141" s="144" t="s">
        <v>140</v>
      </c>
      <c r="D141" s="605">
        <v>25</v>
      </c>
      <c r="E141" s="605"/>
      <c r="F141" s="1286">
        <f>+E141+E142+E143</f>
        <v>0</v>
      </c>
      <c r="G141" s="145"/>
    </row>
    <row r="142" spans="2:17" ht="76.150000000000006" customHeight="1">
      <c r="B142" s="1285"/>
      <c r="C142" s="144" t="s">
        <v>141</v>
      </c>
      <c r="D142" s="602">
        <v>25</v>
      </c>
      <c r="E142" s="605"/>
      <c r="F142" s="1287"/>
      <c r="G142" s="145"/>
    </row>
    <row r="143" spans="2:17" ht="69" customHeight="1">
      <c r="B143" s="1285"/>
      <c r="C143" s="144" t="s">
        <v>142</v>
      </c>
      <c r="D143" s="605">
        <v>10</v>
      </c>
      <c r="E143" s="605"/>
      <c r="F143" s="1288"/>
      <c r="G143" s="145"/>
    </row>
    <row r="144" spans="2:17">
      <c r="C144"/>
    </row>
    <row r="147" spans="2:5">
      <c r="B147" s="42" t="s">
        <v>143</v>
      </c>
    </row>
    <row r="150" spans="2:5">
      <c r="B150" s="43" t="s">
        <v>17</v>
      </c>
      <c r="C150" s="43" t="s">
        <v>26</v>
      </c>
      <c r="D150" s="615" t="s">
        <v>27</v>
      </c>
      <c r="E150" s="615" t="s">
        <v>28</v>
      </c>
    </row>
    <row r="151" spans="2:5" ht="28.5">
      <c r="B151" s="49" t="s">
        <v>144</v>
      </c>
      <c r="C151" s="50">
        <v>40</v>
      </c>
      <c r="D151" s="605">
        <f>+E126</f>
        <v>0</v>
      </c>
      <c r="E151" s="1265">
        <f>+D151+D152</f>
        <v>0</v>
      </c>
    </row>
    <row r="152" spans="2:5" ht="42.75">
      <c r="B152" s="49" t="s">
        <v>145</v>
      </c>
      <c r="C152" s="50">
        <v>60</v>
      </c>
      <c r="D152" s="605">
        <f>+F141</f>
        <v>0</v>
      </c>
      <c r="E152" s="1266"/>
    </row>
  </sheetData>
  <mergeCells count="52">
    <mergeCell ref="E151:E152"/>
    <mergeCell ref="J133:L133"/>
    <mergeCell ref="P133:Q133"/>
    <mergeCell ref="P134:Q134"/>
    <mergeCell ref="P136:Q136"/>
    <mergeCell ref="B141:B143"/>
    <mergeCell ref="F141:F143"/>
    <mergeCell ref="D103:E103"/>
    <mergeCell ref="D104:E104"/>
    <mergeCell ref="B107:P107"/>
    <mergeCell ref="B110:N110"/>
    <mergeCell ref="E126:E128"/>
    <mergeCell ref="B131:N131"/>
    <mergeCell ref="B100:N100"/>
    <mergeCell ref="P89:Q89"/>
    <mergeCell ref="P90:Q90"/>
    <mergeCell ref="P91:Q91"/>
    <mergeCell ref="P92:Q92"/>
    <mergeCell ref="P93:Q93"/>
    <mergeCell ref="P94:Q94"/>
    <mergeCell ref="P95:Q95"/>
    <mergeCell ref="P96:Q96"/>
    <mergeCell ref="P97:Q97"/>
    <mergeCell ref="P98:Q98"/>
    <mergeCell ref="P99:Q99"/>
    <mergeCell ref="J88:L88"/>
    <mergeCell ref="P88:Q88"/>
    <mergeCell ref="C65:N65"/>
    <mergeCell ref="B67:N67"/>
    <mergeCell ref="O70:P70"/>
    <mergeCell ref="O71:P71"/>
    <mergeCell ref="O72:P72"/>
    <mergeCell ref="O73:P73"/>
    <mergeCell ref="O74:P74"/>
    <mergeCell ref="O75:P75"/>
    <mergeCell ref="O76:P76"/>
    <mergeCell ref="O77:P77"/>
    <mergeCell ref="B83:N83"/>
    <mergeCell ref="B61:B62"/>
    <mergeCell ref="C61:C62"/>
    <mergeCell ref="D61:E61"/>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 right="0.7" top="0.75" bottom="0.75" header="0.3" footer="0.3"/>
  <pageSetup orientation="portrait" horizontalDpi="4294967295" verticalDpi="4294967295"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2:Z325"/>
  <sheetViews>
    <sheetView zoomScale="70" zoomScaleNormal="70" workbookViewId="0">
      <selection activeCell="G15" sqref="G15:G29"/>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8.140625" style="1" customWidth="1"/>
    <col min="16" max="16" width="19.5703125" style="1" bestFit="1" customWidth="1"/>
    <col min="17" max="17" width="51.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4561</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5901</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1172" t="s">
        <v>4562</v>
      </c>
      <c r="I14" s="19"/>
      <c r="J14" s="19"/>
      <c r="K14" s="19"/>
      <c r="L14" s="19"/>
      <c r="M14" s="19"/>
      <c r="N14" s="16"/>
    </row>
    <row r="15" spans="2:16">
      <c r="B15" s="1262"/>
      <c r="C15" s="1262"/>
      <c r="D15" s="613">
        <v>1</v>
      </c>
      <c r="E15" s="20">
        <v>3195069930</v>
      </c>
      <c r="F15" s="208">
        <v>1530</v>
      </c>
      <c r="G15" s="1764" t="s">
        <v>4563</v>
      </c>
      <c r="I15" s="23"/>
      <c r="J15" s="23"/>
      <c r="K15" s="23"/>
      <c r="L15" s="23"/>
      <c r="M15" s="23"/>
      <c r="N15" s="16"/>
    </row>
    <row r="16" spans="2:16">
      <c r="B16" s="1262"/>
      <c r="C16" s="1262"/>
      <c r="D16" s="613">
        <v>4</v>
      </c>
      <c r="E16" s="20">
        <v>1394971708</v>
      </c>
      <c r="F16" s="208">
        <v>668</v>
      </c>
      <c r="G16" s="1765"/>
      <c r="I16" s="23"/>
      <c r="J16" s="23"/>
      <c r="K16" s="23"/>
      <c r="L16" s="23"/>
      <c r="M16" s="23"/>
      <c r="N16" s="16"/>
    </row>
    <row r="17" spans="1:14">
      <c r="B17" s="1262"/>
      <c r="C17" s="1262"/>
      <c r="D17" s="613">
        <v>14</v>
      </c>
      <c r="E17" s="20">
        <v>835312400</v>
      </c>
      <c r="F17" s="208">
        <v>400</v>
      </c>
      <c r="G17" s="1765"/>
      <c r="I17" s="23"/>
      <c r="J17" s="23"/>
      <c r="K17" s="23"/>
      <c r="L17" s="23"/>
      <c r="M17" s="23"/>
      <c r="N17" s="16"/>
    </row>
    <row r="18" spans="1:14">
      <c r="B18" s="1262"/>
      <c r="C18" s="1262"/>
      <c r="D18" s="613">
        <v>15</v>
      </c>
      <c r="E18" s="20">
        <v>1973425545</v>
      </c>
      <c r="F18" s="208">
        <v>945</v>
      </c>
      <c r="G18" s="1765"/>
      <c r="I18" s="23"/>
      <c r="J18" s="23"/>
      <c r="K18" s="23"/>
      <c r="L18" s="23"/>
      <c r="M18" s="23"/>
      <c r="N18" s="16"/>
    </row>
    <row r="19" spans="1:14">
      <c r="B19" s="1262"/>
      <c r="C19" s="1262"/>
      <c r="D19" s="613">
        <v>20</v>
      </c>
      <c r="E19" s="20">
        <v>835312400</v>
      </c>
      <c r="F19" s="208">
        <v>400</v>
      </c>
      <c r="G19" s="1765"/>
      <c r="I19" s="23"/>
      <c r="J19" s="23"/>
      <c r="K19" s="23"/>
      <c r="L19" s="23"/>
      <c r="M19" s="23"/>
      <c r="N19" s="16"/>
    </row>
    <row r="20" spans="1:14">
      <c r="B20" s="1262"/>
      <c r="C20" s="1262"/>
      <c r="D20" s="613">
        <v>21</v>
      </c>
      <c r="E20" s="20">
        <v>1252968600</v>
      </c>
      <c r="F20" s="208">
        <v>600</v>
      </c>
      <c r="G20" s="1765"/>
      <c r="I20" s="23"/>
      <c r="J20" s="23"/>
      <c r="K20" s="23"/>
      <c r="L20" s="23"/>
      <c r="M20" s="23"/>
      <c r="N20" s="16"/>
    </row>
    <row r="21" spans="1:14">
      <c r="B21" s="1262"/>
      <c r="C21" s="1262"/>
      <c r="D21" s="613">
        <v>22</v>
      </c>
      <c r="E21" s="20">
        <f>65297712+2054868504+163244280</f>
        <v>2283410496</v>
      </c>
      <c r="F21" s="208">
        <f>84+984</f>
        <v>1068</v>
      </c>
      <c r="G21" s="1765"/>
      <c r="I21" s="23"/>
      <c r="J21" s="23"/>
      <c r="K21" s="23"/>
      <c r="L21" s="23"/>
      <c r="M21" s="23"/>
      <c r="N21" s="16"/>
    </row>
    <row r="22" spans="1:14">
      <c r="B22" s="1262"/>
      <c r="C22" s="1262"/>
      <c r="D22" s="613">
        <v>23</v>
      </c>
      <c r="E22" s="20">
        <v>730898350</v>
      </c>
      <c r="F22" s="208">
        <v>350</v>
      </c>
      <c r="G22" s="1765"/>
      <c r="I22" s="23"/>
      <c r="J22" s="23"/>
      <c r="K22" s="23"/>
      <c r="L22" s="23"/>
      <c r="M22" s="23"/>
      <c r="N22" s="16"/>
    </row>
    <row r="23" spans="1:14">
      <c r="B23" s="1262"/>
      <c r="C23" s="1262"/>
      <c r="D23" s="613">
        <v>26</v>
      </c>
      <c r="E23" s="20">
        <v>1670624800</v>
      </c>
      <c r="F23" s="208">
        <v>800</v>
      </c>
      <c r="G23" s="1765"/>
      <c r="I23" s="23"/>
      <c r="J23" s="23"/>
      <c r="K23" s="23"/>
      <c r="L23" s="23"/>
      <c r="M23" s="23"/>
      <c r="N23" s="16"/>
    </row>
    <row r="24" spans="1:14">
      <c r="B24" s="1262"/>
      <c r="C24" s="1262"/>
      <c r="D24" s="613">
        <v>27</v>
      </c>
      <c r="E24" s="20">
        <v>544147600</v>
      </c>
      <c r="F24" s="208">
        <v>200</v>
      </c>
      <c r="G24" s="1765"/>
      <c r="I24" s="23"/>
      <c r="J24" s="23"/>
      <c r="K24" s="23"/>
      <c r="L24" s="23"/>
      <c r="M24" s="23"/>
      <c r="N24" s="16"/>
    </row>
    <row r="25" spans="1:14">
      <c r="B25" s="1262"/>
      <c r="C25" s="1262"/>
      <c r="D25" s="613">
        <v>28</v>
      </c>
      <c r="E25" s="20">
        <v>2088281000</v>
      </c>
      <c r="F25" s="208">
        <v>1000</v>
      </c>
      <c r="G25" s="1765"/>
      <c r="I25" s="23"/>
      <c r="J25" s="23"/>
      <c r="K25" s="23"/>
      <c r="L25" s="23"/>
      <c r="M25" s="23"/>
      <c r="N25" s="16"/>
    </row>
    <row r="26" spans="1:14">
      <c r="B26" s="1262"/>
      <c r="C26" s="1262"/>
      <c r="D26" s="613">
        <v>31</v>
      </c>
      <c r="E26" s="20">
        <v>979465680</v>
      </c>
      <c r="F26" s="208">
        <v>360</v>
      </c>
      <c r="G26" s="1765"/>
      <c r="I26" s="23"/>
      <c r="J26" s="23"/>
      <c r="K26" s="23"/>
      <c r="L26" s="23"/>
      <c r="M26" s="23"/>
      <c r="N26" s="16"/>
    </row>
    <row r="27" spans="1:14">
      <c r="B27" s="1262"/>
      <c r="C27" s="1262"/>
      <c r="D27" s="613">
        <v>33</v>
      </c>
      <c r="E27" s="20">
        <v>626484300</v>
      </c>
      <c r="F27" s="208">
        <v>300</v>
      </c>
      <c r="G27" s="1765"/>
      <c r="I27" s="23"/>
      <c r="J27" s="23"/>
      <c r="K27" s="23"/>
      <c r="L27" s="23"/>
      <c r="M27" s="23"/>
      <c r="N27" s="16"/>
    </row>
    <row r="28" spans="1:14">
      <c r="B28" s="1262"/>
      <c r="C28" s="1262"/>
      <c r="D28" s="613">
        <v>34</v>
      </c>
      <c r="E28" s="20">
        <v>1344852964</v>
      </c>
      <c r="F28" s="208">
        <v>644</v>
      </c>
      <c r="G28" s="1765"/>
      <c r="I28" s="23"/>
      <c r="J28" s="23"/>
      <c r="K28" s="23"/>
      <c r="L28" s="23"/>
      <c r="M28" s="23"/>
      <c r="N28" s="16"/>
    </row>
    <row r="29" spans="1:14" ht="93.75" customHeight="1" thickBot="1">
      <c r="B29" s="1263" t="s">
        <v>13</v>
      </c>
      <c r="C29" s="1264"/>
      <c r="D29" s="613"/>
      <c r="E29" s="644">
        <f>SUM(E15:E28)</f>
        <v>19755225773</v>
      </c>
      <c r="F29" s="645">
        <f>SUM(F15:F28)</f>
        <v>9265</v>
      </c>
      <c r="G29" s="1766"/>
      <c r="H29" s="25"/>
      <c r="I29" s="15"/>
      <c r="J29" s="15"/>
      <c r="K29" s="15"/>
      <c r="L29" s="15"/>
      <c r="M29" s="15"/>
      <c r="N29" s="26"/>
    </row>
    <row r="30" spans="1:14" ht="45.75" thickBot="1">
      <c r="A30" s="30"/>
      <c r="B30" s="31" t="s">
        <v>14</v>
      </c>
      <c r="C30" s="31" t="s">
        <v>15</v>
      </c>
      <c r="E30" s="19"/>
      <c r="F30" s="19"/>
      <c r="G30" s="19"/>
      <c r="H30" s="19"/>
      <c r="I30" s="32"/>
      <c r="J30" s="32"/>
      <c r="K30" s="32"/>
      <c r="L30" s="32"/>
      <c r="M30" s="32"/>
    </row>
    <row r="31" spans="1:14" ht="15.75" thickBot="1">
      <c r="A31" s="33">
        <v>1</v>
      </c>
      <c r="C31" s="1235">
        <f>F29*0.8</f>
        <v>7412</v>
      </c>
      <c r="D31" s="647"/>
      <c r="E31" s="1236">
        <f>E29</f>
        <v>19755225773</v>
      </c>
      <c r="F31" s="37"/>
      <c r="G31" s="37"/>
      <c r="H31" s="37"/>
      <c r="I31" s="38"/>
      <c r="J31" s="38"/>
      <c r="K31" s="38"/>
      <c r="L31" s="38"/>
      <c r="M31" s="38"/>
    </row>
    <row r="32" spans="1:14">
      <c r="A32" s="773"/>
      <c r="C32" s="40"/>
      <c r="D32" s="23"/>
      <c r="E32" s="41"/>
      <c r="F32" s="37"/>
      <c r="G32" s="37"/>
      <c r="H32" s="37"/>
      <c r="I32" s="38"/>
      <c r="J32" s="38"/>
      <c r="K32" s="38"/>
      <c r="L32" s="38"/>
      <c r="M32" s="38"/>
    </row>
    <row r="33" spans="1:14">
      <c r="A33" s="773"/>
      <c r="C33" s="40"/>
      <c r="D33" s="23"/>
      <c r="E33" s="41"/>
      <c r="F33" s="37"/>
      <c r="G33" s="37"/>
      <c r="H33" s="37"/>
      <c r="I33" s="38"/>
      <c r="J33" s="38"/>
      <c r="K33" s="38"/>
      <c r="L33" s="38"/>
      <c r="M33" s="38"/>
    </row>
    <row r="34" spans="1:14">
      <c r="A34" s="773"/>
      <c r="B34" s="42" t="s">
        <v>16</v>
      </c>
      <c r="C34"/>
      <c r="D34"/>
      <c r="E34"/>
      <c r="F34"/>
      <c r="G34"/>
      <c r="H34"/>
      <c r="I34" s="15"/>
      <c r="J34" s="15"/>
      <c r="K34" s="15"/>
      <c r="L34" s="15"/>
      <c r="M34" s="15"/>
      <c r="N34" s="16"/>
    </row>
    <row r="35" spans="1:14">
      <c r="A35" s="773"/>
      <c r="B35"/>
      <c r="C35"/>
      <c r="D35"/>
      <c r="E35"/>
      <c r="F35"/>
      <c r="G35"/>
      <c r="H35"/>
      <c r="I35" s="15"/>
      <c r="J35" s="15"/>
      <c r="K35" s="15"/>
      <c r="L35" s="15"/>
      <c r="M35" s="15"/>
      <c r="N35" s="16"/>
    </row>
    <row r="36" spans="1:14">
      <c r="A36" s="773"/>
      <c r="B36" s="43" t="s">
        <v>17</v>
      </c>
      <c r="C36" s="43" t="s">
        <v>18</v>
      </c>
      <c r="D36" s="43" t="s">
        <v>19</v>
      </c>
      <c r="E36"/>
      <c r="F36"/>
      <c r="G36"/>
      <c r="H36"/>
      <c r="I36" s="15"/>
      <c r="J36" s="15"/>
      <c r="K36" s="15"/>
      <c r="L36" s="15"/>
      <c r="M36" s="15"/>
      <c r="N36" s="16"/>
    </row>
    <row r="37" spans="1:14">
      <c r="A37" s="773"/>
      <c r="B37" s="44" t="s">
        <v>20</v>
      </c>
      <c r="C37" s="44"/>
      <c r="D37" s="605" t="s">
        <v>184</v>
      </c>
      <c r="E37"/>
      <c r="F37"/>
      <c r="G37"/>
      <c r="H37"/>
      <c r="I37" s="15"/>
      <c r="J37" s="15"/>
      <c r="K37" s="15"/>
      <c r="L37" s="15"/>
      <c r="M37" s="15"/>
      <c r="N37" s="16"/>
    </row>
    <row r="38" spans="1:14">
      <c r="A38" s="773"/>
      <c r="B38" s="44" t="s">
        <v>21</v>
      </c>
      <c r="C38" s="44"/>
      <c r="D38" s="605" t="s">
        <v>184</v>
      </c>
      <c r="E38"/>
      <c r="F38"/>
      <c r="G38"/>
      <c r="H38"/>
      <c r="I38" s="15"/>
      <c r="J38" s="15"/>
      <c r="K38" s="15"/>
      <c r="L38" s="15"/>
      <c r="M38" s="15"/>
      <c r="N38" s="16"/>
    </row>
    <row r="39" spans="1:14">
      <c r="A39" s="773"/>
      <c r="B39" s="44" t="s">
        <v>22</v>
      </c>
      <c r="C39" s="44"/>
      <c r="D39" s="605" t="s">
        <v>184</v>
      </c>
      <c r="E39"/>
      <c r="F39"/>
      <c r="G39"/>
      <c r="H39"/>
      <c r="I39" s="15"/>
      <c r="J39" s="15"/>
      <c r="K39" s="15"/>
      <c r="L39" s="15"/>
      <c r="M39" s="15"/>
      <c r="N39" s="16"/>
    </row>
    <row r="40" spans="1:14">
      <c r="A40" s="773"/>
      <c r="B40" s="44" t="s">
        <v>23</v>
      </c>
      <c r="C40" s="44"/>
      <c r="D40" s="605" t="s">
        <v>184</v>
      </c>
      <c r="E40"/>
      <c r="F40"/>
      <c r="G40"/>
      <c r="H40"/>
      <c r="I40" s="15"/>
      <c r="J40" s="15"/>
      <c r="K40" s="15"/>
      <c r="L40" s="15"/>
      <c r="M40" s="15"/>
      <c r="N40" s="16"/>
    </row>
    <row r="41" spans="1:14">
      <c r="A41" s="773"/>
      <c r="B41" s="117" t="s">
        <v>1903</v>
      </c>
      <c r="C41" s="46"/>
      <c r="D41" s="605" t="s">
        <v>184</v>
      </c>
      <c r="E41"/>
      <c r="F41"/>
      <c r="G41"/>
      <c r="H41"/>
      <c r="I41" s="15"/>
      <c r="J41" s="15"/>
      <c r="K41" s="15"/>
      <c r="L41" s="15"/>
      <c r="M41" s="15"/>
      <c r="N41" s="16"/>
    </row>
    <row r="42" spans="1:14">
      <c r="A42" s="773"/>
      <c r="B42"/>
      <c r="C42"/>
      <c r="D42"/>
      <c r="E42"/>
      <c r="F42"/>
      <c r="G42"/>
      <c r="H42"/>
      <c r="I42" s="15"/>
      <c r="J42" s="15"/>
      <c r="K42" s="15"/>
      <c r="L42" s="15"/>
      <c r="M42" s="15"/>
      <c r="N42" s="16"/>
    </row>
    <row r="43" spans="1:14">
      <c r="A43" s="773"/>
      <c r="B43" s="42" t="s">
        <v>25</v>
      </c>
      <c r="C43"/>
      <c r="D43"/>
      <c r="E43"/>
      <c r="F43"/>
      <c r="G43"/>
      <c r="H43"/>
      <c r="I43" s="15"/>
      <c r="J43" s="15"/>
      <c r="K43" s="15"/>
      <c r="L43" s="15"/>
      <c r="M43" s="15"/>
      <c r="N43" s="16"/>
    </row>
    <row r="44" spans="1:14">
      <c r="A44" s="773"/>
      <c r="B44"/>
      <c r="C44"/>
      <c r="D44"/>
      <c r="E44"/>
      <c r="F44"/>
      <c r="G44"/>
      <c r="H44"/>
      <c r="I44" s="15"/>
      <c r="J44" s="15"/>
      <c r="K44" s="15"/>
      <c r="L44" s="15"/>
      <c r="M44" s="15"/>
      <c r="N44" s="16"/>
    </row>
    <row r="45" spans="1:14">
      <c r="A45" s="773"/>
      <c r="B45"/>
      <c r="C45"/>
      <c r="D45"/>
      <c r="E45"/>
      <c r="F45"/>
      <c r="G45"/>
      <c r="H45"/>
      <c r="I45" s="15"/>
      <c r="J45" s="15"/>
      <c r="K45" s="15"/>
      <c r="L45" s="15"/>
      <c r="M45" s="15"/>
      <c r="N45" s="16"/>
    </row>
    <row r="46" spans="1:14">
      <c r="A46" s="773"/>
      <c r="B46" s="43" t="s">
        <v>17</v>
      </c>
      <c r="C46" s="43" t="s">
        <v>26</v>
      </c>
      <c r="D46" s="615" t="s">
        <v>27</v>
      </c>
      <c r="E46" s="615" t="s">
        <v>28</v>
      </c>
      <c r="F46"/>
      <c r="G46"/>
      <c r="H46"/>
      <c r="I46" s="15"/>
      <c r="J46" s="15"/>
      <c r="K46" s="15"/>
      <c r="L46" s="15"/>
      <c r="M46" s="15"/>
      <c r="N46" s="16"/>
    </row>
    <row r="47" spans="1:14" ht="65.25" customHeight="1">
      <c r="A47" s="773"/>
      <c r="B47" s="49" t="s">
        <v>29</v>
      </c>
      <c r="C47" s="50">
        <v>40</v>
      </c>
      <c r="D47" s="605">
        <v>0</v>
      </c>
      <c r="E47" s="1265">
        <f>+D47+D48</f>
        <v>0</v>
      </c>
      <c r="F47"/>
      <c r="G47"/>
      <c r="H47"/>
      <c r="I47" s="15"/>
      <c r="J47" s="15"/>
      <c r="K47" s="15"/>
      <c r="L47" s="15"/>
      <c r="M47" s="15"/>
      <c r="N47" s="16"/>
    </row>
    <row r="48" spans="1:14" ht="82.5" customHeight="1">
      <c r="A48" s="773"/>
      <c r="B48" s="49" t="s">
        <v>30</v>
      </c>
      <c r="C48" s="50">
        <v>60</v>
      </c>
      <c r="D48" s="605">
        <f>+F324</f>
        <v>0</v>
      </c>
      <c r="E48" s="1266"/>
      <c r="F48"/>
      <c r="G48"/>
      <c r="H48"/>
      <c r="I48" s="15"/>
      <c r="J48" s="15"/>
      <c r="K48" s="15"/>
      <c r="L48" s="15"/>
      <c r="M48" s="15"/>
      <c r="N48" s="16"/>
    </row>
    <row r="49" spans="1:26">
      <c r="A49" s="773"/>
      <c r="C49" s="40"/>
      <c r="D49" s="23"/>
      <c r="E49" s="41"/>
      <c r="F49" s="37"/>
      <c r="G49" s="37"/>
      <c r="H49" s="37"/>
      <c r="I49" s="38"/>
      <c r="J49" s="38"/>
      <c r="K49" s="38"/>
      <c r="L49" s="38"/>
      <c r="M49" s="38"/>
    </row>
    <row r="50" spans="1:26">
      <c r="A50" s="773"/>
      <c r="C50" s="40"/>
      <c r="D50" s="23"/>
      <c r="E50" s="41"/>
      <c r="F50" s="37"/>
      <c r="G50" s="37"/>
      <c r="H50" s="37"/>
      <c r="I50" s="38"/>
      <c r="J50" s="38"/>
      <c r="K50" s="38"/>
      <c r="L50" s="38"/>
      <c r="M50" s="38"/>
    </row>
    <row r="51" spans="1:26">
      <c r="A51" s="773"/>
      <c r="C51" s="40"/>
      <c r="D51" s="23"/>
      <c r="E51" s="41"/>
      <c r="F51" s="37"/>
      <c r="G51" s="37"/>
      <c r="H51" s="37"/>
      <c r="I51" s="38"/>
      <c r="J51" s="38"/>
      <c r="K51" s="38"/>
      <c r="L51" s="38"/>
      <c r="M51" s="38"/>
    </row>
    <row r="52" spans="1:26" ht="15.75" thickBot="1">
      <c r="M52" s="1267" t="s">
        <v>31</v>
      </c>
      <c r="N52" s="1267"/>
    </row>
    <row r="53" spans="1:26">
      <c r="B53" s="42" t="s">
        <v>32</v>
      </c>
      <c r="M53" s="51"/>
      <c r="N53" s="51"/>
    </row>
    <row r="54" spans="1:26" ht="15.75" thickBot="1">
      <c r="M54" s="51"/>
      <c r="N54" s="51"/>
    </row>
    <row r="55" spans="1:26" s="15" customFormat="1" ht="109.5" customHeight="1">
      <c r="B55" s="52" t="s">
        <v>33</v>
      </c>
      <c r="C55" s="52" t="s">
        <v>34</v>
      </c>
      <c r="D55" s="52" t="s">
        <v>35</v>
      </c>
      <c r="E55" s="52" t="s">
        <v>36</v>
      </c>
      <c r="F55" s="52" t="s">
        <v>37</v>
      </c>
      <c r="G55" s="52" t="s">
        <v>38</v>
      </c>
      <c r="H55" s="52" t="s">
        <v>39</v>
      </c>
      <c r="I55" s="52" t="s">
        <v>40</v>
      </c>
      <c r="J55" s="52" t="s">
        <v>41</v>
      </c>
      <c r="K55" s="52" t="s">
        <v>42</v>
      </c>
      <c r="L55" s="52" t="s">
        <v>43</v>
      </c>
      <c r="M55" s="53" t="s">
        <v>44</v>
      </c>
      <c r="N55" s="52" t="s">
        <v>45</v>
      </c>
      <c r="O55" s="52" t="s">
        <v>46</v>
      </c>
      <c r="P55" s="54" t="s">
        <v>47</v>
      </c>
      <c r="Q55" s="54" t="s">
        <v>48</v>
      </c>
    </row>
    <row r="56" spans="1:26" s="162" customFormat="1" ht="183.75" customHeight="1">
      <c r="A56" s="150">
        <v>1</v>
      </c>
      <c r="B56" s="153" t="s">
        <v>4561</v>
      </c>
      <c r="C56" s="153" t="s">
        <v>4561</v>
      </c>
      <c r="D56" s="153" t="s">
        <v>4564</v>
      </c>
      <c r="E56" s="154"/>
      <c r="F56" s="155" t="s">
        <v>4565</v>
      </c>
      <c r="G56" s="184"/>
      <c r="H56" s="155">
        <v>2013</v>
      </c>
      <c r="I56" s="155">
        <v>2014</v>
      </c>
      <c r="J56" s="157"/>
      <c r="K56" s="173">
        <f>(DAYS360(H56,I56))/30</f>
        <v>3.3333333333333333E-2</v>
      </c>
      <c r="L56" s="157"/>
      <c r="M56" s="173">
        <v>1150</v>
      </c>
      <c r="N56" s="173">
        <v>0</v>
      </c>
      <c r="O56" s="160">
        <v>232250000</v>
      </c>
      <c r="P56" s="160">
        <v>30</v>
      </c>
      <c r="Q56" s="1767" t="s">
        <v>4566</v>
      </c>
      <c r="R56" s="175"/>
      <c r="S56" s="175"/>
      <c r="T56" s="175"/>
      <c r="U56" s="175"/>
      <c r="V56" s="175"/>
      <c r="W56" s="175"/>
      <c r="X56" s="175"/>
      <c r="Y56" s="175"/>
      <c r="Z56" s="175"/>
    </row>
    <row r="57" spans="1:26" s="162" customFormat="1" ht="175.5" customHeight="1">
      <c r="A57" s="150">
        <f>+A56+1</f>
        <v>2</v>
      </c>
      <c r="B57" s="153" t="s">
        <v>4561</v>
      </c>
      <c r="C57" s="153" t="s">
        <v>4561</v>
      </c>
      <c r="D57" s="153" t="s">
        <v>4567</v>
      </c>
      <c r="E57" s="154"/>
      <c r="F57" s="155" t="s">
        <v>4568</v>
      </c>
      <c r="G57" s="155"/>
      <c r="H57" s="155">
        <v>2012</v>
      </c>
      <c r="I57" s="155">
        <v>2014</v>
      </c>
      <c r="J57" s="157"/>
      <c r="K57" s="173">
        <f>(DAYS360(H57,I57))/30</f>
        <v>6.6666666666666666E-2</v>
      </c>
      <c r="L57" s="157"/>
      <c r="M57" s="173">
        <v>3200</v>
      </c>
      <c r="N57" s="173">
        <v>0</v>
      </c>
      <c r="O57" s="160">
        <v>889500000</v>
      </c>
      <c r="P57" s="160">
        <v>31</v>
      </c>
      <c r="Q57" s="1768"/>
      <c r="R57" s="175"/>
      <c r="S57" s="175"/>
      <c r="T57" s="175"/>
      <c r="U57" s="175"/>
      <c r="V57" s="175"/>
      <c r="W57" s="175"/>
      <c r="X57" s="175"/>
      <c r="Y57" s="175"/>
      <c r="Z57" s="175"/>
    </row>
    <row r="58" spans="1:26" s="162" customFormat="1">
      <c r="A58" s="150" t="e">
        <f>+#REF!+1</f>
        <v>#REF!</v>
      </c>
      <c r="B58" s="153"/>
      <c r="C58" s="152"/>
      <c r="D58" s="153"/>
      <c r="E58" s="154"/>
      <c r="F58" s="155"/>
      <c r="G58" s="155"/>
      <c r="H58" s="155"/>
      <c r="I58" s="157"/>
      <c r="J58" s="157"/>
      <c r="K58" s="157"/>
      <c r="L58" s="157"/>
      <c r="M58" s="173"/>
      <c r="N58" s="173"/>
      <c r="O58" s="160"/>
      <c r="P58" s="160"/>
      <c r="Q58" s="174"/>
      <c r="R58" s="175"/>
      <c r="S58" s="175"/>
      <c r="T58" s="175"/>
      <c r="U58" s="175"/>
      <c r="V58" s="175"/>
      <c r="W58" s="175"/>
      <c r="X58" s="175"/>
      <c r="Y58" s="175"/>
      <c r="Z58" s="175"/>
    </row>
    <row r="59" spans="1:26" s="162" customFormat="1">
      <c r="A59" s="150"/>
      <c r="B59" s="151" t="s">
        <v>28</v>
      </c>
      <c r="C59" s="152"/>
      <c r="D59" s="153"/>
      <c r="E59" s="154"/>
      <c r="F59" s="155"/>
      <c r="G59" s="155"/>
      <c r="H59" s="155"/>
      <c r="I59" s="157"/>
      <c r="J59" s="157"/>
      <c r="K59" s="158">
        <f>SUM(K56:K58)</f>
        <v>0.1</v>
      </c>
      <c r="L59" s="158">
        <f>SUM(L56:L58)</f>
        <v>0</v>
      </c>
      <c r="M59" s="185">
        <f>SUM(M56:M58)</f>
        <v>4350</v>
      </c>
      <c r="N59" s="158">
        <f>SUM(N56:N58)</f>
        <v>0</v>
      </c>
      <c r="O59" s="160"/>
      <c r="P59" s="160"/>
      <c r="Q59" s="161"/>
    </row>
    <row r="60" spans="1:26" s="112" customFormat="1">
      <c r="E60" s="163"/>
    </row>
    <row r="61" spans="1:26" s="112" customFormat="1">
      <c r="B61" s="1253" t="s">
        <v>60</v>
      </c>
      <c r="C61" s="1253" t="s">
        <v>61</v>
      </c>
      <c r="D61" s="1255" t="s">
        <v>62</v>
      </c>
      <c r="E61" s="1255"/>
    </row>
    <row r="62" spans="1:26" s="112" customFormat="1">
      <c r="B62" s="1254"/>
      <c r="C62" s="1254"/>
      <c r="D62" s="625" t="s">
        <v>63</v>
      </c>
      <c r="E62" s="165" t="s">
        <v>64</v>
      </c>
    </row>
    <row r="63" spans="1:26" s="112" customFormat="1" ht="30.6" customHeight="1">
      <c r="B63" s="166" t="s">
        <v>65</v>
      </c>
      <c r="C63" s="167">
        <f>+K59</f>
        <v>0.1</v>
      </c>
      <c r="D63" s="117"/>
      <c r="E63" s="118" t="s">
        <v>184</v>
      </c>
      <c r="F63" s="168"/>
      <c r="G63" s="168"/>
      <c r="H63" s="168"/>
      <c r="I63" s="168"/>
      <c r="J63" s="168"/>
      <c r="K63" s="168"/>
      <c r="L63" s="168"/>
      <c r="M63" s="168"/>
    </row>
    <row r="64" spans="1:26" s="112" customFormat="1" ht="30" customHeight="1">
      <c r="B64" s="166" t="s">
        <v>66</v>
      </c>
      <c r="C64" s="167">
        <f>+M59</f>
        <v>4350</v>
      </c>
      <c r="D64" s="117"/>
      <c r="E64" s="118" t="s">
        <v>184</v>
      </c>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ht="81.75" customHeight="1">
      <c r="B71" s="119"/>
      <c r="C71" s="119"/>
      <c r="D71" s="120"/>
      <c r="E71" s="120"/>
      <c r="F71" s="121"/>
      <c r="G71" s="121"/>
      <c r="H71" s="121"/>
      <c r="I71" s="122"/>
      <c r="J71" s="122"/>
      <c r="K71" s="44"/>
      <c r="L71" s="44"/>
      <c r="M71" s="44"/>
      <c r="N71" s="44"/>
      <c r="O71" s="1276" t="s">
        <v>4569</v>
      </c>
      <c r="P71" s="1277"/>
      <c r="Q71" s="605" t="s">
        <v>19</v>
      </c>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119"/>
      <c r="C76" s="119"/>
      <c r="D76" s="120"/>
      <c r="E76" s="120"/>
      <c r="F76" s="121"/>
      <c r="G76" s="121"/>
      <c r="H76" s="121"/>
      <c r="I76" s="122"/>
      <c r="J76" s="122"/>
      <c r="K76" s="44"/>
      <c r="L76" s="44"/>
      <c r="M76" s="44"/>
      <c r="N76" s="44"/>
      <c r="O76" s="1278"/>
      <c r="P76" s="1279"/>
      <c r="Q76" s="44"/>
    </row>
    <row r="77" spans="2:17">
      <c r="B77" s="44"/>
      <c r="C77" s="44"/>
      <c r="D77" s="44"/>
      <c r="E77" s="44"/>
      <c r="F77" s="44"/>
      <c r="G77" s="44"/>
      <c r="H77" s="44"/>
      <c r="I77" s="44"/>
      <c r="J77" s="44"/>
      <c r="K77" s="44"/>
      <c r="L77" s="44"/>
      <c r="M77" s="44"/>
      <c r="N77" s="44"/>
      <c r="O77" s="1278"/>
      <c r="P77" s="1279"/>
      <c r="Q77" s="44"/>
    </row>
    <row r="78" spans="2:17">
      <c r="B78" s="1" t="s">
        <v>88</v>
      </c>
    </row>
    <row r="79" spans="2:17">
      <c r="B79" s="1" t="s">
        <v>89</v>
      </c>
    </row>
    <row r="80" spans="2:17">
      <c r="B80" s="1" t="s">
        <v>90</v>
      </c>
    </row>
    <row r="82" spans="2:17" ht="15.75" thickBot="1"/>
    <row r="83" spans="2:17" ht="27" thickBot="1">
      <c r="B83" s="1268" t="s">
        <v>91</v>
      </c>
      <c r="C83" s="1269"/>
      <c r="D83" s="1269"/>
      <c r="E83" s="1269"/>
      <c r="F83" s="1269"/>
      <c r="G83" s="1269"/>
      <c r="H83" s="1269"/>
      <c r="I83" s="1269"/>
      <c r="J83" s="1269"/>
      <c r="K83" s="1269"/>
      <c r="L83" s="1269"/>
      <c r="M83" s="1269"/>
      <c r="N83" s="1270"/>
    </row>
    <row r="88" spans="2:17" ht="76.5" customHeight="1">
      <c r="B88" s="114" t="s">
        <v>92</v>
      </c>
      <c r="C88" s="114" t="s">
        <v>93</v>
      </c>
      <c r="D88" s="114" t="s">
        <v>94</v>
      </c>
      <c r="E88" s="114" t="s">
        <v>95</v>
      </c>
      <c r="F88" s="114" t="s">
        <v>96</v>
      </c>
      <c r="G88" s="114" t="s">
        <v>97</v>
      </c>
      <c r="H88" s="114" t="s">
        <v>98</v>
      </c>
      <c r="I88" s="114" t="s">
        <v>99</v>
      </c>
      <c r="J88" s="1271" t="s">
        <v>100</v>
      </c>
      <c r="K88" s="1272"/>
      <c r="L88" s="1273"/>
      <c r="M88" s="114" t="s">
        <v>101</v>
      </c>
      <c r="N88" s="114" t="s">
        <v>102</v>
      </c>
      <c r="O88" s="114" t="s">
        <v>103</v>
      </c>
      <c r="P88" s="1271" t="s">
        <v>82</v>
      </c>
      <c r="Q88" s="1273"/>
    </row>
    <row r="89" spans="2:17" ht="76.5" customHeight="1">
      <c r="B89" s="841"/>
      <c r="C89" s="841"/>
      <c r="D89" s="841"/>
      <c r="E89" s="841"/>
      <c r="F89" s="841"/>
      <c r="G89" s="841"/>
      <c r="H89" s="841"/>
      <c r="I89" s="841"/>
      <c r="J89" s="46" t="s">
        <v>189</v>
      </c>
      <c r="K89" s="188" t="s">
        <v>190</v>
      </c>
      <c r="L89" s="122" t="s">
        <v>191</v>
      </c>
      <c r="M89" s="841"/>
      <c r="N89" s="841"/>
      <c r="O89" s="841"/>
      <c r="P89" s="841"/>
      <c r="Q89" s="841"/>
    </row>
    <row r="90" spans="2:17" ht="121.5" customHeight="1">
      <c r="B90" s="213" t="s">
        <v>1098</v>
      </c>
      <c r="C90" s="602"/>
      <c r="D90" s="1145" t="s">
        <v>4570</v>
      </c>
      <c r="E90" s="119">
        <v>0</v>
      </c>
      <c r="F90" s="119" t="s">
        <v>4571</v>
      </c>
      <c r="G90" s="119"/>
      <c r="H90" s="1105"/>
      <c r="I90" s="46"/>
      <c r="J90" s="129"/>
      <c r="K90" s="46"/>
      <c r="L90" s="129"/>
      <c r="M90" s="605" t="s">
        <v>19</v>
      </c>
      <c r="N90" s="605" t="s">
        <v>19</v>
      </c>
      <c r="O90" s="605" t="s">
        <v>19</v>
      </c>
      <c r="P90" s="213" t="s">
        <v>4572</v>
      </c>
      <c r="Q90" s="1338" t="s">
        <v>4573</v>
      </c>
    </row>
    <row r="91" spans="2:17" ht="165" customHeight="1">
      <c r="B91" s="213" t="s">
        <v>1098</v>
      </c>
      <c r="C91" s="602"/>
      <c r="D91" s="1145" t="s">
        <v>4574</v>
      </c>
      <c r="E91" s="119">
        <v>0</v>
      </c>
      <c r="F91" s="119" t="s">
        <v>4575</v>
      </c>
      <c r="G91" s="119"/>
      <c r="H91" s="1105"/>
      <c r="I91" s="46"/>
      <c r="J91" s="129"/>
      <c r="K91" s="46"/>
      <c r="L91" s="129"/>
      <c r="M91" s="605" t="s">
        <v>19</v>
      </c>
      <c r="N91" s="605" t="s">
        <v>19</v>
      </c>
      <c r="O91" s="605" t="s">
        <v>19</v>
      </c>
      <c r="P91" s="213" t="s">
        <v>4572</v>
      </c>
      <c r="Q91" s="1338"/>
    </row>
    <row r="92" spans="2:17" ht="46.5" customHeight="1">
      <c r="B92" s="213" t="s">
        <v>295</v>
      </c>
      <c r="C92" s="602"/>
      <c r="D92" s="1145" t="s">
        <v>4576</v>
      </c>
      <c r="E92" s="119">
        <v>0</v>
      </c>
      <c r="F92" s="119" t="s">
        <v>4577</v>
      </c>
      <c r="G92" s="119"/>
      <c r="H92" s="1105"/>
      <c r="I92" s="46"/>
      <c r="J92" s="129"/>
      <c r="K92" s="46"/>
      <c r="L92" s="129"/>
      <c r="M92" s="605" t="s">
        <v>19</v>
      </c>
      <c r="N92" s="605" t="s">
        <v>19</v>
      </c>
      <c r="O92" s="605" t="s">
        <v>19</v>
      </c>
      <c r="P92" s="213" t="s">
        <v>4572</v>
      </c>
      <c r="Q92" s="1338"/>
    </row>
    <row r="93" spans="2:17" ht="46.5" customHeight="1">
      <c r="B93" s="213" t="s">
        <v>295</v>
      </c>
      <c r="C93" s="602"/>
      <c r="D93" s="1145" t="s">
        <v>4578</v>
      </c>
      <c r="E93" s="119">
        <v>0</v>
      </c>
      <c r="F93" s="119" t="s">
        <v>4579</v>
      </c>
      <c r="G93" s="119"/>
      <c r="H93" s="1105"/>
      <c r="I93" s="46"/>
      <c r="J93" s="129"/>
      <c r="K93" s="44"/>
      <c r="L93" s="129"/>
      <c r="M93" s="605" t="s">
        <v>19</v>
      </c>
      <c r="N93" s="605" t="s">
        <v>19</v>
      </c>
      <c r="O93" s="605" t="s">
        <v>19</v>
      </c>
      <c r="P93" s="213" t="s">
        <v>4572</v>
      </c>
      <c r="Q93" s="1338"/>
    </row>
    <row r="94" spans="2:17" ht="46.5" customHeight="1">
      <c r="B94" s="213" t="s">
        <v>4580</v>
      </c>
      <c r="C94" s="602"/>
      <c r="D94" s="1145" t="s">
        <v>4581</v>
      </c>
      <c r="E94" s="119">
        <v>0</v>
      </c>
      <c r="F94" s="119" t="s">
        <v>4582</v>
      </c>
      <c r="G94" s="119"/>
      <c r="H94" s="1105"/>
      <c r="I94" s="46"/>
      <c r="J94" s="129"/>
      <c r="K94" s="44"/>
      <c r="L94" s="129"/>
      <c r="M94" s="605" t="s">
        <v>19</v>
      </c>
      <c r="N94" s="605" t="s">
        <v>19</v>
      </c>
      <c r="O94" s="605" t="s">
        <v>19</v>
      </c>
      <c r="P94" s="213" t="s">
        <v>4572</v>
      </c>
      <c r="Q94" s="1338"/>
    </row>
    <row r="95" spans="2:17" ht="46.5" customHeight="1">
      <c r="B95" s="213" t="s">
        <v>4580</v>
      </c>
      <c r="C95" s="602"/>
      <c r="D95" s="1145" t="s">
        <v>4583</v>
      </c>
      <c r="E95" s="119">
        <v>0</v>
      </c>
      <c r="F95" s="119" t="s">
        <v>4582</v>
      </c>
      <c r="G95" s="119"/>
      <c r="H95" s="1105"/>
      <c r="I95" s="46"/>
      <c r="J95" s="129"/>
      <c r="K95" s="44"/>
      <c r="L95" s="129"/>
      <c r="M95" s="605" t="s">
        <v>19</v>
      </c>
      <c r="N95" s="605" t="s">
        <v>19</v>
      </c>
      <c r="O95" s="605" t="s">
        <v>19</v>
      </c>
      <c r="P95" s="213" t="s">
        <v>4572</v>
      </c>
      <c r="Q95" s="1338"/>
    </row>
    <row r="96" spans="2:17" ht="46.5" customHeight="1">
      <c r="B96" s="213" t="s">
        <v>4580</v>
      </c>
      <c r="C96" s="602"/>
      <c r="D96" s="1145" t="s">
        <v>4584</v>
      </c>
      <c r="E96" s="119">
        <v>0</v>
      </c>
      <c r="F96" s="119" t="s">
        <v>4585</v>
      </c>
      <c r="G96" s="119"/>
      <c r="H96" s="1105"/>
      <c r="I96" s="46"/>
      <c r="J96" s="129"/>
      <c r="K96" s="44"/>
      <c r="L96" s="129"/>
      <c r="M96" s="605" t="s">
        <v>19</v>
      </c>
      <c r="N96" s="605" t="s">
        <v>19</v>
      </c>
      <c r="O96" s="605" t="s">
        <v>19</v>
      </c>
      <c r="P96" s="213" t="s">
        <v>4572</v>
      </c>
      <c r="Q96" s="1338"/>
    </row>
    <row r="97" spans="2:17" ht="46.5" customHeight="1">
      <c r="B97" s="213" t="s">
        <v>4580</v>
      </c>
      <c r="C97" s="602"/>
      <c r="D97" s="1145" t="s">
        <v>4586</v>
      </c>
      <c r="E97" s="119">
        <v>1060803239</v>
      </c>
      <c r="F97" s="119" t="s">
        <v>4587</v>
      </c>
      <c r="G97" s="119" t="s">
        <v>4588</v>
      </c>
      <c r="H97" s="1105">
        <v>40257</v>
      </c>
      <c r="I97" s="46"/>
      <c r="J97" s="129" t="s">
        <v>2981</v>
      </c>
      <c r="K97" s="44" t="s">
        <v>4589</v>
      </c>
      <c r="L97" s="129" t="s">
        <v>4590</v>
      </c>
      <c r="M97" s="605" t="s">
        <v>18</v>
      </c>
      <c r="N97" s="605" t="s">
        <v>18</v>
      </c>
      <c r="O97" s="602" t="s">
        <v>19</v>
      </c>
      <c r="P97" s="129" t="s">
        <v>332</v>
      </c>
      <c r="Q97" s="1338"/>
    </row>
    <row r="98" spans="2:17" ht="46.5" customHeight="1">
      <c r="B98" s="213" t="s">
        <v>4591</v>
      </c>
      <c r="C98" s="602"/>
      <c r="D98" s="1145" t="s">
        <v>4592</v>
      </c>
      <c r="E98" s="119">
        <v>0</v>
      </c>
      <c r="F98" s="119" t="s">
        <v>4593</v>
      </c>
      <c r="G98" s="119"/>
      <c r="H98" s="1105"/>
      <c r="I98" s="46"/>
      <c r="J98" s="129"/>
      <c r="K98" s="44"/>
      <c r="L98" s="129"/>
      <c r="M98" s="605" t="s">
        <v>19</v>
      </c>
      <c r="N98" s="605" t="s">
        <v>19</v>
      </c>
      <c r="O98" s="605" t="s">
        <v>19</v>
      </c>
      <c r="P98" s="213" t="s">
        <v>4572</v>
      </c>
      <c r="Q98" s="1338"/>
    </row>
    <row r="99" spans="2:17" ht="46.5" customHeight="1">
      <c r="B99" s="213" t="s">
        <v>4591</v>
      </c>
      <c r="C99" s="602"/>
      <c r="D99" s="1145" t="s">
        <v>4594</v>
      </c>
      <c r="E99" s="119">
        <v>0</v>
      </c>
      <c r="F99" s="119" t="s">
        <v>4593</v>
      </c>
      <c r="G99" s="119"/>
      <c r="H99" s="1105"/>
      <c r="I99" s="46"/>
      <c r="J99" s="129"/>
      <c r="K99" s="44"/>
      <c r="L99" s="129"/>
      <c r="M99" s="605" t="s">
        <v>19</v>
      </c>
      <c r="N99" s="605" t="s">
        <v>19</v>
      </c>
      <c r="O99" s="605" t="s">
        <v>19</v>
      </c>
      <c r="P99" s="213" t="s">
        <v>4572</v>
      </c>
      <c r="Q99" s="1338"/>
    </row>
    <row r="100" spans="2:17" ht="46.5" customHeight="1">
      <c r="B100" s="213" t="s">
        <v>4591</v>
      </c>
      <c r="C100" s="602"/>
      <c r="D100" s="1145" t="s">
        <v>4595</v>
      </c>
      <c r="E100" s="119">
        <v>0</v>
      </c>
      <c r="F100" s="119" t="s">
        <v>4596</v>
      </c>
      <c r="G100" s="119"/>
      <c r="H100" s="1105"/>
      <c r="I100" s="46"/>
      <c r="J100" s="129"/>
      <c r="K100" s="44"/>
      <c r="L100" s="129"/>
      <c r="M100" s="605" t="s">
        <v>19</v>
      </c>
      <c r="N100" s="605" t="s">
        <v>19</v>
      </c>
      <c r="O100" s="605" t="s">
        <v>19</v>
      </c>
      <c r="P100" s="213" t="s">
        <v>4572</v>
      </c>
      <c r="Q100" s="1338"/>
    </row>
    <row r="101" spans="2:17" ht="46.5" customHeight="1">
      <c r="B101" s="213" t="s">
        <v>4591</v>
      </c>
      <c r="C101" s="602"/>
      <c r="D101" s="1145" t="s">
        <v>4597</v>
      </c>
      <c r="E101" s="119">
        <v>0</v>
      </c>
      <c r="F101" s="119" t="s">
        <v>4596</v>
      </c>
      <c r="G101" s="119"/>
      <c r="H101" s="1105"/>
      <c r="I101" s="46"/>
      <c r="J101" s="129"/>
      <c r="K101" s="44"/>
      <c r="L101" s="129"/>
      <c r="M101" s="605" t="s">
        <v>19</v>
      </c>
      <c r="N101" s="605" t="s">
        <v>19</v>
      </c>
      <c r="O101" s="605" t="s">
        <v>19</v>
      </c>
      <c r="P101" s="213" t="s">
        <v>4572</v>
      </c>
      <c r="Q101" s="1338"/>
    </row>
    <row r="102" spans="2:17" ht="46.5" customHeight="1">
      <c r="B102" s="213" t="s">
        <v>4591</v>
      </c>
      <c r="C102" s="602"/>
      <c r="D102" s="1145" t="s">
        <v>4598</v>
      </c>
      <c r="E102" s="119">
        <v>0</v>
      </c>
      <c r="F102" s="119" t="s">
        <v>4596</v>
      </c>
      <c r="G102" s="119"/>
      <c r="H102" s="1105"/>
      <c r="I102" s="46"/>
      <c r="J102" s="129"/>
      <c r="K102" s="44"/>
      <c r="L102" s="129"/>
      <c r="M102" s="605" t="s">
        <v>19</v>
      </c>
      <c r="N102" s="605" t="s">
        <v>19</v>
      </c>
      <c r="O102" s="605" t="s">
        <v>19</v>
      </c>
      <c r="P102" s="213" t="s">
        <v>4572</v>
      </c>
      <c r="Q102" s="1338"/>
    </row>
    <row r="103" spans="2:17" ht="46.5" customHeight="1">
      <c r="B103" s="213" t="s">
        <v>4591</v>
      </c>
      <c r="C103" s="602"/>
      <c r="D103" s="1145" t="s">
        <v>4599</v>
      </c>
      <c r="E103" s="119">
        <v>0</v>
      </c>
      <c r="F103" s="119" t="s">
        <v>4596</v>
      </c>
      <c r="G103" s="119"/>
      <c r="H103" s="1105"/>
      <c r="I103" s="46"/>
      <c r="J103" s="129"/>
      <c r="K103" s="44"/>
      <c r="L103" s="129"/>
      <c r="M103" s="605" t="s">
        <v>19</v>
      </c>
      <c r="N103" s="605" t="s">
        <v>19</v>
      </c>
      <c r="O103" s="605" t="s">
        <v>19</v>
      </c>
      <c r="P103" s="213" t="s">
        <v>4572</v>
      </c>
      <c r="Q103" s="1338"/>
    </row>
    <row r="104" spans="2:17" ht="46.5" customHeight="1">
      <c r="B104" s="213" t="s">
        <v>4591</v>
      </c>
      <c r="C104" s="602"/>
      <c r="D104" s="1145" t="s">
        <v>4600</v>
      </c>
      <c r="E104" s="119">
        <v>1143956537</v>
      </c>
      <c r="F104" s="119" t="s">
        <v>4601</v>
      </c>
      <c r="G104" s="119"/>
      <c r="H104" s="1105"/>
      <c r="I104" s="46"/>
      <c r="J104" s="129"/>
      <c r="K104" s="44"/>
      <c r="L104" s="129"/>
      <c r="M104" s="605" t="s">
        <v>19</v>
      </c>
      <c r="N104" s="605" t="s">
        <v>19</v>
      </c>
      <c r="O104" s="605" t="s">
        <v>19</v>
      </c>
      <c r="P104" s="129" t="s">
        <v>4602</v>
      </c>
      <c r="Q104" s="1338"/>
    </row>
    <row r="105" spans="2:17" ht="120">
      <c r="B105" s="213" t="s">
        <v>4603</v>
      </c>
      <c r="C105" s="602"/>
      <c r="D105" s="1145" t="s">
        <v>4604</v>
      </c>
      <c r="E105" s="119">
        <v>1143853045</v>
      </c>
      <c r="F105" s="119" t="s">
        <v>4605</v>
      </c>
      <c r="G105" s="119" t="s">
        <v>4606</v>
      </c>
      <c r="H105" s="1105">
        <v>40898</v>
      </c>
      <c r="I105" s="46"/>
      <c r="J105" s="46" t="s">
        <v>2981</v>
      </c>
      <c r="K105" s="129" t="s">
        <v>4607</v>
      </c>
      <c r="L105" s="129" t="s">
        <v>4608</v>
      </c>
      <c r="M105" s="605" t="s">
        <v>18</v>
      </c>
      <c r="N105" s="605" t="s">
        <v>19</v>
      </c>
      <c r="O105" s="602" t="s">
        <v>19</v>
      </c>
      <c r="P105" s="46" t="s">
        <v>4609</v>
      </c>
      <c r="Q105" s="1338"/>
    </row>
    <row r="106" spans="2:17" ht="46.5" customHeight="1">
      <c r="B106" s="213" t="s">
        <v>1098</v>
      </c>
      <c r="C106" s="602"/>
      <c r="D106" s="1145" t="s">
        <v>4610</v>
      </c>
      <c r="E106" s="119">
        <v>0</v>
      </c>
      <c r="F106" s="119" t="s">
        <v>4611</v>
      </c>
      <c r="G106" s="119"/>
      <c r="H106" s="1105"/>
      <c r="I106" s="46"/>
      <c r="J106" s="129"/>
      <c r="K106" s="44"/>
      <c r="L106" s="129"/>
      <c r="M106" s="605" t="s">
        <v>19</v>
      </c>
      <c r="N106" s="605" t="s">
        <v>19</v>
      </c>
      <c r="O106" s="605" t="s">
        <v>19</v>
      </c>
      <c r="P106" s="213" t="s">
        <v>4572</v>
      </c>
      <c r="Q106" s="1338"/>
    </row>
    <row r="107" spans="2:17" ht="46.5" customHeight="1">
      <c r="B107" s="213" t="s">
        <v>1098</v>
      </c>
      <c r="C107" s="602"/>
      <c r="D107" s="1145" t="s">
        <v>4612</v>
      </c>
      <c r="E107" s="119">
        <v>0</v>
      </c>
      <c r="F107" s="119" t="s">
        <v>4611</v>
      </c>
      <c r="G107" s="119"/>
      <c r="H107" s="1105"/>
      <c r="I107" s="46"/>
      <c r="J107" s="129"/>
      <c r="K107" s="44"/>
      <c r="L107" s="129"/>
      <c r="M107" s="605" t="s">
        <v>19</v>
      </c>
      <c r="N107" s="605" t="s">
        <v>19</v>
      </c>
      <c r="O107" s="605" t="s">
        <v>19</v>
      </c>
      <c r="P107" s="213" t="s">
        <v>4572</v>
      </c>
      <c r="Q107" s="1338"/>
    </row>
    <row r="108" spans="2:17" ht="46.5" customHeight="1">
      <c r="B108" s="213" t="s">
        <v>1098</v>
      </c>
      <c r="C108" s="602"/>
      <c r="D108" s="1145" t="s">
        <v>4613</v>
      </c>
      <c r="E108" s="119">
        <v>0</v>
      </c>
      <c r="F108" s="119" t="s">
        <v>4614</v>
      </c>
      <c r="G108" s="119"/>
      <c r="H108" s="1105"/>
      <c r="I108" s="46"/>
      <c r="J108" s="129"/>
      <c r="K108" s="44"/>
      <c r="L108" s="129"/>
      <c r="M108" s="605" t="s">
        <v>19</v>
      </c>
      <c r="N108" s="605" t="s">
        <v>19</v>
      </c>
      <c r="O108" s="605" t="s">
        <v>19</v>
      </c>
      <c r="P108" s="213" t="s">
        <v>4572</v>
      </c>
      <c r="Q108" s="1338"/>
    </row>
    <row r="109" spans="2:17" ht="46.5" customHeight="1">
      <c r="B109" s="213" t="s">
        <v>1098</v>
      </c>
      <c r="C109" s="602"/>
      <c r="D109" s="1145" t="s">
        <v>4615</v>
      </c>
      <c r="E109" s="119">
        <v>0</v>
      </c>
      <c r="F109" s="119" t="s">
        <v>4616</v>
      </c>
      <c r="G109" s="119"/>
      <c r="H109" s="1105"/>
      <c r="I109" s="46"/>
      <c r="J109" s="129"/>
      <c r="K109" s="44"/>
      <c r="L109" s="129"/>
      <c r="M109" s="605" t="s">
        <v>19</v>
      </c>
      <c r="N109" s="605" t="s">
        <v>19</v>
      </c>
      <c r="O109" s="605" t="s">
        <v>19</v>
      </c>
      <c r="P109" s="213" t="s">
        <v>4572</v>
      </c>
      <c r="Q109" s="1338"/>
    </row>
    <row r="110" spans="2:17" ht="46.5" customHeight="1">
      <c r="B110" s="213" t="s">
        <v>1098</v>
      </c>
      <c r="C110" s="602"/>
      <c r="D110" s="1145" t="s">
        <v>4617</v>
      </c>
      <c r="E110" s="119">
        <v>0</v>
      </c>
      <c r="F110" s="119" t="s">
        <v>4575</v>
      </c>
      <c r="G110" s="119"/>
      <c r="H110" s="1105"/>
      <c r="I110" s="46"/>
      <c r="J110" s="129"/>
      <c r="K110" s="44"/>
      <c r="L110" s="129"/>
      <c r="M110" s="605" t="s">
        <v>19</v>
      </c>
      <c r="N110" s="605" t="s">
        <v>19</v>
      </c>
      <c r="O110" s="605" t="s">
        <v>19</v>
      </c>
      <c r="P110" s="213" t="s">
        <v>4572</v>
      </c>
      <c r="Q110" s="1338"/>
    </row>
    <row r="111" spans="2:17" ht="46.5" customHeight="1">
      <c r="B111" s="213" t="s">
        <v>1098</v>
      </c>
      <c r="C111" s="602"/>
      <c r="D111" s="1145" t="s">
        <v>4618</v>
      </c>
      <c r="E111" s="119">
        <v>0</v>
      </c>
      <c r="F111" s="119" t="s">
        <v>4575</v>
      </c>
      <c r="G111" s="119"/>
      <c r="H111" s="1105"/>
      <c r="I111" s="46"/>
      <c r="J111" s="129"/>
      <c r="K111" s="44"/>
      <c r="L111" s="129"/>
      <c r="M111" s="605" t="s">
        <v>19</v>
      </c>
      <c r="N111" s="605" t="s">
        <v>19</v>
      </c>
      <c r="O111" s="605" t="s">
        <v>19</v>
      </c>
      <c r="P111" s="213" t="s">
        <v>4572</v>
      </c>
      <c r="Q111" s="1338"/>
    </row>
    <row r="112" spans="2:17" ht="46.5" customHeight="1">
      <c r="B112" s="213" t="s">
        <v>1098</v>
      </c>
      <c r="C112" s="602"/>
      <c r="D112" s="1145" t="s">
        <v>4619</v>
      </c>
      <c r="E112" s="119">
        <v>0</v>
      </c>
      <c r="F112" s="119" t="s">
        <v>4575</v>
      </c>
      <c r="G112" s="119"/>
      <c r="H112" s="1105"/>
      <c r="I112" s="46"/>
      <c r="J112" s="129"/>
      <c r="K112" s="44"/>
      <c r="L112" s="129"/>
      <c r="M112" s="605" t="s">
        <v>19</v>
      </c>
      <c r="N112" s="605" t="s">
        <v>19</v>
      </c>
      <c r="O112" s="605" t="s">
        <v>19</v>
      </c>
      <c r="P112" s="213" t="s">
        <v>4572</v>
      </c>
      <c r="Q112" s="1338"/>
    </row>
    <row r="113" spans="2:17" ht="46.5" customHeight="1">
      <c r="B113" s="213" t="s">
        <v>1098</v>
      </c>
      <c r="C113" s="602"/>
      <c r="D113" s="1145" t="s">
        <v>4620</v>
      </c>
      <c r="E113" s="119">
        <v>0</v>
      </c>
      <c r="F113" s="119" t="s">
        <v>4575</v>
      </c>
      <c r="G113" s="119"/>
      <c r="H113" s="1105"/>
      <c r="I113" s="46"/>
      <c r="J113" s="129"/>
      <c r="K113" s="44"/>
      <c r="L113" s="129"/>
      <c r="M113" s="605" t="s">
        <v>19</v>
      </c>
      <c r="N113" s="605" t="s">
        <v>19</v>
      </c>
      <c r="O113" s="605" t="s">
        <v>19</v>
      </c>
      <c r="P113" s="213" t="s">
        <v>4572</v>
      </c>
      <c r="Q113" s="1338"/>
    </row>
    <row r="114" spans="2:17" ht="46.5" customHeight="1">
      <c r="B114" s="213" t="s">
        <v>1098</v>
      </c>
      <c r="C114" s="602"/>
      <c r="D114" s="1145" t="s">
        <v>4621</v>
      </c>
      <c r="E114" s="119">
        <v>0</v>
      </c>
      <c r="F114" s="119" t="s">
        <v>4622</v>
      </c>
      <c r="G114" s="119"/>
      <c r="H114" s="1105"/>
      <c r="I114" s="46"/>
      <c r="J114" s="129"/>
      <c r="K114" s="44"/>
      <c r="L114" s="129"/>
      <c r="M114" s="605" t="s">
        <v>19</v>
      </c>
      <c r="N114" s="605" t="s">
        <v>19</v>
      </c>
      <c r="O114" s="605" t="s">
        <v>19</v>
      </c>
      <c r="P114" s="213" t="s">
        <v>4572</v>
      </c>
      <c r="Q114" s="1338"/>
    </row>
    <row r="115" spans="2:17" ht="60">
      <c r="B115" s="213" t="s">
        <v>1098</v>
      </c>
      <c r="C115" s="602"/>
      <c r="D115" s="1145" t="s">
        <v>4623</v>
      </c>
      <c r="E115" s="119">
        <v>1062319536</v>
      </c>
      <c r="F115" s="119" t="s">
        <v>4624</v>
      </c>
      <c r="G115" s="119" t="s">
        <v>188</v>
      </c>
      <c r="H115" s="1105">
        <v>41850</v>
      </c>
      <c r="I115" s="46"/>
      <c r="J115" s="129" t="s">
        <v>3840</v>
      </c>
      <c r="K115" s="44" t="s">
        <v>4625</v>
      </c>
      <c r="L115" s="129" t="s">
        <v>4626</v>
      </c>
      <c r="M115" s="605" t="s">
        <v>18</v>
      </c>
      <c r="N115" s="605" t="s">
        <v>19</v>
      </c>
      <c r="O115" s="605" t="s">
        <v>19</v>
      </c>
      <c r="P115" s="129" t="s">
        <v>4627</v>
      </c>
      <c r="Q115" s="1338"/>
    </row>
    <row r="116" spans="2:17" ht="60">
      <c r="B116" s="213" t="s">
        <v>1098</v>
      </c>
      <c r="C116" s="602"/>
      <c r="D116" s="1145" t="s">
        <v>4628</v>
      </c>
      <c r="E116" s="119">
        <v>34597793</v>
      </c>
      <c r="F116" s="119" t="s">
        <v>4629</v>
      </c>
      <c r="G116" s="119" t="s">
        <v>4630</v>
      </c>
      <c r="H116" s="1105">
        <v>34396</v>
      </c>
      <c r="I116" s="46"/>
      <c r="J116" s="129" t="s">
        <v>2981</v>
      </c>
      <c r="K116" s="770" t="s">
        <v>4631</v>
      </c>
      <c r="L116" s="129" t="s">
        <v>1270</v>
      </c>
      <c r="M116" s="605" t="s">
        <v>18</v>
      </c>
      <c r="N116" s="605" t="s">
        <v>19</v>
      </c>
      <c r="O116" s="605" t="s">
        <v>19</v>
      </c>
      <c r="P116" s="129" t="s">
        <v>4632</v>
      </c>
      <c r="Q116" s="1338"/>
    </row>
    <row r="117" spans="2:17" ht="46.5" customHeight="1">
      <c r="B117" s="213" t="s">
        <v>1098</v>
      </c>
      <c r="C117" s="602"/>
      <c r="D117" s="1145" t="s">
        <v>4633</v>
      </c>
      <c r="E117" s="119">
        <v>0</v>
      </c>
      <c r="F117" s="119" t="s">
        <v>4575</v>
      </c>
      <c r="G117" s="119"/>
      <c r="H117" s="1105"/>
      <c r="I117" s="46"/>
      <c r="J117" s="129"/>
      <c r="K117" s="44"/>
      <c r="L117" s="129"/>
      <c r="M117" s="605" t="s">
        <v>19</v>
      </c>
      <c r="N117" s="605" t="s">
        <v>19</v>
      </c>
      <c r="O117" s="605" t="s">
        <v>19</v>
      </c>
      <c r="P117" s="213" t="s">
        <v>4572</v>
      </c>
      <c r="Q117" s="1338"/>
    </row>
    <row r="118" spans="2:17" ht="46.5" customHeight="1">
      <c r="B118" s="213" t="s">
        <v>1098</v>
      </c>
      <c r="C118" s="602"/>
      <c r="D118" s="1145" t="s">
        <v>4634</v>
      </c>
      <c r="E118" s="119">
        <v>0</v>
      </c>
      <c r="F118" s="119" t="s">
        <v>4575</v>
      </c>
      <c r="G118" s="119"/>
      <c r="H118" s="1105"/>
      <c r="I118" s="46"/>
      <c r="J118" s="129"/>
      <c r="K118" s="44"/>
      <c r="L118" s="129"/>
      <c r="M118" s="605" t="s">
        <v>19</v>
      </c>
      <c r="N118" s="605" t="s">
        <v>19</v>
      </c>
      <c r="O118" s="605" t="s">
        <v>19</v>
      </c>
      <c r="P118" s="213" t="s">
        <v>4572</v>
      </c>
      <c r="Q118" s="1338"/>
    </row>
    <row r="119" spans="2:17" ht="46.5" customHeight="1">
      <c r="B119" s="213" t="s">
        <v>1098</v>
      </c>
      <c r="C119" s="602"/>
      <c r="D119" s="1145" t="s">
        <v>4635</v>
      </c>
      <c r="E119" s="119">
        <v>0</v>
      </c>
      <c r="F119" s="119" t="s">
        <v>4575</v>
      </c>
      <c r="G119" s="119"/>
      <c r="H119" s="1105"/>
      <c r="I119" s="46"/>
      <c r="J119" s="129"/>
      <c r="K119" s="44"/>
      <c r="L119" s="129"/>
      <c r="M119" s="605" t="s">
        <v>19</v>
      </c>
      <c r="N119" s="605" t="s">
        <v>19</v>
      </c>
      <c r="O119" s="605" t="s">
        <v>19</v>
      </c>
      <c r="P119" s="213" t="s">
        <v>4572</v>
      </c>
      <c r="Q119" s="1338"/>
    </row>
    <row r="120" spans="2:17" ht="46.5" customHeight="1">
      <c r="B120" s="213" t="s">
        <v>1098</v>
      </c>
      <c r="C120" s="602"/>
      <c r="D120" s="1145" t="s">
        <v>4636</v>
      </c>
      <c r="E120" s="119">
        <v>0</v>
      </c>
      <c r="F120" s="119" t="s">
        <v>4575</v>
      </c>
      <c r="G120" s="119"/>
      <c r="H120" s="1105"/>
      <c r="I120" s="46"/>
      <c r="J120" s="129"/>
      <c r="K120" s="44"/>
      <c r="L120" s="129"/>
      <c r="M120" s="605" t="s">
        <v>19</v>
      </c>
      <c r="N120" s="605" t="s">
        <v>19</v>
      </c>
      <c r="O120" s="605" t="s">
        <v>19</v>
      </c>
      <c r="P120" s="213" t="s">
        <v>4572</v>
      </c>
      <c r="Q120" s="1338"/>
    </row>
    <row r="121" spans="2:17" ht="46.5" customHeight="1">
      <c r="B121" s="213" t="s">
        <v>1098</v>
      </c>
      <c r="C121" s="602"/>
      <c r="D121" s="1145" t="s">
        <v>4637</v>
      </c>
      <c r="E121" s="119">
        <v>0</v>
      </c>
      <c r="F121" s="119" t="s">
        <v>4575</v>
      </c>
      <c r="G121" s="119"/>
      <c r="H121" s="1105"/>
      <c r="I121" s="46"/>
      <c r="J121" s="129"/>
      <c r="K121" s="44"/>
      <c r="L121" s="129"/>
      <c r="M121" s="605" t="s">
        <v>19</v>
      </c>
      <c r="N121" s="605" t="s">
        <v>19</v>
      </c>
      <c r="O121" s="605" t="s">
        <v>19</v>
      </c>
      <c r="P121" s="213" t="s">
        <v>4572</v>
      </c>
      <c r="Q121" s="1338"/>
    </row>
    <row r="122" spans="2:17" ht="46.5" customHeight="1">
      <c r="B122" s="213" t="s">
        <v>1098</v>
      </c>
      <c r="C122" s="602"/>
      <c r="D122" s="1145" t="s">
        <v>4638</v>
      </c>
      <c r="E122" s="119">
        <v>0</v>
      </c>
      <c r="F122" s="119" t="s">
        <v>4622</v>
      </c>
      <c r="G122" s="119"/>
      <c r="H122" s="1105"/>
      <c r="I122" s="46"/>
      <c r="J122" s="129"/>
      <c r="K122" s="44"/>
      <c r="L122" s="129"/>
      <c r="M122" s="605" t="s">
        <v>19</v>
      </c>
      <c r="N122" s="605" t="s">
        <v>19</v>
      </c>
      <c r="O122" s="605" t="s">
        <v>19</v>
      </c>
      <c r="P122" s="213" t="s">
        <v>4572</v>
      </c>
      <c r="Q122" s="1338"/>
    </row>
    <row r="123" spans="2:17" ht="46.5" customHeight="1">
      <c r="B123" s="213" t="s">
        <v>1098</v>
      </c>
      <c r="C123" s="602"/>
      <c r="D123" s="1145" t="s">
        <v>4639</v>
      </c>
      <c r="E123" s="119">
        <v>0</v>
      </c>
      <c r="F123" s="119" t="s">
        <v>4622</v>
      </c>
      <c r="G123" s="119"/>
      <c r="H123" s="1105"/>
      <c r="I123" s="46"/>
      <c r="J123" s="129"/>
      <c r="K123" s="44"/>
      <c r="L123" s="129"/>
      <c r="M123" s="605" t="s">
        <v>19</v>
      </c>
      <c r="N123" s="605" t="s">
        <v>19</v>
      </c>
      <c r="O123" s="605" t="s">
        <v>19</v>
      </c>
      <c r="P123" s="213" t="s">
        <v>4572</v>
      </c>
      <c r="Q123" s="1338"/>
    </row>
    <row r="124" spans="2:17" ht="46.5" customHeight="1">
      <c r="B124" s="213" t="s">
        <v>1098</v>
      </c>
      <c r="C124" s="602"/>
      <c r="D124" s="1145" t="s">
        <v>4640</v>
      </c>
      <c r="E124" s="119">
        <v>0</v>
      </c>
      <c r="F124" s="119" t="s">
        <v>4641</v>
      </c>
      <c r="G124" s="119"/>
      <c r="H124" s="1105"/>
      <c r="I124" s="46"/>
      <c r="J124" s="129"/>
      <c r="K124" s="44"/>
      <c r="L124" s="129"/>
      <c r="M124" s="605" t="s">
        <v>19</v>
      </c>
      <c r="N124" s="605" t="s">
        <v>19</v>
      </c>
      <c r="O124" s="605" t="s">
        <v>19</v>
      </c>
      <c r="P124" s="213" t="s">
        <v>4572</v>
      </c>
      <c r="Q124" s="1338"/>
    </row>
    <row r="125" spans="2:17" ht="46.5" customHeight="1">
      <c r="B125" s="213" t="s">
        <v>1098</v>
      </c>
      <c r="C125" s="602"/>
      <c r="D125" s="1145" t="s">
        <v>4642</v>
      </c>
      <c r="E125" s="119">
        <v>0</v>
      </c>
      <c r="F125" s="119" t="s">
        <v>4575</v>
      </c>
      <c r="G125" s="119"/>
      <c r="H125" s="1105"/>
      <c r="I125" s="46"/>
      <c r="J125" s="129"/>
      <c r="K125" s="44"/>
      <c r="L125" s="129"/>
      <c r="M125" s="605" t="s">
        <v>19</v>
      </c>
      <c r="N125" s="605" t="s">
        <v>19</v>
      </c>
      <c r="O125" s="605" t="s">
        <v>19</v>
      </c>
      <c r="P125" s="213" t="s">
        <v>4572</v>
      </c>
      <c r="Q125" s="1338"/>
    </row>
    <row r="126" spans="2:17" ht="46.5" customHeight="1">
      <c r="B126" s="213" t="s">
        <v>1098</v>
      </c>
      <c r="C126" s="602"/>
      <c r="D126" s="1145" t="s">
        <v>4643</v>
      </c>
      <c r="E126" s="119">
        <v>0</v>
      </c>
      <c r="F126" s="119" t="s">
        <v>4575</v>
      </c>
      <c r="G126" s="119"/>
      <c r="H126" s="1105"/>
      <c r="I126" s="46"/>
      <c r="J126" s="129"/>
      <c r="K126" s="44"/>
      <c r="L126" s="129"/>
      <c r="M126" s="605" t="s">
        <v>19</v>
      </c>
      <c r="N126" s="605" t="s">
        <v>19</v>
      </c>
      <c r="O126" s="605" t="s">
        <v>19</v>
      </c>
      <c r="P126" s="213" t="s">
        <v>4572</v>
      </c>
      <c r="Q126" s="1338"/>
    </row>
    <row r="127" spans="2:17" ht="46.5" customHeight="1">
      <c r="B127" s="213" t="s">
        <v>104</v>
      </c>
      <c r="C127" s="602"/>
      <c r="D127" s="1145" t="s">
        <v>4644</v>
      </c>
      <c r="E127" s="119">
        <v>16765492</v>
      </c>
      <c r="F127" s="119" t="s">
        <v>4645</v>
      </c>
      <c r="G127" s="119" t="s">
        <v>4646</v>
      </c>
      <c r="H127" s="1105">
        <v>34170</v>
      </c>
      <c r="I127" s="46"/>
      <c r="J127" s="129" t="s">
        <v>2981</v>
      </c>
      <c r="K127" s="44" t="s">
        <v>4647</v>
      </c>
      <c r="L127" s="129"/>
      <c r="M127" s="605" t="s">
        <v>18</v>
      </c>
      <c r="N127" s="605" t="s">
        <v>19</v>
      </c>
      <c r="O127" s="129" t="s">
        <v>19</v>
      </c>
      <c r="P127" s="129" t="s">
        <v>4648</v>
      </c>
      <c r="Q127" s="1338"/>
    </row>
    <row r="128" spans="2:17" ht="46.5" customHeight="1">
      <c r="B128" s="213" t="s">
        <v>497</v>
      </c>
      <c r="C128" s="602"/>
      <c r="D128" s="1145" t="s">
        <v>4649</v>
      </c>
      <c r="E128" s="119">
        <v>0</v>
      </c>
      <c r="F128" s="119" t="s">
        <v>4650</v>
      </c>
      <c r="G128" s="119"/>
      <c r="H128" s="1105"/>
      <c r="I128" s="46"/>
      <c r="J128" s="129"/>
      <c r="K128" s="46"/>
      <c r="L128" s="129"/>
      <c r="M128" s="605" t="s">
        <v>19</v>
      </c>
      <c r="N128" s="605" t="s">
        <v>19</v>
      </c>
      <c r="O128" s="605" t="s">
        <v>19</v>
      </c>
      <c r="P128" s="213" t="s">
        <v>4572</v>
      </c>
      <c r="Q128" s="1338"/>
    </row>
    <row r="129" spans="2:17" ht="46.5" customHeight="1">
      <c r="B129" s="213" t="s">
        <v>497</v>
      </c>
      <c r="C129" s="602"/>
      <c r="D129" s="1145" t="s">
        <v>4651</v>
      </c>
      <c r="E129" s="119">
        <v>0</v>
      </c>
      <c r="F129" s="119" t="s">
        <v>4652</v>
      </c>
      <c r="G129" s="119"/>
      <c r="H129" s="1105"/>
      <c r="I129" s="46"/>
      <c r="J129" s="129"/>
      <c r="K129" s="46"/>
      <c r="L129" s="129"/>
      <c r="M129" s="605" t="s">
        <v>19</v>
      </c>
      <c r="N129" s="605" t="s">
        <v>19</v>
      </c>
      <c r="O129" s="605" t="s">
        <v>19</v>
      </c>
      <c r="P129" s="213" t="s">
        <v>4572</v>
      </c>
      <c r="Q129" s="1338"/>
    </row>
    <row r="130" spans="2:17" ht="46.5" customHeight="1">
      <c r="B130" s="213" t="s">
        <v>497</v>
      </c>
      <c r="C130" s="602"/>
      <c r="D130" s="1145" t="s">
        <v>4653</v>
      </c>
      <c r="E130" s="119">
        <v>0</v>
      </c>
      <c r="F130" s="119" t="s">
        <v>4652</v>
      </c>
      <c r="G130" s="119"/>
      <c r="H130" s="1105"/>
      <c r="I130" s="46"/>
      <c r="J130" s="129"/>
      <c r="K130" s="46"/>
      <c r="L130" s="129"/>
      <c r="M130" s="605" t="s">
        <v>19</v>
      </c>
      <c r="N130" s="605" t="s">
        <v>19</v>
      </c>
      <c r="O130" s="605" t="s">
        <v>19</v>
      </c>
      <c r="P130" s="213" t="s">
        <v>4572</v>
      </c>
      <c r="Q130" s="1338"/>
    </row>
    <row r="131" spans="2:17" ht="46.5" customHeight="1">
      <c r="B131" s="213" t="s">
        <v>497</v>
      </c>
      <c r="C131" s="602"/>
      <c r="D131" s="1145" t="s">
        <v>4654</v>
      </c>
      <c r="E131" s="119">
        <v>0</v>
      </c>
      <c r="F131" s="119" t="s">
        <v>4652</v>
      </c>
      <c r="G131" s="119"/>
      <c r="H131" s="1105"/>
      <c r="I131" s="46"/>
      <c r="J131" s="129"/>
      <c r="K131" s="46"/>
      <c r="L131" s="129"/>
      <c r="M131" s="605" t="s">
        <v>19</v>
      </c>
      <c r="N131" s="605" t="s">
        <v>19</v>
      </c>
      <c r="O131" s="605" t="s">
        <v>19</v>
      </c>
      <c r="P131" s="213" t="s">
        <v>4572</v>
      </c>
      <c r="Q131" s="1338"/>
    </row>
    <row r="132" spans="2:17" ht="46.5" customHeight="1">
      <c r="B132" s="213" t="s">
        <v>497</v>
      </c>
      <c r="C132" s="602"/>
      <c r="D132" s="1145" t="s">
        <v>4655</v>
      </c>
      <c r="E132" s="119">
        <v>0</v>
      </c>
      <c r="F132" s="119" t="s">
        <v>1522</v>
      </c>
      <c r="G132" s="119"/>
      <c r="H132" s="1105"/>
      <c r="I132" s="46"/>
      <c r="J132" s="129"/>
      <c r="K132" s="46"/>
      <c r="L132" s="129"/>
      <c r="M132" s="605" t="s">
        <v>19</v>
      </c>
      <c r="N132" s="605" t="s">
        <v>19</v>
      </c>
      <c r="O132" s="605" t="s">
        <v>19</v>
      </c>
      <c r="P132" s="213" t="s">
        <v>4572</v>
      </c>
      <c r="Q132" s="1338"/>
    </row>
    <row r="133" spans="2:17" ht="46.5" customHeight="1">
      <c r="B133" s="213" t="s">
        <v>497</v>
      </c>
      <c r="C133" s="602"/>
      <c r="D133" s="1145" t="s">
        <v>4656</v>
      </c>
      <c r="E133" s="119">
        <v>0</v>
      </c>
      <c r="F133" s="119" t="s">
        <v>1522</v>
      </c>
      <c r="G133" s="119"/>
      <c r="H133" s="1105"/>
      <c r="I133" s="46"/>
      <c r="J133" s="129"/>
      <c r="K133" s="46"/>
      <c r="L133" s="129"/>
      <c r="M133" s="605" t="s">
        <v>19</v>
      </c>
      <c r="N133" s="605" t="s">
        <v>19</v>
      </c>
      <c r="O133" s="605" t="s">
        <v>19</v>
      </c>
      <c r="P133" s="213" t="s">
        <v>4572</v>
      </c>
      <c r="Q133" s="1338"/>
    </row>
    <row r="134" spans="2:17" ht="46.5" customHeight="1">
      <c r="B134" s="213" t="s">
        <v>497</v>
      </c>
      <c r="C134" s="602"/>
      <c r="D134" s="1145" t="s">
        <v>2979</v>
      </c>
      <c r="E134" s="119">
        <v>0</v>
      </c>
      <c r="F134" s="119" t="s">
        <v>1522</v>
      </c>
      <c r="G134" s="119"/>
      <c r="H134" s="1105"/>
      <c r="I134" s="46"/>
      <c r="J134" s="129"/>
      <c r="K134" s="46"/>
      <c r="L134" s="129"/>
      <c r="M134" s="605" t="s">
        <v>19</v>
      </c>
      <c r="N134" s="605" t="s">
        <v>19</v>
      </c>
      <c r="O134" s="605" t="s">
        <v>19</v>
      </c>
      <c r="P134" s="213" t="s">
        <v>4572</v>
      </c>
      <c r="Q134" s="1338"/>
    </row>
    <row r="135" spans="2:17" ht="46.5" customHeight="1">
      <c r="B135" s="213" t="s">
        <v>497</v>
      </c>
      <c r="C135" s="602"/>
      <c r="D135" s="1145" t="s">
        <v>4657</v>
      </c>
      <c r="E135" s="119">
        <v>0</v>
      </c>
      <c r="F135" s="119" t="s">
        <v>1522</v>
      </c>
      <c r="G135" s="119"/>
      <c r="H135" s="1105"/>
      <c r="I135" s="46"/>
      <c r="J135" s="129"/>
      <c r="K135" s="46"/>
      <c r="L135" s="129"/>
      <c r="M135" s="605" t="s">
        <v>19</v>
      </c>
      <c r="N135" s="605" t="s">
        <v>19</v>
      </c>
      <c r="O135" s="605" t="s">
        <v>19</v>
      </c>
      <c r="P135" s="213" t="s">
        <v>4572</v>
      </c>
      <c r="Q135" s="1338"/>
    </row>
    <row r="136" spans="2:17" ht="46.5" customHeight="1">
      <c r="B136" s="213" t="s">
        <v>497</v>
      </c>
      <c r="C136" s="602"/>
      <c r="D136" s="1145" t="s">
        <v>4658</v>
      </c>
      <c r="E136" s="119">
        <v>0</v>
      </c>
      <c r="F136" s="119" t="s">
        <v>1522</v>
      </c>
      <c r="G136" s="119"/>
      <c r="H136" s="1105"/>
      <c r="I136" s="46"/>
      <c r="J136" s="129"/>
      <c r="K136" s="46"/>
      <c r="L136" s="129"/>
      <c r="M136" s="605" t="s">
        <v>19</v>
      </c>
      <c r="N136" s="605" t="s">
        <v>19</v>
      </c>
      <c r="O136" s="605" t="s">
        <v>19</v>
      </c>
      <c r="P136" s="213" t="s">
        <v>4572</v>
      </c>
      <c r="Q136" s="1338"/>
    </row>
    <row r="137" spans="2:17" ht="46.5" customHeight="1">
      <c r="B137" s="213" t="s">
        <v>497</v>
      </c>
      <c r="C137" s="602"/>
      <c r="D137" s="1145" t="s">
        <v>4173</v>
      </c>
      <c r="E137" s="119">
        <v>0</v>
      </c>
      <c r="F137" s="119" t="s">
        <v>1522</v>
      </c>
      <c r="G137" s="119"/>
      <c r="H137" s="1105"/>
      <c r="I137" s="46"/>
      <c r="J137" s="129"/>
      <c r="K137" s="46"/>
      <c r="L137" s="129"/>
      <c r="M137" s="605" t="s">
        <v>19</v>
      </c>
      <c r="N137" s="605" t="s">
        <v>19</v>
      </c>
      <c r="O137" s="605" t="s">
        <v>19</v>
      </c>
      <c r="P137" s="213" t="s">
        <v>4572</v>
      </c>
      <c r="Q137" s="1338"/>
    </row>
    <row r="138" spans="2:17" ht="46.5" customHeight="1">
      <c r="B138" s="213" t="s">
        <v>497</v>
      </c>
      <c r="C138" s="602"/>
      <c r="D138" s="1145" t="s">
        <v>4659</v>
      </c>
      <c r="E138" s="119">
        <v>0</v>
      </c>
      <c r="F138" s="119" t="s">
        <v>1522</v>
      </c>
      <c r="G138" s="119"/>
      <c r="H138" s="1105"/>
      <c r="I138" s="46"/>
      <c r="J138" s="129"/>
      <c r="K138" s="46"/>
      <c r="L138" s="129"/>
      <c r="M138" s="605" t="s">
        <v>19</v>
      </c>
      <c r="N138" s="605" t="s">
        <v>19</v>
      </c>
      <c r="O138" s="605" t="s">
        <v>19</v>
      </c>
      <c r="P138" s="213" t="s">
        <v>4572</v>
      </c>
      <c r="Q138" s="1338"/>
    </row>
    <row r="139" spans="2:17" ht="46.5" customHeight="1">
      <c r="B139" s="213" t="s">
        <v>497</v>
      </c>
      <c r="C139" s="602"/>
      <c r="D139" s="1145" t="s">
        <v>4660</v>
      </c>
      <c r="E139" s="119">
        <v>0</v>
      </c>
      <c r="F139" s="119" t="s">
        <v>1522</v>
      </c>
      <c r="G139" s="119"/>
      <c r="H139" s="1105"/>
      <c r="I139" s="46"/>
      <c r="J139" s="129"/>
      <c r="K139" s="46"/>
      <c r="L139" s="129"/>
      <c r="M139" s="605" t="s">
        <v>19</v>
      </c>
      <c r="N139" s="605" t="s">
        <v>19</v>
      </c>
      <c r="O139" s="605" t="s">
        <v>19</v>
      </c>
      <c r="P139" s="213" t="s">
        <v>4572</v>
      </c>
      <c r="Q139" s="1338"/>
    </row>
    <row r="140" spans="2:17" ht="46.5" customHeight="1">
      <c r="B140" s="213" t="s">
        <v>497</v>
      </c>
      <c r="C140" s="602"/>
      <c r="D140" s="1145" t="s">
        <v>4661</v>
      </c>
      <c r="E140" s="119">
        <v>0</v>
      </c>
      <c r="F140" s="119" t="s">
        <v>1522</v>
      </c>
      <c r="G140" s="119"/>
      <c r="H140" s="1105"/>
      <c r="I140" s="46"/>
      <c r="J140" s="129"/>
      <c r="K140" s="46"/>
      <c r="L140" s="129"/>
      <c r="M140" s="605" t="s">
        <v>19</v>
      </c>
      <c r="N140" s="605" t="s">
        <v>19</v>
      </c>
      <c r="O140" s="605" t="s">
        <v>19</v>
      </c>
      <c r="P140" s="213" t="s">
        <v>4572</v>
      </c>
      <c r="Q140" s="1338"/>
    </row>
    <row r="141" spans="2:17" ht="46.5" customHeight="1">
      <c r="B141" s="213" t="s">
        <v>497</v>
      </c>
      <c r="C141" s="602"/>
      <c r="D141" s="1145" t="s">
        <v>4662</v>
      </c>
      <c r="E141" s="119">
        <v>0</v>
      </c>
      <c r="F141" s="119" t="s">
        <v>1522</v>
      </c>
      <c r="G141" s="119"/>
      <c r="H141" s="1105"/>
      <c r="I141" s="46"/>
      <c r="J141" s="129"/>
      <c r="K141" s="46"/>
      <c r="L141" s="129"/>
      <c r="M141" s="605" t="s">
        <v>19</v>
      </c>
      <c r="N141" s="605" t="s">
        <v>19</v>
      </c>
      <c r="O141" s="605" t="s">
        <v>19</v>
      </c>
      <c r="P141" s="213" t="s">
        <v>4572</v>
      </c>
      <c r="Q141" s="1338"/>
    </row>
    <row r="142" spans="2:17" ht="46.5" customHeight="1">
      <c r="B142" s="213" t="s">
        <v>497</v>
      </c>
      <c r="C142" s="602"/>
      <c r="D142" s="1145" t="s">
        <v>4663</v>
      </c>
      <c r="E142" s="119">
        <v>0</v>
      </c>
      <c r="F142" s="119" t="s">
        <v>1522</v>
      </c>
      <c r="G142" s="119"/>
      <c r="H142" s="1105"/>
      <c r="I142" s="46"/>
      <c r="J142" s="129"/>
      <c r="K142" s="46"/>
      <c r="L142" s="129"/>
      <c r="M142" s="605" t="s">
        <v>19</v>
      </c>
      <c r="N142" s="605" t="s">
        <v>19</v>
      </c>
      <c r="O142" s="605" t="s">
        <v>19</v>
      </c>
      <c r="P142" s="213" t="s">
        <v>4572</v>
      </c>
      <c r="Q142" s="1338"/>
    </row>
    <row r="143" spans="2:17" ht="46.5" customHeight="1">
      <c r="B143" s="213" t="s">
        <v>497</v>
      </c>
      <c r="C143" s="602"/>
      <c r="D143" s="1146" t="s">
        <v>4664</v>
      </c>
      <c r="E143" s="119">
        <v>0</v>
      </c>
      <c r="F143" s="119" t="s">
        <v>1522</v>
      </c>
      <c r="G143" s="119"/>
      <c r="H143" s="1105"/>
      <c r="I143" s="46"/>
      <c r="J143" s="129"/>
      <c r="K143" s="46"/>
      <c r="L143" s="129"/>
      <c r="M143" s="605" t="s">
        <v>19</v>
      </c>
      <c r="N143" s="605" t="s">
        <v>19</v>
      </c>
      <c r="O143" s="605" t="s">
        <v>19</v>
      </c>
      <c r="P143" s="213" t="s">
        <v>4572</v>
      </c>
      <c r="Q143" s="1338"/>
    </row>
    <row r="144" spans="2:17" ht="46.5" customHeight="1">
      <c r="B144" s="213" t="s">
        <v>497</v>
      </c>
      <c r="C144" s="602"/>
      <c r="D144" s="1146" t="s">
        <v>4665</v>
      </c>
      <c r="E144" s="119">
        <v>0</v>
      </c>
      <c r="F144" s="119" t="s">
        <v>1522</v>
      </c>
      <c r="G144" s="119"/>
      <c r="H144" s="1105"/>
      <c r="I144" s="46"/>
      <c r="J144" s="129"/>
      <c r="K144" s="46"/>
      <c r="L144" s="129"/>
      <c r="M144" s="605" t="s">
        <v>19</v>
      </c>
      <c r="N144" s="605" t="s">
        <v>19</v>
      </c>
      <c r="O144" s="605" t="s">
        <v>19</v>
      </c>
      <c r="P144" s="213" t="s">
        <v>4572</v>
      </c>
      <c r="Q144" s="1338"/>
    </row>
    <row r="145" spans="2:17" ht="46.5" customHeight="1">
      <c r="B145" s="213" t="s">
        <v>497</v>
      </c>
      <c r="C145" s="602"/>
      <c r="D145" s="1146" t="s">
        <v>4666</v>
      </c>
      <c r="E145" s="119">
        <v>0</v>
      </c>
      <c r="F145" s="119" t="s">
        <v>1522</v>
      </c>
      <c r="G145" s="119"/>
      <c r="H145" s="1105"/>
      <c r="I145" s="46"/>
      <c r="J145" s="129"/>
      <c r="K145" s="46"/>
      <c r="L145" s="129"/>
      <c r="M145" s="605" t="s">
        <v>19</v>
      </c>
      <c r="N145" s="605" t="s">
        <v>19</v>
      </c>
      <c r="O145" s="605" t="s">
        <v>19</v>
      </c>
      <c r="P145" s="213" t="s">
        <v>4572</v>
      </c>
      <c r="Q145" s="1338"/>
    </row>
    <row r="146" spans="2:17" ht="46.5" customHeight="1">
      <c r="B146" s="213" t="s">
        <v>497</v>
      </c>
      <c r="C146" s="602"/>
      <c r="D146" s="1146" t="s">
        <v>4667</v>
      </c>
      <c r="E146" s="119">
        <v>0</v>
      </c>
      <c r="F146" s="119" t="s">
        <v>1522</v>
      </c>
      <c r="G146" s="119"/>
      <c r="H146" s="1105"/>
      <c r="I146" s="46"/>
      <c r="J146" s="129"/>
      <c r="K146" s="46"/>
      <c r="L146" s="129"/>
      <c r="M146" s="605" t="s">
        <v>19</v>
      </c>
      <c r="N146" s="605" t="s">
        <v>19</v>
      </c>
      <c r="O146" s="605" t="s">
        <v>19</v>
      </c>
      <c r="P146" s="213" t="s">
        <v>4572</v>
      </c>
      <c r="Q146" s="1338"/>
    </row>
    <row r="147" spans="2:17" ht="46.5" customHeight="1">
      <c r="B147" s="213" t="s">
        <v>497</v>
      </c>
      <c r="C147" s="602"/>
      <c r="D147" s="1146" t="s">
        <v>4668</v>
      </c>
      <c r="E147" s="119">
        <v>0</v>
      </c>
      <c r="F147" s="119" t="s">
        <v>1522</v>
      </c>
      <c r="G147" s="119"/>
      <c r="H147" s="1105"/>
      <c r="I147" s="46"/>
      <c r="J147" s="46"/>
      <c r="K147" s="46"/>
      <c r="L147" s="46"/>
      <c r="M147" s="605" t="s">
        <v>19</v>
      </c>
      <c r="N147" s="605" t="s">
        <v>19</v>
      </c>
      <c r="O147" s="605" t="s">
        <v>19</v>
      </c>
      <c r="P147" s="213" t="s">
        <v>4572</v>
      </c>
      <c r="Q147" s="1338"/>
    </row>
    <row r="148" spans="2:17" ht="46.5" customHeight="1">
      <c r="B148" s="213" t="s">
        <v>497</v>
      </c>
      <c r="C148" s="602"/>
      <c r="D148" s="1146" t="s">
        <v>4669</v>
      </c>
      <c r="E148" s="119">
        <v>0</v>
      </c>
      <c r="F148" s="119" t="s">
        <v>1522</v>
      </c>
      <c r="G148" s="119"/>
      <c r="H148" s="1105"/>
      <c r="I148" s="46"/>
      <c r="J148" s="46"/>
      <c r="K148" s="46"/>
      <c r="L148" s="46"/>
      <c r="M148" s="605" t="s">
        <v>19</v>
      </c>
      <c r="N148" s="605" t="s">
        <v>19</v>
      </c>
      <c r="O148" s="605" t="s">
        <v>19</v>
      </c>
      <c r="P148" s="213" t="s">
        <v>4572</v>
      </c>
      <c r="Q148" s="1338"/>
    </row>
    <row r="149" spans="2:17" ht="46.5" customHeight="1">
      <c r="B149" s="213" t="s">
        <v>4670</v>
      </c>
      <c r="C149" s="602"/>
      <c r="D149" s="1146" t="s">
        <v>4671</v>
      </c>
      <c r="E149" s="119">
        <v>0</v>
      </c>
      <c r="F149" s="119" t="s">
        <v>4587</v>
      </c>
      <c r="G149" s="119"/>
      <c r="H149" s="1105"/>
      <c r="I149" s="46"/>
      <c r="J149" s="46"/>
      <c r="K149" s="46"/>
      <c r="L149" s="46"/>
      <c r="M149" s="605" t="s">
        <v>19</v>
      </c>
      <c r="N149" s="605" t="s">
        <v>19</v>
      </c>
      <c r="O149" s="605" t="s">
        <v>19</v>
      </c>
      <c r="P149" s="213" t="s">
        <v>4572</v>
      </c>
      <c r="Q149" s="1338"/>
    </row>
    <row r="150" spans="2:17" ht="46.5" customHeight="1">
      <c r="B150" s="213" t="s">
        <v>4670</v>
      </c>
      <c r="C150" s="602"/>
      <c r="D150" s="1146" t="s">
        <v>4672</v>
      </c>
      <c r="E150" s="119">
        <v>0</v>
      </c>
      <c r="F150" s="119" t="s">
        <v>4587</v>
      </c>
      <c r="G150" s="119"/>
      <c r="H150" s="1105"/>
      <c r="I150" s="46"/>
      <c r="J150" s="46"/>
      <c r="K150" s="46"/>
      <c r="L150" s="46"/>
      <c r="M150" s="605" t="s">
        <v>19</v>
      </c>
      <c r="N150" s="605" t="s">
        <v>19</v>
      </c>
      <c r="O150" s="605" t="s">
        <v>19</v>
      </c>
      <c r="P150" s="213" t="s">
        <v>4572</v>
      </c>
      <c r="Q150" s="1338"/>
    </row>
    <row r="151" spans="2:17" ht="46.5" customHeight="1">
      <c r="B151" s="213" t="s">
        <v>4670</v>
      </c>
      <c r="C151" s="602"/>
      <c r="D151" s="1146" t="s">
        <v>4673</v>
      </c>
      <c r="E151" s="119">
        <v>0</v>
      </c>
      <c r="F151" s="119" t="s">
        <v>4587</v>
      </c>
      <c r="G151" s="119"/>
      <c r="H151" s="1105"/>
      <c r="I151" s="46"/>
      <c r="J151" s="46"/>
      <c r="K151" s="46"/>
      <c r="L151" s="46"/>
      <c r="M151" s="605" t="s">
        <v>19</v>
      </c>
      <c r="N151" s="605" t="s">
        <v>19</v>
      </c>
      <c r="O151" s="605" t="s">
        <v>19</v>
      </c>
      <c r="P151" s="213" t="s">
        <v>4572</v>
      </c>
      <c r="Q151" s="1338"/>
    </row>
    <row r="152" spans="2:17" ht="46.5" customHeight="1">
      <c r="B152" s="213" t="s">
        <v>4670</v>
      </c>
      <c r="C152" s="602"/>
      <c r="D152" s="1146" t="s">
        <v>4674</v>
      </c>
      <c r="E152" s="119">
        <v>0</v>
      </c>
      <c r="F152" s="119" t="s">
        <v>4587</v>
      </c>
      <c r="G152" s="119"/>
      <c r="H152" s="1105"/>
      <c r="I152" s="46"/>
      <c r="J152" s="46"/>
      <c r="K152" s="46"/>
      <c r="L152" s="46"/>
      <c r="M152" s="605" t="s">
        <v>19</v>
      </c>
      <c r="N152" s="605" t="s">
        <v>19</v>
      </c>
      <c r="O152" s="605" t="s">
        <v>19</v>
      </c>
      <c r="P152" s="213" t="s">
        <v>4572</v>
      </c>
      <c r="Q152" s="1338"/>
    </row>
    <row r="153" spans="2:17" ht="46.5" customHeight="1">
      <c r="B153" s="213" t="s">
        <v>4670</v>
      </c>
      <c r="C153" s="602"/>
      <c r="D153" s="1146" t="s">
        <v>4675</v>
      </c>
      <c r="E153" s="119">
        <v>34326336</v>
      </c>
      <c r="F153" s="119" t="s">
        <v>4676</v>
      </c>
      <c r="G153" s="119"/>
      <c r="H153" s="1105"/>
      <c r="I153" s="46"/>
      <c r="J153" s="46" t="s">
        <v>4677</v>
      </c>
      <c r="K153" s="46" t="s">
        <v>4678</v>
      </c>
      <c r="L153" s="46"/>
      <c r="M153" s="605" t="s">
        <v>18</v>
      </c>
      <c r="N153" s="605" t="s">
        <v>18</v>
      </c>
      <c r="O153" s="602" t="s">
        <v>19</v>
      </c>
      <c r="P153" s="46" t="s">
        <v>4609</v>
      </c>
      <c r="Q153" s="1338"/>
    </row>
    <row r="154" spans="2:17" ht="46.5" customHeight="1">
      <c r="B154" s="213" t="s">
        <v>4679</v>
      </c>
      <c r="C154" s="602"/>
      <c r="D154" s="1146" t="s">
        <v>4680</v>
      </c>
      <c r="E154" s="119">
        <v>0</v>
      </c>
      <c r="F154" s="119" t="s">
        <v>4587</v>
      </c>
      <c r="G154" s="119"/>
      <c r="H154" s="1105"/>
      <c r="I154" s="46"/>
      <c r="J154" s="46"/>
      <c r="K154" s="46"/>
      <c r="L154" s="46"/>
      <c r="M154" s="605" t="s">
        <v>19</v>
      </c>
      <c r="N154" s="605" t="s">
        <v>19</v>
      </c>
      <c r="O154" s="605" t="s">
        <v>19</v>
      </c>
      <c r="P154" s="213" t="s">
        <v>4572</v>
      </c>
      <c r="Q154" s="1338"/>
    </row>
    <row r="155" spans="2:17" ht="46.5" customHeight="1">
      <c r="B155" s="213" t="s">
        <v>4679</v>
      </c>
      <c r="C155" s="602"/>
      <c r="D155" s="1146" t="s">
        <v>4681</v>
      </c>
      <c r="E155" s="119">
        <v>0</v>
      </c>
      <c r="F155" s="119" t="s">
        <v>4587</v>
      </c>
      <c r="G155" s="119"/>
      <c r="H155" s="1105"/>
      <c r="I155" s="46"/>
      <c r="J155" s="46"/>
      <c r="K155" s="46"/>
      <c r="L155" s="46"/>
      <c r="M155" s="605" t="s">
        <v>19</v>
      </c>
      <c r="N155" s="605" t="s">
        <v>19</v>
      </c>
      <c r="O155" s="605" t="s">
        <v>19</v>
      </c>
      <c r="P155" s="213" t="s">
        <v>4572</v>
      </c>
      <c r="Q155" s="1338"/>
    </row>
    <row r="156" spans="2:17" ht="46.5" customHeight="1">
      <c r="B156" s="213" t="s">
        <v>4679</v>
      </c>
      <c r="C156" s="602"/>
      <c r="D156" s="1146" t="s">
        <v>4682</v>
      </c>
      <c r="E156" s="119">
        <v>0</v>
      </c>
      <c r="F156" s="119" t="s">
        <v>4587</v>
      </c>
      <c r="G156" s="119"/>
      <c r="H156" s="1105"/>
      <c r="I156" s="46"/>
      <c r="J156" s="46"/>
      <c r="K156" s="46"/>
      <c r="L156" s="46"/>
      <c r="M156" s="605" t="s">
        <v>19</v>
      </c>
      <c r="N156" s="605" t="s">
        <v>19</v>
      </c>
      <c r="O156" s="605" t="s">
        <v>19</v>
      </c>
      <c r="P156" s="213" t="s">
        <v>4572</v>
      </c>
      <c r="Q156" s="1338"/>
    </row>
    <row r="157" spans="2:17" ht="46.5" customHeight="1">
      <c r="B157" s="213" t="s">
        <v>4679</v>
      </c>
      <c r="C157" s="602"/>
      <c r="D157" s="1146" t="s">
        <v>4683</v>
      </c>
      <c r="E157" s="119">
        <v>0</v>
      </c>
      <c r="F157" s="119" t="s">
        <v>4587</v>
      </c>
      <c r="G157" s="119"/>
      <c r="H157" s="1105"/>
      <c r="I157" s="46"/>
      <c r="J157" s="46"/>
      <c r="K157" s="46"/>
      <c r="L157" s="46"/>
      <c r="M157" s="605" t="s">
        <v>19</v>
      </c>
      <c r="N157" s="605" t="s">
        <v>19</v>
      </c>
      <c r="O157" s="605" t="s">
        <v>19</v>
      </c>
      <c r="P157" s="213" t="s">
        <v>4572</v>
      </c>
      <c r="Q157" s="1338"/>
    </row>
    <row r="158" spans="2:17" ht="46.5" customHeight="1">
      <c r="B158" s="213" t="s">
        <v>4679</v>
      </c>
      <c r="C158" s="602"/>
      <c r="D158" s="1146" t="s">
        <v>4684</v>
      </c>
      <c r="E158" s="119">
        <v>0</v>
      </c>
      <c r="F158" s="119" t="s">
        <v>4587</v>
      </c>
      <c r="G158" s="119"/>
      <c r="H158" s="1105"/>
      <c r="I158" s="46"/>
      <c r="J158" s="46"/>
      <c r="K158" s="46"/>
      <c r="L158" s="46"/>
      <c r="M158" s="605" t="s">
        <v>19</v>
      </c>
      <c r="N158" s="605" t="s">
        <v>19</v>
      </c>
      <c r="O158" s="605" t="s">
        <v>19</v>
      </c>
      <c r="P158" s="213" t="s">
        <v>4572</v>
      </c>
      <c r="Q158" s="1338"/>
    </row>
    <row r="159" spans="2:17" ht="46.5" customHeight="1">
      <c r="B159" s="213" t="s">
        <v>4679</v>
      </c>
      <c r="C159" s="602"/>
      <c r="D159" s="1146" t="s">
        <v>4685</v>
      </c>
      <c r="E159" s="119">
        <v>0</v>
      </c>
      <c r="F159" s="119" t="s">
        <v>4587</v>
      </c>
      <c r="G159" s="119"/>
      <c r="H159" s="1105"/>
      <c r="I159" s="46"/>
      <c r="J159" s="46"/>
      <c r="K159" s="46"/>
      <c r="L159" s="46"/>
      <c r="M159" s="605" t="s">
        <v>19</v>
      </c>
      <c r="N159" s="605" t="s">
        <v>19</v>
      </c>
      <c r="O159" s="605" t="s">
        <v>19</v>
      </c>
      <c r="P159" s="213" t="s">
        <v>4572</v>
      </c>
      <c r="Q159" s="1338"/>
    </row>
    <row r="160" spans="2:17" ht="46.5" customHeight="1">
      <c r="B160" s="213" t="s">
        <v>4679</v>
      </c>
      <c r="C160" s="602"/>
      <c r="D160" s="1146" t="s">
        <v>4686</v>
      </c>
      <c r="E160" s="119">
        <v>0</v>
      </c>
      <c r="F160" s="119" t="s">
        <v>4587</v>
      </c>
      <c r="G160" s="119"/>
      <c r="H160" s="1105"/>
      <c r="I160" s="46"/>
      <c r="J160" s="46"/>
      <c r="K160" s="46"/>
      <c r="L160" s="46"/>
      <c r="M160" s="605" t="s">
        <v>19</v>
      </c>
      <c r="N160" s="605" t="s">
        <v>19</v>
      </c>
      <c r="O160" s="605" t="s">
        <v>19</v>
      </c>
      <c r="P160" s="213" t="s">
        <v>4572</v>
      </c>
      <c r="Q160" s="1338"/>
    </row>
    <row r="161" spans="2:17" ht="46.5" customHeight="1">
      <c r="B161" s="213" t="s">
        <v>4679</v>
      </c>
      <c r="C161" s="602"/>
      <c r="D161" s="1146" t="s">
        <v>4687</v>
      </c>
      <c r="E161" s="119">
        <v>0</v>
      </c>
      <c r="F161" s="119" t="s">
        <v>4587</v>
      </c>
      <c r="G161" s="119"/>
      <c r="H161" s="1105"/>
      <c r="I161" s="46"/>
      <c r="J161" s="46"/>
      <c r="K161" s="46"/>
      <c r="L161" s="46"/>
      <c r="M161" s="605" t="s">
        <v>19</v>
      </c>
      <c r="N161" s="605" t="s">
        <v>19</v>
      </c>
      <c r="O161" s="605" t="s">
        <v>19</v>
      </c>
      <c r="P161" s="213" t="s">
        <v>4572</v>
      </c>
      <c r="Q161" s="1338"/>
    </row>
    <row r="162" spans="2:17" ht="46.5" customHeight="1">
      <c r="B162" s="213" t="s">
        <v>4679</v>
      </c>
      <c r="C162" s="602"/>
      <c r="D162" s="1146" t="s">
        <v>4688</v>
      </c>
      <c r="E162" s="119">
        <v>0</v>
      </c>
      <c r="F162" s="119" t="s">
        <v>4587</v>
      </c>
      <c r="G162" s="119"/>
      <c r="H162" s="1105"/>
      <c r="I162" s="46"/>
      <c r="J162" s="46"/>
      <c r="K162" s="46"/>
      <c r="L162" s="46"/>
      <c r="M162" s="605" t="s">
        <v>19</v>
      </c>
      <c r="N162" s="605" t="s">
        <v>19</v>
      </c>
      <c r="O162" s="605" t="s">
        <v>19</v>
      </c>
      <c r="P162" s="213" t="s">
        <v>4572</v>
      </c>
      <c r="Q162" s="1338"/>
    </row>
    <row r="163" spans="2:17" ht="46.5" customHeight="1">
      <c r="B163" s="213" t="s">
        <v>4679</v>
      </c>
      <c r="C163" s="602"/>
      <c r="D163" s="1146" t="s">
        <v>4689</v>
      </c>
      <c r="E163" s="119">
        <v>0</v>
      </c>
      <c r="F163" s="119" t="s">
        <v>4587</v>
      </c>
      <c r="G163" s="119"/>
      <c r="H163" s="1105"/>
      <c r="I163" s="46"/>
      <c r="J163" s="46"/>
      <c r="K163" s="46"/>
      <c r="L163" s="46"/>
      <c r="M163" s="605" t="s">
        <v>19</v>
      </c>
      <c r="N163" s="605" t="s">
        <v>19</v>
      </c>
      <c r="O163" s="605" t="s">
        <v>19</v>
      </c>
      <c r="P163" s="213" t="s">
        <v>4572</v>
      </c>
      <c r="Q163" s="1338"/>
    </row>
    <row r="164" spans="2:17" ht="46.5" customHeight="1">
      <c r="B164" s="213" t="s">
        <v>4679</v>
      </c>
      <c r="C164" s="602"/>
      <c r="D164" s="1146" t="s">
        <v>4690</v>
      </c>
      <c r="E164" s="119">
        <v>0</v>
      </c>
      <c r="F164" s="119" t="s">
        <v>4587</v>
      </c>
      <c r="G164" s="119"/>
      <c r="H164" s="1105"/>
      <c r="I164" s="46"/>
      <c r="J164" s="46"/>
      <c r="K164" s="46"/>
      <c r="L164" s="46"/>
      <c r="M164" s="605" t="s">
        <v>19</v>
      </c>
      <c r="N164" s="605" t="s">
        <v>19</v>
      </c>
      <c r="O164" s="605" t="s">
        <v>19</v>
      </c>
      <c r="P164" s="213" t="s">
        <v>4572</v>
      </c>
      <c r="Q164" s="1338"/>
    </row>
    <row r="165" spans="2:17" ht="46.5" customHeight="1">
      <c r="B165" s="213" t="s">
        <v>4679</v>
      </c>
      <c r="C165" s="602"/>
      <c r="D165" s="1146" t="s">
        <v>4691</v>
      </c>
      <c r="E165" s="119">
        <v>0</v>
      </c>
      <c r="F165" s="119" t="s">
        <v>4587</v>
      </c>
      <c r="G165" s="119"/>
      <c r="H165" s="1105"/>
      <c r="I165" s="46"/>
      <c r="J165" s="46"/>
      <c r="K165" s="46"/>
      <c r="L165" s="46"/>
      <c r="M165" s="605" t="s">
        <v>19</v>
      </c>
      <c r="N165" s="605" t="s">
        <v>19</v>
      </c>
      <c r="O165" s="605" t="s">
        <v>19</v>
      </c>
      <c r="P165" s="213" t="s">
        <v>4572</v>
      </c>
      <c r="Q165" s="1338"/>
    </row>
    <row r="166" spans="2:17" ht="46.5" customHeight="1">
      <c r="B166" s="213" t="s">
        <v>4679</v>
      </c>
      <c r="C166" s="602"/>
      <c r="D166" s="1146" t="s">
        <v>4692</v>
      </c>
      <c r="E166" s="119">
        <v>0</v>
      </c>
      <c r="F166" s="119" t="s">
        <v>4587</v>
      </c>
      <c r="G166" s="119"/>
      <c r="H166" s="1105"/>
      <c r="I166" s="46"/>
      <c r="J166" s="46"/>
      <c r="K166" s="46"/>
      <c r="L166" s="46"/>
      <c r="M166" s="605" t="s">
        <v>19</v>
      </c>
      <c r="N166" s="605" t="s">
        <v>19</v>
      </c>
      <c r="O166" s="605" t="s">
        <v>19</v>
      </c>
      <c r="P166" s="213" t="s">
        <v>4572</v>
      </c>
      <c r="Q166" s="1338"/>
    </row>
    <row r="167" spans="2:17" ht="46.5" customHeight="1">
      <c r="B167" s="213" t="s">
        <v>4679</v>
      </c>
      <c r="C167" s="602"/>
      <c r="D167" s="1146" t="s">
        <v>4693</v>
      </c>
      <c r="E167" s="119">
        <v>0</v>
      </c>
      <c r="F167" s="119" t="s">
        <v>4587</v>
      </c>
      <c r="G167" s="119"/>
      <c r="H167" s="1105"/>
      <c r="I167" s="46"/>
      <c r="J167" s="46"/>
      <c r="K167" s="46"/>
      <c r="L167" s="46"/>
      <c r="M167" s="605" t="s">
        <v>19</v>
      </c>
      <c r="N167" s="605" t="s">
        <v>19</v>
      </c>
      <c r="O167" s="605" t="s">
        <v>19</v>
      </c>
      <c r="P167" s="213" t="s">
        <v>4572</v>
      </c>
      <c r="Q167" s="1338"/>
    </row>
    <row r="168" spans="2:17" ht="46.5" customHeight="1">
      <c r="B168" s="213" t="s">
        <v>4679</v>
      </c>
      <c r="C168" s="602"/>
      <c r="D168" s="1146" t="s">
        <v>4694</v>
      </c>
      <c r="E168" s="119">
        <v>0</v>
      </c>
      <c r="F168" s="119" t="s">
        <v>4587</v>
      </c>
      <c r="G168" s="119"/>
      <c r="H168" s="1105"/>
      <c r="I168" s="46"/>
      <c r="J168" s="46"/>
      <c r="K168" s="46"/>
      <c r="L168" s="46"/>
      <c r="M168" s="605" t="s">
        <v>19</v>
      </c>
      <c r="N168" s="605" t="s">
        <v>19</v>
      </c>
      <c r="O168" s="605" t="s">
        <v>19</v>
      </c>
      <c r="P168" s="213" t="s">
        <v>4572</v>
      </c>
      <c r="Q168" s="1338"/>
    </row>
    <row r="169" spans="2:17" ht="46.5" customHeight="1">
      <c r="B169" s="213" t="s">
        <v>4679</v>
      </c>
      <c r="C169" s="602"/>
      <c r="D169" s="1146" t="s">
        <v>4695</v>
      </c>
      <c r="E169" s="119">
        <v>0</v>
      </c>
      <c r="F169" s="119" t="s">
        <v>4587</v>
      </c>
      <c r="G169" s="119"/>
      <c r="H169" s="1105"/>
      <c r="I169" s="46"/>
      <c r="J169" s="46"/>
      <c r="K169" s="46"/>
      <c r="L169" s="46"/>
      <c r="M169" s="605" t="s">
        <v>19</v>
      </c>
      <c r="N169" s="605" t="s">
        <v>19</v>
      </c>
      <c r="O169" s="605" t="s">
        <v>19</v>
      </c>
      <c r="P169" s="213" t="s">
        <v>4572</v>
      </c>
      <c r="Q169" s="1338"/>
    </row>
    <row r="170" spans="2:17" ht="46.5" customHeight="1">
      <c r="B170" s="213" t="s">
        <v>4679</v>
      </c>
      <c r="C170" s="602"/>
      <c r="D170" s="1146" t="s">
        <v>4696</v>
      </c>
      <c r="E170" s="119">
        <v>0</v>
      </c>
      <c r="F170" s="119" t="s">
        <v>4587</v>
      </c>
      <c r="G170" s="119"/>
      <c r="H170" s="1105"/>
      <c r="I170" s="46"/>
      <c r="J170" s="46"/>
      <c r="K170" s="46"/>
      <c r="L170" s="46"/>
      <c r="M170" s="605" t="s">
        <v>19</v>
      </c>
      <c r="N170" s="605" t="s">
        <v>19</v>
      </c>
      <c r="O170" s="605" t="s">
        <v>19</v>
      </c>
      <c r="P170" s="213" t="s">
        <v>4572</v>
      </c>
      <c r="Q170" s="1338"/>
    </row>
    <row r="171" spans="2:17" ht="46.5" customHeight="1">
      <c r="B171" s="213" t="s">
        <v>4679</v>
      </c>
      <c r="C171" s="602"/>
      <c r="D171" s="1146" t="s">
        <v>4697</v>
      </c>
      <c r="E171" s="119">
        <v>0</v>
      </c>
      <c r="F171" s="119" t="s">
        <v>4698</v>
      </c>
      <c r="G171" s="119"/>
      <c r="H171" s="1105"/>
      <c r="I171" s="46"/>
      <c r="J171" s="46"/>
      <c r="K171" s="46"/>
      <c r="L171" s="46"/>
      <c r="M171" s="605" t="s">
        <v>19</v>
      </c>
      <c r="N171" s="605" t="s">
        <v>19</v>
      </c>
      <c r="O171" s="605" t="s">
        <v>19</v>
      </c>
      <c r="P171" s="213" t="s">
        <v>4572</v>
      </c>
      <c r="Q171" s="1338"/>
    </row>
    <row r="172" spans="2:17" ht="46.5" customHeight="1">
      <c r="B172" s="213" t="s">
        <v>4679</v>
      </c>
      <c r="C172" s="602"/>
      <c r="D172" s="1146" t="s">
        <v>4699</v>
      </c>
      <c r="E172" s="119">
        <v>0</v>
      </c>
      <c r="F172" s="119" t="s">
        <v>4698</v>
      </c>
      <c r="G172" s="119"/>
      <c r="H172" s="1105"/>
      <c r="I172" s="46"/>
      <c r="J172" s="46"/>
      <c r="K172" s="46"/>
      <c r="L172" s="46"/>
      <c r="M172" s="605" t="s">
        <v>19</v>
      </c>
      <c r="N172" s="605" t="s">
        <v>19</v>
      </c>
      <c r="O172" s="605" t="s">
        <v>19</v>
      </c>
      <c r="P172" s="213" t="s">
        <v>4572</v>
      </c>
      <c r="Q172" s="1338"/>
    </row>
    <row r="173" spans="2:17" ht="46.5" customHeight="1">
      <c r="B173" s="213" t="s">
        <v>4679</v>
      </c>
      <c r="C173" s="602"/>
      <c r="D173" s="1146" t="s">
        <v>4700</v>
      </c>
      <c r="E173" s="119">
        <v>0</v>
      </c>
      <c r="F173" s="119" t="s">
        <v>4698</v>
      </c>
      <c r="G173" s="119"/>
      <c r="H173" s="1105"/>
      <c r="I173" s="46"/>
      <c r="J173" s="46"/>
      <c r="K173" s="46"/>
      <c r="L173" s="46"/>
      <c r="M173" s="605" t="s">
        <v>19</v>
      </c>
      <c r="N173" s="605" t="s">
        <v>19</v>
      </c>
      <c r="O173" s="605" t="s">
        <v>19</v>
      </c>
      <c r="P173" s="213" t="s">
        <v>4572</v>
      </c>
      <c r="Q173" s="1338"/>
    </row>
    <row r="174" spans="2:17" ht="46.5" customHeight="1">
      <c r="B174" s="213" t="s">
        <v>4679</v>
      </c>
      <c r="C174" s="602"/>
      <c r="D174" s="1146" t="s">
        <v>4701</v>
      </c>
      <c r="E174" s="119">
        <v>0</v>
      </c>
      <c r="F174" s="119" t="s">
        <v>4698</v>
      </c>
      <c r="G174" s="119"/>
      <c r="H174" s="1105"/>
      <c r="I174" s="46"/>
      <c r="J174" s="46"/>
      <c r="K174" s="46"/>
      <c r="L174" s="46"/>
      <c r="M174" s="605" t="s">
        <v>19</v>
      </c>
      <c r="N174" s="605" t="s">
        <v>19</v>
      </c>
      <c r="O174" s="605" t="s">
        <v>19</v>
      </c>
      <c r="P174" s="213" t="s">
        <v>4572</v>
      </c>
      <c r="Q174" s="1338"/>
    </row>
    <row r="175" spans="2:17" ht="46.5" customHeight="1">
      <c r="B175" s="213" t="s">
        <v>4679</v>
      </c>
      <c r="C175" s="602"/>
      <c r="D175" s="1146" t="s">
        <v>4702</v>
      </c>
      <c r="E175" s="119">
        <v>0</v>
      </c>
      <c r="F175" s="119" t="s">
        <v>4575</v>
      </c>
      <c r="G175" s="119"/>
      <c r="H175" s="1105"/>
      <c r="I175" s="46"/>
      <c r="J175" s="46"/>
      <c r="K175" s="46"/>
      <c r="L175" s="46"/>
      <c r="M175" s="605" t="s">
        <v>19</v>
      </c>
      <c r="N175" s="605" t="s">
        <v>19</v>
      </c>
      <c r="O175" s="605" t="s">
        <v>19</v>
      </c>
      <c r="P175" s="213" t="s">
        <v>4572</v>
      </c>
      <c r="Q175" s="1338"/>
    </row>
    <row r="176" spans="2:17" ht="46.5" customHeight="1">
      <c r="B176" s="213" t="s">
        <v>4679</v>
      </c>
      <c r="C176" s="602"/>
      <c r="D176" s="1146" t="s">
        <v>4703</v>
      </c>
      <c r="E176" s="119">
        <v>0</v>
      </c>
      <c r="F176" s="119" t="s">
        <v>4575</v>
      </c>
      <c r="G176" s="119"/>
      <c r="H176" s="1105"/>
      <c r="I176" s="46"/>
      <c r="J176" s="46"/>
      <c r="K176" s="46"/>
      <c r="L176" s="46"/>
      <c r="M176" s="605" t="s">
        <v>19</v>
      </c>
      <c r="N176" s="605" t="s">
        <v>19</v>
      </c>
      <c r="O176" s="605" t="s">
        <v>19</v>
      </c>
      <c r="P176" s="213" t="s">
        <v>4572</v>
      </c>
      <c r="Q176" s="1338"/>
    </row>
    <row r="177" spans="2:17" ht="46.5" customHeight="1">
      <c r="B177" s="213" t="s">
        <v>4679</v>
      </c>
      <c r="C177" s="602"/>
      <c r="D177" s="1146" t="s">
        <v>4704</v>
      </c>
      <c r="E177" s="119">
        <v>0</v>
      </c>
      <c r="F177" s="119" t="s">
        <v>4575</v>
      </c>
      <c r="G177" s="119"/>
      <c r="H177" s="1105"/>
      <c r="I177" s="46"/>
      <c r="J177" s="46"/>
      <c r="K177" s="46"/>
      <c r="L177" s="46"/>
      <c r="M177" s="605" t="s">
        <v>19</v>
      </c>
      <c r="N177" s="605" t="s">
        <v>19</v>
      </c>
      <c r="O177" s="605" t="s">
        <v>19</v>
      </c>
      <c r="P177" s="213" t="s">
        <v>4572</v>
      </c>
      <c r="Q177" s="1338"/>
    </row>
    <row r="178" spans="2:17" ht="46.5" customHeight="1">
      <c r="B178" s="213" t="s">
        <v>4705</v>
      </c>
      <c r="C178" s="602"/>
      <c r="D178" s="1146" t="s">
        <v>4706</v>
      </c>
      <c r="E178" s="119">
        <v>0</v>
      </c>
      <c r="F178" s="119" t="s">
        <v>4707</v>
      </c>
      <c r="G178" s="119"/>
      <c r="H178" s="1105"/>
      <c r="I178" s="46"/>
      <c r="J178" s="46"/>
      <c r="K178" s="46"/>
      <c r="L178" s="46"/>
      <c r="M178" s="605" t="s">
        <v>19</v>
      </c>
      <c r="N178" s="605" t="s">
        <v>19</v>
      </c>
      <c r="O178" s="605" t="s">
        <v>19</v>
      </c>
      <c r="P178" s="213" t="s">
        <v>4572</v>
      </c>
      <c r="Q178" s="1338"/>
    </row>
    <row r="179" spans="2:17" ht="46.5" customHeight="1">
      <c r="B179" s="213" t="s">
        <v>4705</v>
      </c>
      <c r="C179" s="602"/>
      <c r="D179" s="1146" t="s">
        <v>4708</v>
      </c>
      <c r="E179" s="119">
        <v>0</v>
      </c>
      <c r="F179" s="119" t="s">
        <v>4707</v>
      </c>
      <c r="G179" s="119"/>
      <c r="H179" s="1105"/>
      <c r="I179" s="46"/>
      <c r="J179" s="46"/>
      <c r="K179" s="46"/>
      <c r="L179" s="46"/>
      <c r="M179" s="605" t="s">
        <v>19</v>
      </c>
      <c r="N179" s="605" t="s">
        <v>19</v>
      </c>
      <c r="O179" s="605" t="s">
        <v>19</v>
      </c>
      <c r="P179" s="213" t="s">
        <v>4572</v>
      </c>
      <c r="Q179" s="1338"/>
    </row>
    <row r="180" spans="2:17" ht="46.5" customHeight="1">
      <c r="B180" s="213" t="s">
        <v>497</v>
      </c>
      <c r="C180" s="602"/>
      <c r="D180" s="1146" t="s">
        <v>4709</v>
      </c>
      <c r="E180" s="119">
        <v>38563078</v>
      </c>
      <c r="F180" s="119" t="s">
        <v>4710</v>
      </c>
      <c r="G180" s="119"/>
      <c r="H180" s="1105"/>
      <c r="I180" s="46"/>
      <c r="J180" s="46" t="s">
        <v>4711</v>
      </c>
      <c r="K180" s="46" t="s">
        <v>4712</v>
      </c>
      <c r="L180" s="46"/>
      <c r="M180" s="605" t="s">
        <v>19</v>
      </c>
      <c r="N180" s="605" t="s">
        <v>19</v>
      </c>
      <c r="O180" s="605" t="s">
        <v>19</v>
      </c>
      <c r="P180" s="46" t="s">
        <v>4609</v>
      </c>
      <c r="Q180" s="1338"/>
    </row>
    <row r="181" spans="2:17" ht="46.5" customHeight="1">
      <c r="B181" s="213" t="s">
        <v>497</v>
      </c>
      <c r="C181" s="602"/>
      <c r="D181" s="1146" t="s">
        <v>4713</v>
      </c>
      <c r="E181" s="119">
        <v>24550287</v>
      </c>
      <c r="F181" s="119" t="s">
        <v>4714</v>
      </c>
      <c r="G181" s="119"/>
      <c r="H181" s="1105"/>
      <c r="I181" s="46"/>
      <c r="J181" s="46" t="s">
        <v>4715</v>
      </c>
      <c r="K181" s="46" t="s">
        <v>4716</v>
      </c>
      <c r="L181" s="46"/>
      <c r="M181" s="605" t="s">
        <v>19</v>
      </c>
      <c r="N181" s="605" t="s">
        <v>19</v>
      </c>
      <c r="O181" s="605" t="s">
        <v>19</v>
      </c>
      <c r="P181" s="46" t="s">
        <v>4609</v>
      </c>
      <c r="Q181" s="1338"/>
    </row>
    <row r="182" spans="2:17" ht="46.5" customHeight="1">
      <c r="B182" s="213" t="s">
        <v>4591</v>
      </c>
      <c r="C182" s="602"/>
      <c r="D182" s="1146" t="s">
        <v>4717</v>
      </c>
      <c r="E182" s="119">
        <v>66859714</v>
      </c>
      <c r="F182" s="119" t="s">
        <v>4718</v>
      </c>
      <c r="G182" s="119"/>
      <c r="H182" s="1105"/>
      <c r="I182" s="46"/>
      <c r="J182" s="46" t="s">
        <v>4719</v>
      </c>
      <c r="K182" s="46" t="s">
        <v>4720</v>
      </c>
      <c r="L182" s="46" t="s">
        <v>4721</v>
      </c>
      <c r="M182" s="605" t="s">
        <v>19</v>
      </c>
      <c r="N182" s="605" t="s">
        <v>19</v>
      </c>
      <c r="O182" s="605" t="s">
        <v>19</v>
      </c>
      <c r="P182" s="46" t="s">
        <v>4609</v>
      </c>
      <c r="Q182" s="1338"/>
    </row>
    <row r="183" spans="2:17" ht="46.5" customHeight="1">
      <c r="B183" s="213" t="s">
        <v>4679</v>
      </c>
      <c r="C183" s="602"/>
      <c r="D183" s="1146" t="s">
        <v>4722</v>
      </c>
      <c r="E183" s="119">
        <v>31953533</v>
      </c>
      <c r="F183" s="119" t="s">
        <v>4723</v>
      </c>
      <c r="G183" s="119"/>
      <c r="H183" s="1105"/>
      <c r="I183" s="46"/>
      <c r="J183" s="46" t="s">
        <v>4724</v>
      </c>
      <c r="K183" s="46" t="s">
        <v>4725</v>
      </c>
      <c r="L183" s="46"/>
      <c r="M183" s="605" t="s">
        <v>19</v>
      </c>
      <c r="N183" s="605" t="s">
        <v>19</v>
      </c>
      <c r="O183" s="605" t="s">
        <v>19</v>
      </c>
      <c r="P183" s="129" t="s">
        <v>4602</v>
      </c>
      <c r="Q183" s="1338"/>
    </row>
    <row r="184" spans="2:17" ht="46.5" customHeight="1">
      <c r="B184" s="213" t="s">
        <v>4679</v>
      </c>
      <c r="C184" s="602"/>
      <c r="D184" s="1146" t="s">
        <v>4726</v>
      </c>
      <c r="E184" s="119">
        <v>66950507</v>
      </c>
      <c r="F184" s="119" t="s">
        <v>4587</v>
      </c>
      <c r="G184" s="119"/>
      <c r="H184" s="1105"/>
      <c r="I184" s="46"/>
      <c r="J184" s="46" t="s">
        <v>4727</v>
      </c>
      <c r="K184" s="46" t="s">
        <v>4728</v>
      </c>
      <c r="L184" s="46"/>
      <c r="M184" s="605" t="s">
        <v>19</v>
      </c>
      <c r="N184" s="605" t="s">
        <v>19</v>
      </c>
      <c r="O184" s="605" t="s">
        <v>19</v>
      </c>
      <c r="P184" s="129" t="s">
        <v>4602</v>
      </c>
      <c r="Q184" s="1338"/>
    </row>
    <row r="185" spans="2:17" ht="46.5" customHeight="1">
      <c r="B185" s="213" t="s">
        <v>1098</v>
      </c>
      <c r="C185" s="602"/>
      <c r="D185" s="1146" t="s">
        <v>4729</v>
      </c>
      <c r="E185" s="119">
        <v>29505703</v>
      </c>
      <c r="F185" s="119" t="s">
        <v>4730</v>
      </c>
      <c r="G185" s="119"/>
      <c r="H185" s="1105"/>
      <c r="I185" s="46"/>
      <c r="J185" s="46"/>
      <c r="K185" s="46"/>
      <c r="L185" s="46"/>
      <c r="M185" s="605" t="s">
        <v>19</v>
      </c>
      <c r="N185" s="605" t="s">
        <v>19</v>
      </c>
      <c r="O185" s="605" t="s">
        <v>19</v>
      </c>
      <c r="P185" s="129" t="s">
        <v>4602</v>
      </c>
      <c r="Q185" s="1338"/>
    </row>
    <row r="186" spans="2:17" ht="46.5" customHeight="1">
      <c r="B186" s="213"/>
      <c r="C186" s="602"/>
      <c r="D186" s="1146" t="s">
        <v>4731</v>
      </c>
      <c r="E186" s="119">
        <v>31713926</v>
      </c>
      <c r="F186" s="119" t="s">
        <v>4732</v>
      </c>
      <c r="G186" s="119"/>
      <c r="H186" s="1105"/>
      <c r="I186" s="46"/>
      <c r="J186" s="46" t="s">
        <v>4733</v>
      </c>
      <c r="K186" s="46"/>
      <c r="L186" s="46"/>
      <c r="M186" s="605" t="s">
        <v>19</v>
      </c>
      <c r="N186" s="605" t="s">
        <v>19</v>
      </c>
      <c r="O186" s="605" t="s">
        <v>19</v>
      </c>
      <c r="P186" s="1147" t="s">
        <v>4734</v>
      </c>
      <c r="Q186" s="1338"/>
    </row>
    <row r="187" spans="2:17" ht="46.5" customHeight="1">
      <c r="B187" s="213"/>
      <c r="C187" s="602"/>
      <c r="D187" s="1146" t="s">
        <v>4735</v>
      </c>
      <c r="E187" s="119">
        <v>1144148751</v>
      </c>
      <c r="F187" s="119" t="s">
        <v>4736</v>
      </c>
      <c r="G187" s="119"/>
      <c r="H187" s="1105"/>
      <c r="I187" s="46"/>
      <c r="J187" s="46" t="s">
        <v>4561</v>
      </c>
      <c r="K187" s="46" t="s">
        <v>4737</v>
      </c>
      <c r="L187" s="46"/>
      <c r="M187" s="605" t="s">
        <v>19</v>
      </c>
      <c r="N187" s="605" t="s">
        <v>19</v>
      </c>
      <c r="O187" s="605" t="s">
        <v>19</v>
      </c>
      <c r="P187" s="129" t="s">
        <v>4602</v>
      </c>
      <c r="Q187" s="1338"/>
    </row>
    <row r="188" spans="2:17" ht="46.5" customHeight="1">
      <c r="B188" s="213"/>
      <c r="C188" s="602"/>
      <c r="D188" s="1146" t="s">
        <v>4738</v>
      </c>
      <c r="E188" s="119">
        <v>1112772436</v>
      </c>
      <c r="F188" s="119" t="s">
        <v>4739</v>
      </c>
      <c r="G188" s="119"/>
      <c r="H188" s="1105"/>
      <c r="I188" s="46"/>
      <c r="J188" s="46" t="s">
        <v>4740</v>
      </c>
      <c r="K188" s="46" t="s">
        <v>4741</v>
      </c>
      <c r="L188" s="46"/>
      <c r="M188" s="605" t="s">
        <v>19</v>
      </c>
      <c r="N188" s="605" t="s">
        <v>19</v>
      </c>
      <c r="O188" s="605" t="s">
        <v>19</v>
      </c>
      <c r="P188" s="129" t="s">
        <v>4602</v>
      </c>
      <c r="Q188" s="1338"/>
    </row>
    <row r="189" spans="2:17" ht="46.5" customHeight="1">
      <c r="B189" s="213"/>
      <c r="C189" s="602"/>
      <c r="D189" s="1146" t="s">
        <v>4742</v>
      </c>
      <c r="E189" s="119">
        <v>25552063</v>
      </c>
      <c r="F189" s="119" t="s">
        <v>4743</v>
      </c>
      <c r="G189" s="119" t="s">
        <v>289</v>
      </c>
      <c r="H189" s="1105">
        <v>40933</v>
      </c>
      <c r="I189" s="46"/>
      <c r="J189" s="46"/>
      <c r="K189" s="46"/>
      <c r="L189" s="46"/>
      <c r="M189" s="605" t="s">
        <v>18</v>
      </c>
      <c r="N189" s="605" t="s">
        <v>19</v>
      </c>
      <c r="O189" s="605" t="s">
        <v>19</v>
      </c>
      <c r="P189" s="129" t="s">
        <v>4602</v>
      </c>
      <c r="Q189" s="1338"/>
    </row>
    <row r="190" spans="2:17" ht="46.5" customHeight="1">
      <c r="B190" s="213"/>
      <c r="C190" s="602"/>
      <c r="D190" s="1146" t="s">
        <v>4744</v>
      </c>
      <c r="E190" s="119">
        <v>1061707001</v>
      </c>
      <c r="F190" s="119" t="s">
        <v>628</v>
      </c>
      <c r="G190" s="119" t="s">
        <v>289</v>
      </c>
      <c r="H190" s="1105" t="s">
        <v>4745</v>
      </c>
      <c r="I190" s="46"/>
      <c r="J190" s="46"/>
      <c r="K190" s="46"/>
      <c r="L190" s="46"/>
      <c r="M190" s="605" t="s">
        <v>18</v>
      </c>
      <c r="N190" s="605" t="s">
        <v>19</v>
      </c>
      <c r="O190" s="605" t="s">
        <v>19</v>
      </c>
      <c r="P190" s="129" t="s">
        <v>4602</v>
      </c>
      <c r="Q190" s="1338"/>
    </row>
    <row r="191" spans="2:17" ht="46.5" customHeight="1">
      <c r="B191" s="213" t="s">
        <v>497</v>
      </c>
      <c r="C191" s="602"/>
      <c r="D191" s="1145" t="s">
        <v>4746</v>
      </c>
      <c r="E191" s="119">
        <v>1059601775</v>
      </c>
      <c r="F191" s="119" t="s">
        <v>4747</v>
      </c>
      <c r="G191" s="119" t="s">
        <v>289</v>
      </c>
      <c r="H191" s="1105">
        <v>41993</v>
      </c>
      <c r="I191" s="46"/>
      <c r="J191" s="129" t="s">
        <v>4748</v>
      </c>
      <c r="K191" s="46"/>
      <c r="L191" s="129"/>
      <c r="M191" s="605" t="s">
        <v>18</v>
      </c>
      <c r="N191" s="605" t="s">
        <v>19</v>
      </c>
      <c r="O191" s="605" t="s">
        <v>19</v>
      </c>
      <c r="P191" s="129" t="s">
        <v>4602</v>
      </c>
      <c r="Q191" s="1338"/>
    </row>
    <row r="192" spans="2:17" ht="46.5" customHeight="1">
      <c r="B192" s="213" t="s">
        <v>497</v>
      </c>
      <c r="C192" s="602"/>
      <c r="D192" s="1145" t="s">
        <v>4749</v>
      </c>
      <c r="E192" s="119">
        <v>25545009</v>
      </c>
      <c r="F192" s="119" t="s">
        <v>282</v>
      </c>
      <c r="G192" s="119" t="s">
        <v>289</v>
      </c>
      <c r="H192" s="1105">
        <v>41074</v>
      </c>
      <c r="I192" s="46"/>
      <c r="J192" s="44" t="s">
        <v>4750</v>
      </c>
      <c r="K192" s="44" t="s">
        <v>4751</v>
      </c>
      <c r="L192" s="129" t="s">
        <v>4752</v>
      </c>
      <c r="M192" s="605" t="s">
        <v>18</v>
      </c>
      <c r="N192" s="605" t="s">
        <v>19</v>
      </c>
      <c r="O192" s="605" t="s">
        <v>19</v>
      </c>
      <c r="P192" s="129" t="s">
        <v>4753</v>
      </c>
      <c r="Q192" s="1338"/>
    </row>
    <row r="193" spans="2:17" ht="46.5" customHeight="1">
      <c r="B193" s="213" t="s">
        <v>497</v>
      </c>
      <c r="C193" s="602"/>
      <c r="D193" s="1145" t="s">
        <v>4754</v>
      </c>
      <c r="E193" s="119">
        <v>38643529</v>
      </c>
      <c r="F193" s="119" t="s">
        <v>4755</v>
      </c>
      <c r="G193" s="119" t="s">
        <v>2975</v>
      </c>
      <c r="H193" s="1105">
        <v>38969</v>
      </c>
      <c r="I193" s="46"/>
      <c r="J193" s="129" t="s">
        <v>4756</v>
      </c>
      <c r="K193" s="129" t="s">
        <v>4757</v>
      </c>
      <c r="L193" s="129"/>
      <c r="M193" s="605" t="s">
        <v>18</v>
      </c>
      <c r="N193" s="605" t="s">
        <v>19</v>
      </c>
      <c r="O193" s="605" t="s">
        <v>19</v>
      </c>
      <c r="P193" s="129" t="s">
        <v>4753</v>
      </c>
      <c r="Q193" s="1338"/>
    </row>
    <row r="194" spans="2:17" ht="46.5" customHeight="1">
      <c r="B194" s="213" t="s">
        <v>497</v>
      </c>
      <c r="C194" s="602"/>
      <c r="D194" s="1145" t="s">
        <v>4758</v>
      </c>
      <c r="E194" s="119">
        <v>4718431</v>
      </c>
      <c r="F194" s="119" t="s">
        <v>4759</v>
      </c>
      <c r="G194" s="119" t="s">
        <v>4760</v>
      </c>
      <c r="H194" s="1105">
        <v>39808</v>
      </c>
      <c r="I194" s="46"/>
      <c r="J194" s="129" t="s">
        <v>4761</v>
      </c>
      <c r="K194" s="129" t="s">
        <v>4762</v>
      </c>
      <c r="L194" s="129" t="s">
        <v>4763</v>
      </c>
      <c r="M194" s="605" t="s">
        <v>18</v>
      </c>
      <c r="N194" s="605" t="s">
        <v>19</v>
      </c>
      <c r="O194" s="605" t="s">
        <v>19</v>
      </c>
      <c r="P194" s="129" t="s">
        <v>4764</v>
      </c>
      <c r="Q194" s="1338"/>
    </row>
    <row r="195" spans="2:17" ht="46.5" customHeight="1">
      <c r="B195" s="213" t="s">
        <v>497</v>
      </c>
      <c r="C195" s="602"/>
      <c r="D195" s="1145" t="s">
        <v>4765</v>
      </c>
      <c r="E195" s="119">
        <v>25546933</v>
      </c>
      <c r="F195" s="119" t="s">
        <v>4766</v>
      </c>
      <c r="G195" s="119" t="s">
        <v>2447</v>
      </c>
      <c r="H195" s="1105">
        <v>41754</v>
      </c>
      <c r="I195" s="46"/>
      <c r="J195" s="129" t="s">
        <v>505</v>
      </c>
      <c r="K195" s="770" t="s">
        <v>4767</v>
      </c>
      <c r="L195" s="129" t="s">
        <v>497</v>
      </c>
      <c r="M195" s="605" t="s">
        <v>18</v>
      </c>
      <c r="N195" s="605" t="s">
        <v>19</v>
      </c>
      <c r="O195" s="605" t="s">
        <v>19</v>
      </c>
      <c r="P195" s="129" t="s">
        <v>4764</v>
      </c>
      <c r="Q195" s="1338"/>
    </row>
    <row r="196" spans="2:17" ht="46.5" customHeight="1">
      <c r="B196" s="213" t="s">
        <v>1098</v>
      </c>
      <c r="C196" s="602"/>
      <c r="D196" s="1145" t="s">
        <v>4768</v>
      </c>
      <c r="E196" s="119">
        <v>31323684</v>
      </c>
      <c r="F196" s="119" t="s">
        <v>3000</v>
      </c>
      <c r="G196" s="119" t="s">
        <v>4769</v>
      </c>
      <c r="H196" s="1105">
        <v>36512</v>
      </c>
      <c r="I196" s="46"/>
      <c r="J196" s="129" t="s">
        <v>4770</v>
      </c>
      <c r="K196" s="44" t="s">
        <v>4771</v>
      </c>
      <c r="L196" s="129" t="s">
        <v>4590</v>
      </c>
      <c r="M196" s="605" t="s">
        <v>18</v>
      </c>
      <c r="N196" s="118" t="s">
        <v>18</v>
      </c>
      <c r="O196" s="605" t="s">
        <v>19</v>
      </c>
      <c r="P196" s="46" t="s">
        <v>4609</v>
      </c>
      <c r="Q196" s="1338"/>
    </row>
    <row r="197" spans="2:17" ht="46.5" customHeight="1">
      <c r="B197" s="213" t="s">
        <v>1098</v>
      </c>
      <c r="C197" s="602"/>
      <c r="D197" s="1145" t="s">
        <v>4772</v>
      </c>
      <c r="E197" s="119">
        <v>1030547668</v>
      </c>
      <c r="F197" s="119" t="s">
        <v>1897</v>
      </c>
      <c r="G197" s="119" t="s">
        <v>4773</v>
      </c>
      <c r="H197" s="1105" t="s">
        <v>4774</v>
      </c>
      <c r="I197" s="46"/>
      <c r="J197" s="129" t="s">
        <v>4775</v>
      </c>
      <c r="K197" s="44" t="s">
        <v>4776</v>
      </c>
      <c r="L197" s="129" t="s">
        <v>4777</v>
      </c>
      <c r="M197" s="605" t="s">
        <v>18</v>
      </c>
      <c r="N197" s="118" t="s">
        <v>19</v>
      </c>
      <c r="O197" s="605" t="s">
        <v>19</v>
      </c>
      <c r="P197" s="129" t="s">
        <v>4778</v>
      </c>
      <c r="Q197" s="1338"/>
    </row>
    <row r="198" spans="2:17" ht="46.5" customHeight="1">
      <c r="B198" s="213" t="s">
        <v>1098</v>
      </c>
      <c r="C198" s="602"/>
      <c r="D198" s="1145" t="s">
        <v>4779</v>
      </c>
      <c r="E198" s="119">
        <v>25544919</v>
      </c>
      <c r="F198" s="119" t="s">
        <v>3571</v>
      </c>
      <c r="G198" s="119" t="s">
        <v>289</v>
      </c>
      <c r="H198" s="1105">
        <v>41270</v>
      </c>
      <c r="I198" s="46"/>
      <c r="J198" s="129" t="s">
        <v>4780</v>
      </c>
      <c r="K198" s="44" t="s">
        <v>4781</v>
      </c>
      <c r="L198" s="129" t="s">
        <v>4782</v>
      </c>
      <c r="M198" s="605" t="s">
        <v>18</v>
      </c>
      <c r="N198" s="118" t="s">
        <v>18</v>
      </c>
      <c r="O198" s="605" t="s">
        <v>19</v>
      </c>
      <c r="P198" s="46" t="s">
        <v>4609</v>
      </c>
      <c r="Q198" s="1338"/>
    </row>
    <row r="199" spans="2:17" ht="46.5" customHeight="1">
      <c r="B199" s="213" t="s">
        <v>1098</v>
      </c>
      <c r="C199" s="602"/>
      <c r="D199" s="1145" t="s">
        <v>4783</v>
      </c>
      <c r="E199" s="119">
        <v>1059595895</v>
      </c>
      <c r="F199" s="119" t="s">
        <v>827</v>
      </c>
      <c r="G199" s="119" t="s">
        <v>1124</v>
      </c>
      <c r="H199" s="1105">
        <v>39438</v>
      </c>
      <c r="I199" s="46"/>
      <c r="J199" s="129" t="s">
        <v>19</v>
      </c>
      <c r="K199" s="44" t="s">
        <v>19</v>
      </c>
      <c r="L199" s="129" t="s">
        <v>19</v>
      </c>
      <c r="M199" s="605" t="s">
        <v>18</v>
      </c>
      <c r="N199" s="118" t="s">
        <v>19</v>
      </c>
      <c r="O199" s="605" t="s">
        <v>19</v>
      </c>
      <c r="P199" s="46" t="s">
        <v>4609</v>
      </c>
      <c r="Q199" s="1338"/>
    </row>
    <row r="200" spans="2:17" ht="46.5" customHeight="1">
      <c r="B200" s="213" t="s">
        <v>1098</v>
      </c>
      <c r="C200" s="602"/>
      <c r="D200" s="1145" t="s">
        <v>4784</v>
      </c>
      <c r="E200" s="119">
        <v>1059594913</v>
      </c>
      <c r="F200" s="119" t="s">
        <v>3571</v>
      </c>
      <c r="G200" s="119" t="s">
        <v>4785</v>
      </c>
      <c r="H200" s="1105">
        <v>39550</v>
      </c>
      <c r="I200" s="46"/>
      <c r="J200" s="129" t="s">
        <v>4786</v>
      </c>
      <c r="K200" s="44" t="s">
        <v>4787</v>
      </c>
      <c r="L200" s="129" t="s">
        <v>4788</v>
      </c>
      <c r="M200" s="605" t="s">
        <v>18</v>
      </c>
      <c r="N200" s="605" t="s">
        <v>19</v>
      </c>
      <c r="O200" s="605" t="s">
        <v>19</v>
      </c>
      <c r="P200" s="46" t="s">
        <v>4609</v>
      </c>
      <c r="Q200" s="1338"/>
    </row>
    <row r="201" spans="2:17" ht="46.5" customHeight="1">
      <c r="B201" s="213" t="s">
        <v>1098</v>
      </c>
      <c r="C201" s="602"/>
      <c r="D201" s="1145" t="s">
        <v>4789</v>
      </c>
      <c r="E201" s="119">
        <v>1003372581</v>
      </c>
      <c r="F201" s="119" t="s">
        <v>3000</v>
      </c>
      <c r="G201" s="119" t="s">
        <v>4790</v>
      </c>
      <c r="H201" s="1105">
        <v>41250</v>
      </c>
      <c r="I201" s="46"/>
      <c r="J201" s="129" t="s">
        <v>19</v>
      </c>
      <c r="K201" s="44" t="s">
        <v>19</v>
      </c>
      <c r="L201" s="129"/>
      <c r="M201" s="605" t="s">
        <v>18</v>
      </c>
      <c r="N201" s="605" t="s">
        <v>19</v>
      </c>
      <c r="O201" s="605" t="s">
        <v>19</v>
      </c>
      <c r="P201" s="46" t="s">
        <v>4609</v>
      </c>
      <c r="Q201" s="1338"/>
    </row>
    <row r="202" spans="2:17" ht="46.5" customHeight="1">
      <c r="B202" s="213" t="s">
        <v>1098</v>
      </c>
      <c r="C202" s="602"/>
      <c r="D202" s="1145" t="s">
        <v>4791</v>
      </c>
      <c r="E202" s="119">
        <v>25544729</v>
      </c>
      <c r="F202" s="119" t="s">
        <v>3000</v>
      </c>
      <c r="G202" s="119" t="s">
        <v>4792</v>
      </c>
      <c r="H202" s="1105">
        <v>37842</v>
      </c>
      <c r="I202" s="46"/>
      <c r="J202" s="129" t="s">
        <v>4793</v>
      </c>
      <c r="K202" s="44">
        <v>2010</v>
      </c>
      <c r="L202" s="129" t="s">
        <v>4794</v>
      </c>
      <c r="M202" s="605" t="s">
        <v>18</v>
      </c>
      <c r="N202" s="605" t="s">
        <v>19</v>
      </c>
      <c r="O202" s="605" t="s">
        <v>19</v>
      </c>
      <c r="P202" s="129" t="s">
        <v>4795</v>
      </c>
      <c r="Q202" s="1338"/>
    </row>
    <row r="203" spans="2:17" ht="46.5" customHeight="1">
      <c r="B203" s="213" t="s">
        <v>4670</v>
      </c>
      <c r="C203" s="602"/>
      <c r="D203" s="1145" t="s">
        <v>4796</v>
      </c>
      <c r="E203" s="119">
        <v>34395199</v>
      </c>
      <c r="F203" s="119" t="s">
        <v>4797</v>
      </c>
      <c r="G203" s="119" t="s">
        <v>4798</v>
      </c>
      <c r="H203" s="1105"/>
      <c r="I203" s="46"/>
      <c r="J203" s="46" t="s">
        <v>4798</v>
      </c>
      <c r="K203" s="129"/>
      <c r="L203" s="129"/>
      <c r="M203" s="605" t="s">
        <v>18</v>
      </c>
      <c r="N203" s="605" t="s">
        <v>19</v>
      </c>
      <c r="O203" s="605" t="s">
        <v>19</v>
      </c>
      <c r="P203" s="129" t="s">
        <v>4799</v>
      </c>
      <c r="Q203" s="1338"/>
    </row>
    <row r="204" spans="2:17" ht="46.5" customHeight="1">
      <c r="B204" s="213" t="s">
        <v>4670</v>
      </c>
      <c r="C204" s="602"/>
      <c r="D204" s="1145" t="s">
        <v>4800</v>
      </c>
      <c r="E204" s="119">
        <v>25545635</v>
      </c>
      <c r="F204" s="119" t="s">
        <v>4797</v>
      </c>
      <c r="G204" s="119" t="s">
        <v>4798</v>
      </c>
      <c r="H204" s="1105"/>
      <c r="I204" s="46"/>
      <c r="J204" s="129" t="s">
        <v>4798</v>
      </c>
      <c r="K204" s="44" t="s">
        <v>4801</v>
      </c>
      <c r="L204" s="129" t="s">
        <v>4798</v>
      </c>
      <c r="M204" s="605" t="s">
        <v>18</v>
      </c>
      <c r="N204" s="605" t="s">
        <v>19</v>
      </c>
      <c r="O204" s="605" t="s">
        <v>19</v>
      </c>
      <c r="P204" s="46" t="s">
        <v>4609</v>
      </c>
      <c r="Q204" s="1338"/>
    </row>
    <row r="205" spans="2:17" ht="46.5" customHeight="1">
      <c r="B205" s="213" t="s">
        <v>4670</v>
      </c>
      <c r="C205" s="602"/>
      <c r="D205" s="1145" t="s">
        <v>4802</v>
      </c>
      <c r="E205" s="119">
        <v>1085248807</v>
      </c>
      <c r="F205" s="119" t="s">
        <v>3000</v>
      </c>
      <c r="G205" s="119" t="s">
        <v>4803</v>
      </c>
      <c r="H205" s="1105" t="s">
        <v>4804</v>
      </c>
      <c r="I205" s="46"/>
      <c r="J205" s="129" t="s">
        <v>4805</v>
      </c>
      <c r="K205" s="44" t="s">
        <v>4806</v>
      </c>
      <c r="L205" s="129" t="s">
        <v>4807</v>
      </c>
      <c r="M205" s="605" t="s">
        <v>18</v>
      </c>
      <c r="N205" s="605" t="s">
        <v>19</v>
      </c>
      <c r="O205" s="605" t="s">
        <v>19</v>
      </c>
      <c r="P205" s="129" t="s">
        <v>4808</v>
      </c>
      <c r="Q205" s="1338"/>
    </row>
    <row r="206" spans="2:17" ht="46.5" customHeight="1">
      <c r="B206" s="213" t="s">
        <v>497</v>
      </c>
      <c r="C206" s="602"/>
      <c r="D206" s="1145" t="s">
        <v>4809</v>
      </c>
      <c r="E206" s="119">
        <v>25545539</v>
      </c>
      <c r="F206" s="119" t="s">
        <v>827</v>
      </c>
      <c r="G206" s="119" t="s">
        <v>1124</v>
      </c>
      <c r="H206" s="1105">
        <v>39438</v>
      </c>
      <c r="I206" s="46"/>
      <c r="J206" s="129" t="s">
        <v>4810</v>
      </c>
      <c r="K206" s="44"/>
      <c r="L206" s="129"/>
      <c r="M206" s="605" t="s">
        <v>18</v>
      </c>
      <c r="N206" s="605" t="s">
        <v>19</v>
      </c>
      <c r="O206" s="605" t="s">
        <v>19</v>
      </c>
      <c r="P206" s="129" t="s">
        <v>4811</v>
      </c>
      <c r="Q206" s="1338"/>
    </row>
    <row r="207" spans="2:17" ht="46.5" customHeight="1">
      <c r="B207" s="213" t="s">
        <v>497</v>
      </c>
      <c r="C207" s="602"/>
      <c r="D207" s="1145" t="s">
        <v>4812</v>
      </c>
      <c r="E207" s="119">
        <v>1058963586</v>
      </c>
      <c r="F207" s="119" t="s">
        <v>2974</v>
      </c>
      <c r="G207" s="119" t="s">
        <v>4813</v>
      </c>
      <c r="H207" s="1105">
        <v>39290</v>
      </c>
      <c r="I207" s="46"/>
      <c r="J207" s="129" t="s">
        <v>4814</v>
      </c>
      <c r="K207" s="46" t="s">
        <v>4815</v>
      </c>
      <c r="L207" s="129" t="s">
        <v>497</v>
      </c>
      <c r="M207" s="605" t="s">
        <v>18</v>
      </c>
      <c r="N207" s="605" t="s">
        <v>19</v>
      </c>
      <c r="O207" s="605" t="s">
        <v>19</v>
      </c>
      <c r="P207" s="129" t="s">
        <v>4816</v>
      </c>
      <c r="Q207" s="1338"/>
    </row>
    <row r="208" spans="2:17" ht="46.5" customHeight="1">
      <c r="B208" s="213" t="s">
        <v>497</v>
      </c>
      <c r="C208" s="602"/>
      <c r="D208" s="1145" t="s">
        <v>4817</v>
      </c>
      <c r="E208" s="119">
        <v>10316356</v>
      </c>
      <c r="F208" s="119" t="s">
        <v>4818</v>
      </c>
      <c r="G208" s="119" t="s">
        <v>4819</v>
      </c>
      <c r="H208" s="1105">
        <v>40529</v>
      </c>
      <c r="I208" s="46"/>
      <c r="J208" s="129" t="s">
        <v>4814</v>
      </c>
      <c r="K208" s="46" t="s">
        <v>4820</v>
      </c>
      <c r="L208" s="129" t="s">
        <v>497</v>
      </c>
      <c r="M208" s="605" t="s">
        <v>18</v>
      </c>
      <c r="N208" s="605" t="s">
        <v>18</v>
      </c>
      <c r="O208" s="605" t="s">
        <v>19</v>
      </c>
      <c r="P208" s="46" t="s">
        <v>4609</v>
      </c>
      <c r="Q208" s="1338"/>
    </row>
    <row r="209" spans="2:17" ht="46.5" customHeight="1">
      <c r="B209" s="213" t="s">
        <v>497</v>
      </c>
      <c r="C209" s="602"/>
      <c r="D209" s="1145" t="s">
        <v>4821</v>
      </c>
      <c r="E209" s="119">
        <v>34315304</v>
      </c>
      <c r="F209" s="119" t="s">
        <v>4822</v>
      </c>
      <c r="G209" s="119" t="s">
        <v>2990</v>
      </c>
      <c r="H209" s="1105">
        <v>41397</v>
      </c>
      <c r="I209" s="46"/>
      <c r="J209" s="129"/>
      <c r="K209" s="44"/>
      <c r="L209" s="129"/>
      <c r="M209" s="605"/>
      <c r="N209" s="605" t="s">
        <v>19</v>
      </c>
      <c r="O209" s="605" t="s">
        <v>19</v>
      </c>
      <c r="P209" s="129" t="s">
        <v>4823</v>
      </c>
      <c r="Q209" s="1338"/>
    </row>
    <row r="210" spans="2:17" ht="46.5" customHeight="1">
      <c r="B210" s="213" t="s">
        <v>497</v>
      </c>
      <c r="C210" s="602"/>
      <c r="D210" s="1145" t="s">
        <v>4824</v>
      </c>
      <c r="E210" s="119">
        <v>1058969420</v>
      </c>
      <c r="F210" s="119" t="s">
        <v>4822</v>
      </c>
      <c r="G210" s="119" t="s">
        <v>2990</v>
      </c>
      <c r="H210" s="1105">
        <v>41754</v>
      </c>
      <c r="I210" s="46"/>
      <c r="J210" s="129" t="s">
        <v>4825</v>
      </c>
      <c r="K210" s="44"/>
      <c r="L210" s="129"/>
      <c r="M210" s="605"/>
      <c r="N210" s="605" t="s">
        <v>19</v>
      </c>
      <c r="O210" s="605" t="s">
        <v>19</v>
      </c>
      <c r="P210" s="129" t="s">
        <v>4823</v>
      </c>
      <c r="Q210" s="1338"/>
    </row>
    <row r="211" spans="2:17" ht="46.5" customHeight="1">
      <c r="B211" s="213" t="s">
        <v>497</v>
      </c>
      <c r="C211" s="602"/>
      <c r="D211" s="1145" t="s">
        <v>4826</v>
      </c>
      <c r="E211" s="119">
        <v>1058965727</v>
      </c>
      <c r="F211" s="119" t="s">
        <v>4827</v>
      </c>
      <c r="G211" s="119" t="s">
        <v>2990</v>
      </c>
      <c r="H211" s="1105">
        <v>41397</v>
      </c>
      <c r="I211" s="46"/>
      <c r="J211" s="129" t="s">
        <v>4828</v>
      </c>
      <c r="K211" s="44" t="s">
        <v>4829</v>
      </c>
      <c r="L211" s="129" t="s">
        <v>497</v>
      </c>
      <c r="M211" s="605" t="s">
        <v>18</v>
      </c>
      <c r="N211" s="605" t="s">
        <v>19</v>
      </c>
      <c r="O211" s="605" t="s">
        <v>19</v>
      </c>
      <c r="P211" s="602" t="s">
        <v>4830</v>
      </c>
      <c r="Q211" s="1338"/>
    </row>
    <row r="212" spans="2:17" ht="46.5" customHeight="1">
      <c r="B212" s="213" t="s">
        <v>497</v>
      </c>
      <c r="C212" s="602"/>
      <c r="D212" s="1145" t="s">
        <v>4831</v>
      </c>
      <c r="E212" s="119">
        <v>1058968663</v>
      </c>
      <c r="F212" s="119" t="s">
        <v>4827</v>
      </c>
      <c r="G212" s="119" t="s">
        <v>2990</v>
      </c>
      <c r="H212" s="1105"/>
      <c r="I212" s="1105">
        <v>41754</v>
      </c>
      <c r="J212" s="129" t="s">
        <v>4814</v>
      </c>
      <c r="K212" s="44" t="s">
        <v>4832</v>
      </c>
      <c r="L212" s="129" t="s">
        <v>1098</v>
      </c>
      <c r="M212" s="605" t="s">
        <v>18</v>
      </c>
      <c r="N212" s="605" t="s">
        <v>18</v>
      </c>
      <c r="O212" s="605" t="s">
        <v>19</v>
      </c>
      <c r="P212" s="46" t="s">
        <v>4609</v>
      </c>
      <c r="Q212" s="1338"/>
    </row>
    <row r="213" spans="2:17" ht="46.5" customHeight="1">
      <c r="B213" s="213" t="s">
        <v>497</v>
      </c>
      <c r="C213" s="602"/>
      <c r="D213" s="1145" t="s">
        <v>4833</v>
      </c>
      <c r="E213" s="119">
        <v>10315280</v>
      </c>
      <c r="F213" s="119" t="s">
        <v>4827</v>
      </c>
      <c r="G213" s="119" t="s">
        <v>712</v>
      </c>
      <c r="H213" s="1105">
        <v>41754</v>
      </c>
      <c r="I213" s="46"/>
      <c r="J213" s="129" t="s">
        <v>4828</v>
      </c>
      <c r="K213" s="44" t="s">
        <v>4834</v>
      </c>
      <c r="L213" s="129" t="s">
        <v>497</v>
      </c>
      <c r="M213" s="605" t="s">
        <v>18</v>
      </c>
      <c r="N213" s="605" t="s">
        <v>18</v>
      </c>
      <c r="O213" s="605" t="s">
        <v>19</v>
      </c>
      <c r="P213" s="46" t="s">
        <v>4609</v>
      </c>
      <c r="Q213" s="1338"/>
    </row>
    <row r="214" spans="2:17" ht="46.5" customHeight="1">
      <c r="B214" s="213" t="s">
        <v>497</v>
      </c>
      <c r="C214" s="602"/>
      <c r="D214" s="1145" t="s">
        <v>4835</v>
      </c>
      <c r="E214" s="119">
        <v>34638887</v>
      </c>
      <c r="F214" s="119" t="s">
        <v>4172</v>
      </c>
      <c r="G214" s="119" t="s">
        <v>4836</v>
      </c>
      <c r="H214" s="1105">
        <v>34160</v>
      </c>
      <c r="I214" s="46"/>
      <c r="J214" s="129" t="s">
        <v>4837</v>
      </c>
      <c r="K214" s="44" t="s">
        <v>4838</v>
      </c>
      <c r="L214" s="129" t="s">
        <v>4839</v>
      </c>
      <c r="M214" s="605" t="s">
        <v>18</v>
      </c>
      <c r="N214" s="605" t="s">
        <v>18</v>
      </c>
      <c r="O214" s="605" t="s">
        <v>19</v>
      </c>
      <c r="P214" s="46" t="s">
        <v>4609</v>
      </c>
      <c r="Q214" s="1338"/>
    </row>
    <row r="215" spans="2:17" ht="46.5" customHeight="1">
      <c r="B215" s="213" t="s">
        <v>497</v>
      </c>
      <c r="C215" s="602"/>
      <c r="D215" s="1145" t="s">
        <v>4840</v>
      </c>
      <c r="E215" s="119">
        <v>34340442</v>
      </c>
      <c r="F215" s="119" t="s">
        <v>4827</v>
      </c>
      <c r="G215" s="119" t="s">
        <v>2990</v>
      </c>
      <c r="H215" s="1105">
        <v>41397</v>
      </c>
      <c r="I215" s="46"/>
      <c r="J215" s="129" t="s">
        <v>4841</v>
      </c>
      <c r="K215" s="44" t="s">
        <v>1928</v>
      </c>
      <c r="L215" s="129" t="s">
        <v>497</v>
      </c>
      <c r="M215" s="605" t="s">
        <v>18</v>
      </c>
      <c r="N215" s="605" t="s">
        <v>18</v>
      </c>
      <c r="O215" s="605" t="s">
        <v>19</v>
      </c>
      <c r="P215" s="46" t="s">
        <v>4609</v>
      </c>
      <c r="Q215" s="1338"/>
    </row>
    <row r="216" spans="2:17" ht="46.5" customHeight="1">
      <c r="B216" s="213" t="s">
        <v>497</v>
      </c>
      <c r="C216" s="602"/>
      <c r="D216" s="1145" t="s">
        <v>4842</v>
      </c>
      <c r="E216" s="119">
        <v>27281753</v>
      </c>
      <c r="F216" s="119" t="s">
        <v>2965</v>
      </c>
      <c r="G216" s="119" t="s">
        <v>4843</v>
      </c>
      <c r="H216" s="1105">
        <v>40277</v>
      </c>
      <c r="I216" s="46"/>
      <c r="J216" s="129" t="s">
        <v>4844</v>
      </c>
      <c r="K216" s="44" t="s">
        <v>4845</v>
      </c>
      <c r="L216" s="129" t="s">
        <v>497</v>
      </c>
      <c r="M216" s="605" t="s">
        <v>18</v>
      </c>
      <c r="N216" s="605" t="s">
        <v>18</v>
      </c>
      <c r="O216" s="605" t="s">
        <v>19</v>
      </c>
      <c r="P216" s="46" t="s">
        <v>4609</v>
      </c>
      <c r="Q216" s="1338"/>
    </row>
    <row r="217" spans="2:17" ht="46.5" customHeight="1">
      <c r="B217" s="213" t="s">
        <v>1098</v>
      </c>
      <c r="C217" s="602"/>
      <c r="D217" s="1145" t="s">
        <v>4846</v>
      </c>
      <c r="E217" s="119">
        <v>34340673</v>
      </c>
      <c r="F217" s="119" t="s">
        <v>4847</v>
      </c>
      <c r="G217" s="119" t="s">
        <v>2298</v>
      </c>
      <c r="H217" s="1105">
        <v>40165</v>
      </c>
      <c r="I217" s="46"/>
      <c r="J217" s="129" t="s">
        <v>4848</v>
      </c>
      <c r="K217" s="44" t="s">
        <v>4849</v>
      </c>
      <c r="L217" s="129" t="s">
        <v>4670</v>
      </c>
      <c r="M217" s="605" t="s">
        <v>18</v>
      </c>
      <c r="N217" s="605" t="s">
        <v>18</v>
      </c>
      <c r="O217" s="605" t="s">
        <v>19</v>
      </c>
      <c r="P217" s="46" t="s">
        <v>4609</v>
      </c>
      <c r="Q217" s="1338"/>
    </row>
    <row r="218" spans="2:17" ht="46.5" customHeight="1">
      <c r="B218" s="213" t="s">
        <v>1098</v>
      </c>
      <c r="C218" s="602"/>
      <c r="D218" s="1148" t="s">
        <v>4850</v>
      </c>
      <c r="E218" s="119">
        <v>1058970698</v>
      </c>
      <c r="F218" s="119" t="s">
        <v>4851</v>
      </c>
      <c r="G218" s="119" t="s">
        <v>4852</v>
      </c>
      <c r="H218" s="1105">
        <v>41250</v>
      </c>
      <c r="I218" s="46"/>
      <c r="J218" s="129" t="s">
        <v>4828</v>
      </c>
      <c r="K218" s="44" t="s">
        <v>4853</v>
      </c>
      <c r="L218" s="129"/>
      <c r="M218" s="605" t="s">
        <v>18</v>
      </c>
      <c r="N218" s="605" t="s">
        <v>18</v>
      </c>
      <c r="O218" s="605" t="s">
        <v>19</v>
      </c>
      <c r="P218" s="46" t="s">
        <v>4609</v>
      </c>
      <c r="Q218" s="1338"/>
    </row>
    <row r="219" spans="2:17" ht="46.5" customHeight="1">
      <c r="B219" s="213" t="s">
        <v>1098</v>
      </c>
      <c r="C219" s="602"/>
      <c r="D219" s="1145" t="s">
        <v>4854</v>
      </c>
      <c r="E219" s="119">
        <v>1058968472</v>
      </c>
      <c r="F219" s="119" t="s">
        <v>2974</v>
      </c>
      <c r="G219" s="119" t="s">
        <v>4855</v>
      </c>
      <c r="H219" s="1105">
        <v>41249</v>
      </c>
      <c r="I219" s="46"/>
      <c r="J219" s="129" t="s">
        <v>4856</v>
      </c>
      <c r="K219" s="44" t="s">
        <v>4857</v>
      </c>
      <c r="L219" s="129" t="s">
        <v>497</v>
      </c>
      <c r="M219" s="605" t="s">
        <v>18</v>
      </c>
      <c r="N219" s="605" t="s">
        <v>18</v>
      </c>
      <c r="O219" s="605" t="s">
        <v>19</v>
      </c>
      <c r="P219" s="46" t="s">
        <v>4609</v>
      </c>
      <c r="Q219" s="1338"/>
    </row>
    <row r="220" spans="2:17" ht="46.5" customHeight="1">
      <c r="B220" s="213" t="s">
        <v>1098</v>
      </c>
      <c r="C220" s="602"/>
      <c r="D220" s="1145" t="s">
        <v>4858</v>
      </c>
      <c r="E220" s="119">
        <v>4628491</v>
      </c>
      <c r="F220" s="119" t="s">
        <v>4859</v>
      </c>
      <c r="G220" s="119" t="s">
        <v>4860</v>
      </c>
      <c r="H220" s="1105">
        <v>36783</v>
      </c>
      <c r="I220" s="46"/>
      <c r="J220" s="129" t="s">
        <v>4861</v>
      </c>
      <c r="K220" s="44" t="s">
        <v>4862</v>
      </c>
      <c r="L220" s="129" t="s">
        <v>497</v>
      </c>
      <c r="M220" s="605" t="s">
        <v>18</v>
      </c>
      <c r="N220" s="605" t="s">
        <v>18</v>
      </c>
      <c r="O220" s="605" t="s">
        <v>19</v>
      </c>
      <c r="P220" s="46" t="s">
        <v>4609</v>
      </c>
      <c r="Q220" s="1338"/>
    </row>
    <row r="221" spans="2:17" ht="46.5" customHeight="1">
      <c r="B221" s="213" t="s">
        <v>1098</v>
      </c>
      <c r="C221" s="602"/>
      <c r="D221" s="1145" t="s">
        <v>4863</v>
      </c>
      <c r="E221" s="119">
        <v>1058966805</v>
      </c>
      <c r="F221" s="119" t="s">
        <v>4859</v>
      </c>
      <c r="G221" s="119" t="s">
        <v>4852</v>
      </c>
      <c r="H221" s="1105">
        <v>39051</v>
      </c>
      <c r="I221" s="46"/>
      <c r="J221" s="46"/>
      <c r="K221" s="129"/>
      <c r="L221" s="129"/>
      <c r="M221" s="605" t="s">
        <v>18</v>
      </c>
      <c r="N221" s="605" t="s">
        <v>19</v>
      </c>
      <c r="O221" s="605" t="s">
        <v>19</v>
      </c>
      <c r="P221" s="46" t="s">
        <v>4609</v>
      </c>
      <c r="Q221" s="1338"/>
    </row>
    <row r="222" spans="2:17" ht="46.5" customHeight="1">
      <c r="B222" s="213" t="s">
        <v>1098</v>
      </c>
      <c r="C222" s="602"/>
      <c r="D222" s="1145" t="s">
        <v>4864</v>
      </c>
      <c r="E222" s="119">
        <v>1058974913</v>
      </c>
      <c r="F222" s="119" t="s">
        <v>3571</v>
      </c>
      <c r="G222" s="119" t="s">
        <v>4865</v>
      </c>
      <c r="H222" s="1105">
        <v>41922</v>
      </c>
      <c r="I222" s="46"/>
      <c r="J222" s="129" t="s">
        <v>4866</v>
      </c>
      <c r="K222" s="44" t="s">
        <v>4867</v>
      </c>
      <c r="L222" s="129" t="s">
        <v>497</v>
      </c>
      <c r="M222" s="605" t="s">
        <v>18</v>
      </c>
      <c r="N222" s="605" t="s">
        <v>18</v>
      </c>
      <c r="O222" s="605" t="s">
        <v>19</v>
      </c>
      <c r="P222" s="46" t="s">
        <v>4609</v>
      </c>
      <c r="Q222" s="1338"/>
    </row>
    <row r="223" spans="2:17" ht="46.5" customHeight="1">
      <c r="B223" s="213" t="s">
        <v>1098</v>
      </c>
      <c r="C223" s="602"/>
      <c r="D223" s="1145" t="s">
        <v>4868</v>
      </c>
      <c r="E223" s="119">
        <v>0</v>
      </c>
      <c r="F223" s="119" t="s">
        <v>4869</v>
      </c>
      <c r="G223" s="119"/>
      <c r="H223" s="1105"/>
      <c r="I223" s="46"/>
      <c r="J223" s="129"/>
      <c r="K223" s="44"/>
      <c r="L223" s="129"/>
      <c r="M223" s="605" t="s">
        <v>19</v>
      </c>
      <c r="N223" s="605" t="s">
        <v>19</v>
      </c>
      <c r="O223" s="605" t="s">
        <v>19</v>
      </c>
      <c r="P223" s="213" t="s">
        <v>4572</v>
      </c>
      <c r="Q223" s="1338"/>
    </row>
    <row r="224" spans="2:17" ht="46.5" customHeight="1">
      <c r="B224" s="213" t="s">
        <v>1098</v>
      </c>
      <c r="C224" s="602"/>
      <c r="D224" s="1145" t="s">
        <v>4870</v>
      </c>
      <c r="E224" s="119">
        <v>25311712</v>
      </c>
      <c r="F224" s="119" t="s">
        <v>4871</v>
      </c>
      <c r="G224" s="119" t="s">
        <v>277</v>
      </c>
      <c r="H224" s="1105">
        <v>41666</v>
      </c>
      <c r="I224" s="46"/>
      <c r="J224" s="129" t="s">
        <v>4872</v>
      </c>
      <c r="K224" s="44" t="s">
        <v>4873</v>
      </c>
      <c r="L224" s="129" t="s">
        <v>497</v>
      </c>
      <c r="M224" s="605" t="s">
        <v>18</v>
      </c>
      <c r="N224" s="605" t="s">
        <v>18</v>
      </c>
      <c r="O224" s="605" t="s">
        <v>19</v>
      </c>
      <c r="P224" s="46" t="s">
        <v>4609</v>
      </c>
      <c r="Q224" s="1338"/>
    </row>
    <row r="225" spans="2:17" ht="46.5" customHeight="1">
      <c r="B225" s="213" t="s">
        <v>4670</v>
      </c>
      <c r="C225" s="602"/>
      <c r="D225" s="1145" t="s">
        <v>4874</v>
      </c>
      <c r="E225" s="119">
        <v>1058966561</v>
      </c>
      <c r="F225" s="119" t="s">
        <v>3571</v>
      </c>
      <c r="G225" s="119" t="s">
        <v>4865</v>
      </c>
      <c r="H225" s="1105">
        <v>41931</v>
      </c>
      <c r="I225" s="46"/>
      <c r="J225" s="129" t="s">
        <v>4875</v>
      </c>
      <c r="K225" s="44" t="s">
        <v>4876</v>
      </c>
      <c r="L225" s="129" t="s">
        <v>4877</v>
      </c>
      <c r="M225" s="605" t="s">
        <v>18</v>
      </c>
      <c r="N225" s="605" t="s">
        <v>18</v>
      </c>
      <c r="O225" s="605" t="s">
        <v>19</v>
      </c>
      <c r="P225" s="46" t="s">
        <v>4609</v>
      </c>
      <c r="Q225" s="1338"/>
    </row>
    <row r="226" spans="2:17" ht="46.5" customHeight="1">
      <c r="B226" s="213" t="s">
        <v>4670</v>
      </c>
      <c r="C226" s="602"/>
      <c r="D226" s="1145" t="s">
        <v>4878</v>
      </c>
      <c r="E226" s="119">
        <v>1058971988</v>
      </c>
      <c r="F226" s="119" t="s">
        <v>3000</v>
      </c>
      <c r="G226" s="119" t="s">
        <v>4879</v>
      </c>
      <c r="H226" s="1105">
        <v>40886</v>
      </c>
      <c r="I226" s="46"/>
      <c r="J226" s="129"/>
      <c r="K226" s="44"/>
      <c r="L226" s="129"/>
      <c r="M226" s="605" t="s">
        <v>18</v>
      </c>
      <c r="N226" s="605" t="s">
        <v>19</v>
      </c>
      <c r="O226" s="605" t="s">
        <v>19</v>
      </c>
      <c r="P226" s="46" t="s">
        <v>4609</v>
      </c>
      <c r="Q226" s="1338"/>
    </row>
    <row r="227" spans="2:17" ht="46.5" customHeight="1">
      <c r="B227" s="213" t="s">
        <v>4670</v>
      </c>
      <c r="C227" s="602"/>
      <c r="D227" s="1145" t="s">
        <v>4880</v>
      </c>
      <c r="E227" s="119">
        <v>1002805381</v>
      </c>
      <c r="F227" s="119" t="s">
        <v>4859</v>
      </c>
      <c r="G227" s="119" t="s">
        <v>4852</v>
      </c>
      <c r="H227" s="1105">
        <v>41250</v>
      </c>
      <c r="I227" s="46"/>
      <c r="J227" s="129"/>
      <c r="K227" s="44"/>
      <c r="L227" s="129"/>
      <c r="M227" s="605" t="s">
        <v>18</v>
      </c>
      <c r="N227" s="605" t="s">
        <v>19</v>
      </c>
      <c r="O227" s="605" t="s">
        <v>19</v>
      </c>
      <c r="P227" s="46" t="s">
        <v>4609</v>
      </c>
      <c r="Q227" s="1338"/>
    </row>
    <row r="228" spans="2:17" ht="46.5" customHeight="1">
      <c r="B228" s="213" t="s">
        <v>1098</v>
      </c>
      <c r="C228" s="602"/>
      <c r="D228" s="1145" t="s">
        <v>4881</v>
      </c>
      <c r="E228" s="119">
        <v>1060802438</v>
      </c>
      <c r="F228" s="119" t="s">
        <v>4882</v>
      </c>
      <c r="G228" s="119" t="s">
        <v>4883</v>
      </c>
      <c r="H228" s="1105">
        <v>40886</v>
      </c>
      <c r="I228" s="46"/>
      <c r="J228" s="129" t="s">
        <v>4884</v>
      </c>
      <c r="K228" s="46" t="s">
        <v>4885</v>
      </c>
      <c r="L228" s="129" t="s">
        <v>4886</v>
      </c>
      <c r="M228" s="605" t="s">
        <v>18</v>
      </c>
      <c r="N228" s="605" t="s">
        <v>18</v>
      </c>
      <c r="O228" s="605" t="s">
        <v>19</v>
      </c>
      <c r="P228" s="129" t="s">
        <v>4887</v>
      </c>
      <c r="Q228" s="1338"/>
    </row>
    <row r="229" spans="2:17" ht="46.5" customHeight="1">
      <c r="B229" s="213" t="s">
        <v>1098</v>
      </c>
      <c r="C229" s="602"/>
      <c r="D229" s="1145" t="s">
        <v>4888</v>
      </c>
      <c r="E229" s="119">
        <v>25338705</v>
      </c>
      <c r="F229" s="119" t="s">
        <v>4889</v>
      </c>
      <c r="G229" s="119" t="s">
        <v>289</v>
      </c>
      <c r="H229" s="1105">
        <v>41927</v>
      </c>
      <c r="I229" s="46"/>
      <c r="J229" s="129"/>
      <c r="K229" s="46"/>
      <c r="L229" s="129"/>
      <c r="M229" s="605" t="s">
        <v>19</v>
      </c>
      <c r="N229" s="605" t="s">
        <v>19</v>
      </c>
      <c r="O229" s="605" t="s">
        <v>19</v>
      </c>
      <c r="P229" s="46" t="s">
        <v>4609</v>
      </c>
      <c r="Q229" s="1338"/>
    </row>
    <row r="230" spans="2:17" ht="46.5" customHeight="1">
      <c r="B230" s="213" t="s">
        <v>1098</v>
      </c>
      <c r="C230" s="602"/>
      <c r="D230" s="1145" t="s">
        <v>4890</v>
      </c>
      <c r="E230" s="119">
        <v>1060800206</v>
      </c>
      <c r="F230" s="119" t="s">
        <v>3000</v>
      </c>
      <c r="G230" s="119" t="s">
        <v>4891</v>
      </c>
      <c r="H230" s="1105">
        <v>40985</v>
      </c>
      <c r="I230" s="46"/>
      <c r="J230" s="129"/>
      <c r="K230" s="46"/>
      <c r="L230" s="129"/>
      <c r="M230" s="605"/>
      <c r="N230" s="605"/>
      <c r="O230" s="605" t="s">
        <v>19</v>
      </c>
      <c r="P230" s="46" t="s">
        <v>4609</v>
      </c>
      <c r="Q230" s="1338"/>
    </row>
    <row r="231" spans="2:17" ht="46.5" customHeight="1">
      <c r="B231" s="213" t="s">
        <v>295</v>
      </c>
      <c r="C231" s="602"/>
      <c r="D231" s="1145" t="s">
        <v>4892</v>
      </c>
      <c r="E231" s="119">
        <v>4641426</v>
      </c>
      <c r="F231" s="119" t="s">
        <v>4893</v>
      </c>
      <c r="G231" s="119" t="s">
        <v>289</v>
      </c>
      <c r="H231" s="1105">
        <v>40784</v>
      </c>
      <c r="I231" s="46"/>
      <c r="J231" s="129"/>
      <c r="K231" s="44"/>
      <c r="L231" s="129"/>
      <c r="M231" s="605" t="s">
        <v>18</v>
      </c>
      <c r="N231" s="605" t="s">
        <v>19</v>
      </c>
      <c r="O231" s="605" t="s">
        <v>19</v>
      </c>
      <c r="P231" s="46" t="s">
        <v>4609</v>
      </c>
      <c r="Q231" s="1338"/>
    </row>
    <row r="232" spans="2:17" ht="46.5" customHeight="1">
      <c r="B232" s="213" t="s">
        <v>295</v>
      </c>
      <c r="C232" s="602"/>
      <c r="D232" s="1145" t="s">
        <v>4894</v>
      </c>
      <c r="E232" s="119">
        <v>10301325</v>
      </c>
      <c r="F232" s="119" t="s">
        <v>4895</v>
      </c>
      <c r="G232" s="119" t="s">
        <v>4896</v>
      </c>
      <c r="H232" s="1105">
        <v>41258</v>
      </c>
      <c r="I232" s="46"/>
      <c r="J232" s="129"/>
      <c r="K232" s="44"/>
      <c r="L232" s="129"/>
      <c r="M232" s="605" t="s">
        <v>18</v>
      </c>
      <c r="N232" s="118" t="s">
        <v>18</v>
      </c>
      <c r="O232" s="605" t="s">
        <v>19</v>
      </c>
      <c r="P232" s="46" t="s">
        <v>4609</v>
      </c>
      <c r="Q232" s="1338"/>
    </row>
    <row r="233" spans="2:17" ht="46.5" customHeight="1">
      <c r="B233" s="213" t="s">
        <v>295</v>
      </c>
      <c r="C233" s="602"/>
      <c r="D233" s="1145" t="s">
        <v>4897</v>
      </c>
      <c r="E233" s="119">
        <v>76329433</v>
      </c>
      <c r="F233" s="119" t="s">
        <v>305</v>
      </c>
      <c r="G233" s="119" t="s">
        <v>4898</v>
      </c>
      <c r="H233" s="1105">
        <v>38479</v>
      </c>
      <c r="I233" s="46"/>
      <c r="J233" s="129"/>
      <c r="K233" s="44"/>
      <c r="L233" s="129"/>
      <c r="M233" s="605" t="s">
        <v>18</v>
      </c>
      <c r="N233" s="118" t="s">
        <v>19</v>
      </c>
      <c r="O233" s="605" t="s">
        <v>19</v>
      </c>
      <c r="P233" s="129" t="s">
        <v>4887</v>
      </c>
      <c r="Q233" s="1338"/>
    </row>
    <row r="234" spans="2:17" ht="46.5" customHeight="1">
      <c r="B234" s="213" t="s">
        <v>4670</v>
      </c>
      <c r="C234" s="602"/>
      <c r="D234" s="1145" t="s">
        <v>4899</v>
      </c>
      <c r="E234" s="119">
        <v>1061531396</v>
      </c>
      <c r="F234" s="119" t="s">
        <v>3000</v>
      </c>
      <c r="G234" s="119" t="s">
        <v>4900</v>
      </c>
      <c r="H234" s="1105">
        <v>38689</v>
      </c>
      <c r="I234" s="46"/>
      <c r="J234" s="129"/>
      <c r="K234" s="44"/>
      <c r="L234" s="129"/>
      <c r="M234" s="605" t="s">
        <v>19</v>
      </c>
      <c r="N234" s="605" t="s">
        <v>19</v>
      </c>
      <c r="O234" s="605" t="s">
        <v>19</v>
      </c>
      <c r="P234" s="129" t="s">
        <v>4887</v>
      </c>
      <c r="Q234" s="1338"/>
    </row>
    <row r="235" spans="2:17" ht="46.5" customHeight="1">
      <c r="B235" s="213" t="s">
        <v>4670</v>
      </c>
      <c r="C235" s="602"/>
      <c r="D235" s="1145" t="s">
        <v>4901</v>
      </c>
      <c r="E235" s="119">
        <v>1060799335</v>
      </c>
      <c r="F235" s="119" t="s">
        <v>4902</v>
      </c>
      <c r="G235" s="119" t="s">
        <v>4903</v>
      </c>
      <c r="H235" s="1105">
        <v>36342</v>
      </c>
      <c r="I235" s="46"/>
      <c r="J235" s="129"/>
      <c r="K235" s="44"/>
      <c r="L235" s="129"/>
      <c r="M235" s="605" t="s">
        <v>19</v>
      </c>
      <c r="N235" s="605" t="s">
        <v>19</v>
      </c>
      <c r="O235" s="605" t="s">
        <v>19</v>
      </c>
      <c r="P235" s="46" t="s">
        <v>4609</v>
      </c>
      <c r="Q235" s="1338"/>
    </row>
    <row r="236" spans="2:17" ht="46.5" customHeight="1">
      <c r="B236" s="213" t="s">
        <v>4670</v>
      </c>
      <c r="C236" s="602"/>
      <c r="D236" s="1145" t="s">
        <v>4904</v>
      </c>
      <c r="E236" s="119">
        <v>1060800326</v>
      </c>
      <c r="F236" s="119" t="s">
        <v>3000</v>
      </c>
      <c r="G236" s="119" t="s">
        <v>4905</v>
      </c>
      <c r="H236" s="1105">
        <v>41839</v>
      </c>
      <c r="I236" s="46"/>
      <c r="J236" s="129"/>
      <c r="K236" s="44"/>
      <c r="L236" s="129"/>
      <c r="M236" s="605" t="s">
        <v>19</v>
      </c>
      <c r="N236" s="605" t="s">
        <v>19</v>
      </c>
      <c r="O236" s="605" t="s">
        <v>19</v>
      </c>
      <c r="P236" s="46" t="s">
        <v>4609</v>
      </c>
      <c r="Q236" s="1338"/>
    </row>
    <row r="237" spans="2:17" ht="46.5" customHeight="1">
      <c r="B237" s="213" t="s">
        <v>497</v>
      </c>
      <c r="C237" s="602"/>
      <c r="D237" s="1148" t="s">
        <v>4906</v>
      </c>
      <c r="E237" s="119">
        <v>1061721226</v>
      </c>
      <c r="F237" s="119" t="s">
        <v>4907</v>
      </c>
      <c r="G237" s="119" t="s">
        <v>188</v>
      </c>
      <c r="H237" s="1105">
        <v>40879</v>
      </c>
      <c r="I237" s="46"/>
      <c r="J237" s="46"/>
      <c r="K237" s="46"/>
      <c r="L237" s="46"/>
      <c r="M237" s="605" t="s">
        <v>19</v>
      </c>
      <c r="N237" s="605" t="s">
        <v>19</v>
      </c>
      <c r="O237" s="605" t="s">
        <v>19</v>
      </c>
      <c r="P237" s="46" t="s">
        <v>4609</v>
      </c>
      <c r="Q237" s="1338"/>
    </row>
    <row r="238" spans="2:17" ht="46.5" customHeight="1">
      <c r="B238" s="213" t="s">
        <v>497</v>
      </c>
      <c r="C238" s="602"/>
      <c r="D238" s="1148" t="s">
        <v>4908</v>
      </c>
      <c r="E238" s="119">
        <v>1061759082</v>
      </c>
      <c r="F238" s="119" t="s">
        <v>4909</v>
      </c>
      <c r="G238" s="119" t="s">
        <v>188</v>
      </c>
      <c r="H238" s="1105">
        <v>41131</v>
      </c>
      <c r="I238" s="46"/>
      <c r="J238" s="46"/>
      <c r="K238" s="46"/>
      <c r="L238" s="46"/>
      <c r="M238" s="605" t="s">
        <v>19</v>
      </c>
      <c r="N238" s="605" t="s">
        <v>19</v>
      </c>
      <c r="O238" s="605" t="s">
        <v>19</v>
      </c>
      <c r="P238" s="129" t="s">
        <v>4887</v>
      </c>
      <c r="Q238" s="1338"/>
    </row>
    <row r="239" spans="2:17" ht="46.5" customHeight="1">
      <c r="B239" s="213" t="s">
        <v>4679</v>
      </c>
      <c r="C239" s="602"/>
      <c r="D239" s="1148" t="s">
        <v>4700</v>
      </c>
      <c r="E239" s="119">
        <v>1061697444</v>
      </c>
      <c r="F239" s="119" t="s">
        <v>4910</v>
      </c>
      <c r="G239" s="119" t="s">
        <v>289</v>
      </c>
      <c r="H239" s="1105">
        <v>41491</v>
      </c>
      <c r="I239" s="46"/>
      <c r="J239" s="46"/>
      <c r="K239" s="46"/>
      <c r="L239" s="46"/>
      <c r="M239" s="605" t="s">
        <v>19</v>
      </c>
      <c r="N239" s="605" t="s">
        <v>19</v>
      </c>
      <c r="O239" s="605" t="s">
        <v>19</v>
      </c>
      <c r="P239" s="46" t="s">
        <v>4609</v>
      </c>
      <c r="Q239" s="1338"/>
    </row>
    <row r="240" spans="2:17" ht="46.5" customHeight="1">
      <c r="B240" s="213" t="s">
        <v>497</v>
      </c>
      <c r="C240" s="602"/>
      <c r="D240" s="1148" t="s">
        <v>4911</v>
      </c>
      <c r="E240" s="119">
        <v>1061720985</v>
      </c>
      <c r="F240" s="119" t="s">
        <v>4912</v>
      </c>
      <c r="G240" s="119" t="s">
        <v>4913</v>
      </c>
      <c r="H240" s="1105">
        <v>39975</v>
      </c>
      <c r="I240" s="46"/>
      <c r="J240" s="46"/>
      <c r="K240" s="46"/>
      <c r="L240" s="46"/>
      <c r="M240" s="605" t="s">
        <v>19</v>
      </c>
      <c r="N240" s="605" t="s">
        <v>19</v>
      </c>
      <c r="O240" s="605" t="s">
        <v>19</v>
      </c>
      <c r="P240" s="46" t="s">
        <v>4609</v>
      </c>
      <c r="Q240" s="1338"/>
    </row>
    <row r="241" spans="2:17" ht="46.5" customHeight="1">
      <c r="B241" s="213" t="s">
        <v>4670</v>
      </c>
      <c r="C241" s="602"/>
      <c r="D241" s="1148" t="s">
        <v>4914</v>
      </c>
      <c r="E241" s="119">
        <v>34511410</v>
      </c>
      <c r="F241" s="119" t="s">
        <v>3000</v>
      </c>
      <c r="G241" s="119" t="s">
        <v>4915</v>
      </c>
      <c r="H241" s="1105">
        <v>41628</v>
      </c>
      <c r="I241" s="46"/>
      <c r="J241" s="46"/>
      <c r="K241" s="46"/>
      <c r="L241" s="46"/>
      <c r="M241" s="605" t="s">
        <v>19</v>
      </c>
      <c r="N241" s="605" t="s">
        <v>19</v>
      </c>
      <c r="O241" s="605" t="s">
        <v>19</v>
      </c>
      <c r="P241" s="46" t="s">
        <v>4609</v>
      </c>
      <c r="Q241" s="1338"/>
    </row>
    <row r="242" spans="2:17" ht="46.5" customHeight="1">
      <c r="B242" s="213" t="s">
        <v>4670</v>
      </c>
      <c r="C242" s="602"/>
      <c r="D242" s="1148" t="s">
        <v>4916</v>
      </c>
      <c r="E242" s="119">
        <v>67003181</v>
      </c>
      <c r="F242" s="119" t="s">
        <v>4917</v>
      </c>
      <c r="G242" s="119" t="s">
        <v>289</v>
      </c>
      <c r="H242" s="1105">
        <v>41266</v>
      </c>
      <c r="I242" s="46"/>
      <c r="J242" s="46"/>
      <c r="K242" s="46"/>
      <c r="L242" s="46"/>
      <c r="M242" s="605" t="s">
        <v>19</v>
      </c>
      <c r="N242" s="605" t="s">
        <v>19</v>
      </c>
      <c r="O242" s="605" t="s">
        <v>19</v>
      </c>
      <c r="P242" s="46" t="s">
        <v>4609</v>
      </c>
      <c r="Q242" s="1338"/>
    </row>
    <row r="243" spans="2:17" ht="46.5" customHeight="1">
      <c r="B243" s="213" t="s">
        <v>497</v>
      </c>
      <c r="C243" s="602"/>
      <c r="D243" s="1148" t="s">
        <v>4918</v>
      </c>
      <c r="E243" s="119">
        <v>1061720130</v>
      </c>
      <c r="F243" s="119" t="s">
        <v>4919</v>
      </c>
      <c r="G243" s="119" t="s">
        <v>4920</v>
      </c>
      <c r="H243" s="1105">
        <v>41259</v>
      </c>
      <c r="I243" s="46"/>
      <c r="J243" s="46"/>
      <c r="K243" s="46"/>
      <c r="L243" s="46"/>
      <c r="M243" s="605" t="s">
        <v>19</v>
      </c>
      <c r="N243" s="605" t="s">
        <v>19</v>
      </c>
      <c r="O243" s="605" t="s">
        <v>19</v>
      </c>
      <c r="P243" s="46" t="s">
        <v>4609</v>
      </c>
      <c r="Q243" s="1338"/>
    </row>
    <row r="244" spans="2:17" ht="46.5" customHeight="1">
      <c r="B244" s="213" t="s">
        <v>497</v>
      </c>
      <c r="C244" s="602"/>
      <c r="D244" s="1148" t="s">
        <v>4921</v>
      </c>
      <c r="E244" s="119">
        <v>1061698308</v>
      </c>
      <c r="F244" s="119" t="s">
        <v>4922</v>
      </c>
      <c r="G244" s="119" t="s">
        <v>4923</v>
      </c>
      <c r="H244" s="1105">
        <v>40005</v>
      </c>
      <c r="I244" s="46"/>
      <c r="J244" s="46"/>
      <c r="K244" s="46"/>
      <c r="L244" s="46"/>
      <c r="M244" s="605" t="s">
        <v>19</v>
      </c>
      <c r="N244" s="605" t="s">
        <v>19</v>
      </c>
      <c r="O244" s="605" t="s">
        <v>19</v>
      </c>
      <c r="P244" s="46" t="s">
        <v>4609</v>
      </c>
      <c r="Q244" s="1338"/>
    </row>
    <row r="245" spans="2:17" ht="46.5" customHeight="1">
      <c r="B245" s="213" t="s">
        <v>4679</v>
      </c>
      <c r="C245" s="602"/>
      <c r="D245" s="1148" t="s">
        <v>4924</v>
      </c>
      <c r="E245" s="119">
        <v>25284705</v>
      </c>
      <c r="F245" s="119" t="s">
        <v>3000</v>
      </c>
      <c r="G245" s="119" t="s">
        <v>4073</v>
      </c>
      <c r="H245" s="1105">
        <v>36400</v>
      </c>
      <c r="I245" s="46"/>
      <c r="J245" s="46"/>
      <c r="K245" s="46"/>
      <c r="L245" s="46"/>
      <c r="M245" s="605" t="s">
        <v>19</v>
      </c>
      <c r="N245" s="605" t="s">
        <v>19</v>
      </c>
      <c r="O245" s="605" t="s">
        <v>19</v>
      </c>
      <c r="P245" s="46" t="s">
        <v>4609</v>
      </c>
      <c r="Q245" s="1338"/>
    </row>
    <row r="246" spans="2:17" ht="46.5" customHeight="1">
      <c r="B246" s="213" t="s">
        <v>295</v>
      </c>
      <c r="C246" s="602"/>
      <c r="D246" s="1148" t="s">
        <v>4925</v>
      </c>
      <c r="E246" s="119">
        <v>25483955</v>
      </c>
      <c r="F246" s="119" t="s">
        <v>3000</v>
      </c>
      <c r="G246" s="119"/>
      <c r="H246" s="1105"/>
      <c r="I246" s="46"/>
      <c r="J246" s="46"/>
      <c r="K246" s="46"/>
      <c r="L246" s="46"/>
      <c r="M246" s="605" t="s">
        <v>19</v>
      </c>
      <c r="N246" s="605" t="s">
        <v>19</v>
      </c>
      <c r="O246" s="605" t="s">
        <v>19</v>
      </c>
      <c r="P246" s="46" t="s">
        <v>4609</v>
      </c>
      <c r="Q246" s="1338"/>
    </row>
    <row r="247" spans="2:17" ht="46.5" customHeight="1">
      <c r="B247" s="213" t="s">
        <v>1098</v>
      </c>
      <c r="C247" s="602"/>
      <c r="D247" s="1148" t="s">
        <v>4926</v>
      </c>
      <c r="E247" s="119">
        <v>1118547614</v>
      </c>
      <c r="F247" s="119" t="s">
        <v>1897</v>
      </c>
      <c r="G247" s="119"/>
      <c r="H247" s="1105"/>
      <c r="I247"/>
      <c r="J247"/>
      <c r="K247"/>
      <c r="L247"/>
      <c r="M247" s="1149" t="s">
        <v>18</v>
      </c>
      <c r="N247" s="1149" t="s">
        <v>19</v>
      </c>
      <c r="O247" s="605" t="s">
        <v>19</v>
      </c>
      <c r="P247" s="46" t="s">
        <v>4609</v>
      </c>
      <c r="Q247" s="1338"/>
    </row>
    <row r="248" spans="2:17" ht="46.5" customHeight="1">
      <c r="B248" s="213" t="s">
        <v>1098</v>
      </c>
      <c r="C248" s="602"/>
      <c r="D248" s="1148" t="s">
        <v>4927</v>
      </c>
      <c r="E248" s="119">
        <v>1061717306</v>
      </c>
      <c r="F248" s="119" t="s">
        <v>3000</v>
      </c>
      <c r="G248" s="119" t="s">
        <v>4928</v>
      </c>
      <c r="H248" s="1105">
        <v>38324</v>
      </c>
      <c r="I248" s="46"/>
      <c r="J248" s="46"/>
      <c r="K248" s="46"/>
      <c r="L248" s="46"/>
      <c r="M248" s="605" t="s">
        <v>19</v>
      </c>
      <c r="N248" s="605" t="s">
        <v>19</v>
      </c>
      <c r="O248" s="605" t="s">
        <v>19</v>
      </c>
      <c r="P248" s="46" t="s">
        <v>4609</v>
      </c>
      <c r="Q248" s="1338"/>
    </row>
    <row r="249" spans="2:17" ht="46.5" customHeight="1">
      <c r="B249" s="213" t="s">
        <v>4670</v>
      </c>
      <c r="C249" s="602"/>
      <c r="D249" s="1148" t="s">
        <v>4929</v>
      </c>
      <c r="E249" s="119">
        <v>31968711</v>
      </c>
      <c r="F249" s="119" t="s">
        <v>4930</v>
      </c>
      <c r="G249" s="119"/>
      <c r="H249" s="1105"/>
      <c r="I249" s="46"/>
      <c r="J249" s="46"/>
      <c r="K249" s="46"/>
      <c r="L249" s="46"/>
      <c r="M249" s="605" t="s">
        <v>19</v>
      </c>
      <c r="N249" s="605" t="s">
        <v>19</v>
      </c>
      <c r="O249" s="605" t="s">
        <v>19</v>
      </c>
      <c r="P249" s="46" t="s">
        <v>4609</v>
      </c>
      <c r="Q249" s="1338"/>
    </row>
    <row r="250" spans="2:17" ht="46.5" customHeight="1">
      <c r="B250" s="213" t="s">
        <v>4679</v>
      </c>
      <c r="C250" s="602"/>
      <c r="D250" s="1145" t="s">
        <v>4931</v>
      </c>
      <c r="E250" s="119">
        <v>1143830759</v>
      </c>
      <c r="F250" s="119" t="s">
        <v>4932</v>
      </c>
      <c r="G250" s="119"/>
      <c r="H250" s="1105"/>
      <c r="I250" s="46"/>
      <c r="J250" s="46"/>
      <c r="K250" s="46"/>
      <c r="L250" s="46"/>
      <c r="M250" s="605" t="s">
        <v>19</v>
      </c>
      <c r="N250" s="605" t="s">
        <v>19</v>
      </c>
      <c r="O250" s="605" t="s">
        <v>19</v>
      </c>
      <c r="P250" s="46" t="s">
        <v>4609</v>
      </c>
      <c r="Q250" s="1338"/>
    </row>
    <row r="251" spans="2:17" ht="46.5" customHeight="1">
      <c r="B251" s="213" t="s">
        <v>4679</v>
      </c>
      <c r="C251" s="602"/>
      <c r="D251" s="1148" t="s">
        <v>4933</v>
      </c>
      <c r="E251" s="119">
        <v>34325652</v>
      </c>
      <c r="F251" s="119" t="s">
        <v>4934</v>
      </c>
      <c r="G251" s="119"/>
      <c r="H251" s="1105"/>
      <c r="I251" s="46"/>
      <c r="J251" s="46"/>
      <c r="K251" s="46"/>
      <c r="L251" s="46"/>
      <c r="M251" s="605" t="s">
        <v>19</v>
      </c>
      <c r="N251" s="605" t="s">
        <v>19</v>
      </c>
      <c r="O251" s="605" t="s">
        <v>19</v>
      </c>
      <c r="P251" s="46" t="s">
        <v>4609</v>
      </c>
      <c r="Q251" s="1338"/>
    </row>
    <row r="252" spans="2:17" ht="46.5" customHeight="1">
      <c r="B252" s="213" t="s">
        <v>497</v>
      </c>
      <c r="C252" s="602"/>
      <c r="D252" s="1148" t="s">
        <v>4935</v>
      </c>
      <c r="E252" s="119">
        <v>1058966791</v>
      </c>
      <c r="F252" s="119" t="s">
        <v>3571</v>
      </c>
      <c r="G252" s="119" t="s">
        <v>4865</v>
      </c>
      <c r="H252" s="1105">
        <v>41922</v>
      </c>
      <c r="I252" s="46"/>
      <c r="J252" s="46" t="s">
        <v>4936</v>
      </c>
      <c r="K252" s="46" t="s">
        <v>4853</v>
      </c>
      <c r="L252" s="46"/>
      <c r="M252" s="605" t="s">
        <v>18</v>
      </c>
      <c r="N252" s="605" t="s">
        <v>18</v>
      </c>
      <c r="O252" s="605" t="s">
        <v>19</v>
      </c>
      <c r="P252" s="46" t="s">
        <v>4609</v>
      </c>
      <c r="Q252" s="1338"/>
    </row>
    <row r="253" spans="2:17" ht="46.5" customHeight="1">
      <c r="B253" s="213" t="s">
        <v>1098</v>
      </c>
      <c r="C253" s="602"/>
      <c r="D253" s="1150" t="s">
        <v>4937</v>
      </c>
      <c r="E253" s="119">
        <v>34324123</v>
      </c>
      <c r="F253" s="119" t="s">
        <v>4938</v>
      </c>
      <c r="G253" s="119" t="s">
        <v>4939</v>
      </c>
      <c r="H253" s="1105">
        <v>40900</v>
      </c>
      <c r="I253" s="46"/>
      <c r="J253" s="46"/>
      <c r="K253" s="46"/>
      <c r="L253" s="46"/>
      <c r="M253" s="605" t="s">
        <v>19</v>
      </c>
      <c r="N253" s="605" t="s">
        <v>19</v>
      </c>
      <c r="O253" s="605" t="s">
        <v>19</v>
      </c>
      <c r="P253" s="46" t="s">
        <v>4609</v>
      </c>
      <c r="Q253" s="1338"/>
    </row>
    <row r="254" spans="2:17" ht="46.5" customHeight="1">
      <c r="B254" s="213"/>
      <c r="C254" s="602"/>
      <c r="D254" s="1148" t="s">
        <v>4940</v>
      </c>
      <c r="E254" s="119">
        <v>76320983</v>
      </c>
      <c r="F254" s="119" t="s">
        <v>4941</v>
      </c>
      <c r="G254" s="119" t="s">
        <v>4942</v>
      </c>
      <c r="H254" s="1105" t="s">
        <v>4943</v>
      </c>
      <c r="I254" s="46"/>
      <c r="J254" s="46"/>
      <c r="K254" s="46"/>
      <c r="L254" s="46"/>
      <c r="M254" s="605" t="s">
        <v>19</v>
      </c>
      <c r="N254" s="605" t="s">
        <v>19</v>
      </c>
      <c r="O254" s="605" t="s">
        <v>19</v>
      </c>
      <c r="P254" s="1147" t="s">
        <v>4734</v>
      </c>
      <c r="Q254" s="1338"/>
    </row>
    <row r="255" spans="2:17" ht="46.5" customHeight="1">
      <c r="B255" s="213"/>
      <c r="C255" s="602"/>
      <c r="D255" s="1148" t="s">
        <v>4944</v>
      </c>
      <c r="E255" s="119">
        <v>34322650</v>
      </c>
      <c r="F255" s="119" t="s">
        <v>3000</v>
      </c>
      <c r="G255" s="119" t="s">
        <v>4945</v>
      </c>
      <c r="H255" s="1105"/>
      <c r="I255" s="46"/>
      <c r="J255" s="46"/>
      <c r="K255" s="46"/>
      <c r="L255" s="46"/>
      <c r="M255" s="605" t="s">
        <v>19</v>
      </c>
      <c r="N255" s="605" t="s">
        <v>19</v>
      </c>
      <c r="O255" s="605" t="s">
        <v>19</v>
      </c>
      <c r="P255" s="1147" t="s">
        <v>4734</v>
      </c>
      <c r="Q255" s="1338"/>
    </row>
    <row r="256" spans="2:17" ht="46.5" customHeight="1">
      <c r="B256" s="213" t="s">
        <v>104</v>
      </c>
      <c r="C256" s="602"/>
      <c r="D256" s="1148" t="s">
        <v>4946</v>
      </c>
      <c r="E256" s="119">
        <v>25483614</v>
      </c>
      <c r="F256" s="119" t="s">
        <v>4947</v>
      </c>
      <c r="G256" s="119" t="s">
        <v>185</v>
      </c>
      <c r="H256" s="1105">
        <v>39794</v>
      </c>
      <c r="I256" s="46"/>
      <c r="J256" s="46"/>
      <c r="K256" s="46"/>
      <c r="L256" s="46"/>
      <c r="M256" s="605" t="s">
        <v>19</v>
      </c>
      <c r="N256" s="605" t="s">
        <v>19</v>
      </c>
      <c r="O256" s="605" t="s">
        <v>19</v>
      </c>
      <c r="P256" s="46" t="s">
        <v>4948</v>
      </c>
      <c r="Q256" s="1338"/>
    </row>
    <row r="257" spans="2:17" ht="46.5" customHeight="1">
      <c r="B257" s="213"/>
      <c r="C257" s="602"/>
      <c r="D257" s="1148" t="s">
        <v>4949</v>
      </c>
      <c r="E257" s="119">
        <v>1061737371</v>
      </c>
      <c r="F257" s="119" t="s">
        <v>1689</v>
      </c>
      <c r="G257" s="119" t="s">
        <v>4950</v>
      </c>
      <c r="H257" s="1105">
        <v>41259</v>
      </c>
      <c r="I257" s="46"/>
      <c r="J257" s="46"/>
      <c r="K257" s="46"/>
      <c r="L257" s="46"/>
      <c r="M257" s="605" t="s">
        <v>19</v>
      </c>
      <c r="N257" s="605" t="s">
        <v>19</v>
      </c>
      <c r="O257" s="605" t="s">
        <v>19</v>
      </c>
      <c r="P257" s="1147" t="s">
        <v>4734</v>
      </c>
      <c r="Q257" s="1338"/>
    </row>
    <row r="258" spans="2:17" ht="46.5" customHeight="1">
      <c r="B258" s="213" t="s">
        <v>4670</v>
      </c>
      <c r="C258" s="602"/>
      <c r="D258" s="1148" t="s">
        <v>4951</v>
      </c>
      <c r="E258" s="119">
        <v>34563410</v>
      </c>
      <c r="F258" s="119" t="s">
        <v>3000</v>
      </c>
      <c r="G258" s="119" t="s">
        <v>4952</v>
      </c>
      <c r="H258" s="1105"/>
      <c r="I258" s="46"/>
      <c r="J258" s="46"/>
      <c r="K258" s="46"/>
      <c r="L258" s="46"/>
      <c r="M258" s="605" t="s">
        <v>19</v>
      </c>
      <c r="N258" s="605" t="s">
        <v>19</v>
      </c>
      <c r="O258" s="605" t="s">
        <v>19</v>
      </c>
      <c r="P258" s="46" t="s">
        <v>4609</v>
      </c>
      <c r="Q258" s="1338"/>
    </row>
    <row r="259" spans="2:17" ht="46.5" customHeight="1">
      <c r="O259" s="902"/>
      <c r="P259" s="660"/>
    </row>
    <row r="260" spans="2:17" ht="46.5" customHeight="1" thickBot="1">
      <c r="O260" s="902"/>
      <c r="P260" s="660"/>
    </row>
    <row r="261" spans="2:17" ht="46.5" customHeight="1" thickBot="1">
      <c r="B261" s="608" t="s">
        <v>118</v>
      </c>
      <c r="C261" s="609"/>
      <c r="D261" s="609"/>
      <c r="E261" s="609"/>
      <c r="F261" s="609"/>
      <c r="G261" s="609"/>
      <c r="H261" s="609"/>
      <c r="I261" s="609"/>
      <c r="J261" s="609"/>
      <c r="K261" s="609"/>
      <c r="L261" s="609"/>
      <c r="M261" s="609"/>
      <c r="N261" s="609"/>
      <c r="O261" s="902"/>
      <c r="P261" s="660"/>
    </row>
    <row r="262" spans="2:17" ht="46.5" customHeight="1">
      <c r="O262" s="902"/>
      <c r="P262" s="660"/>
    </row>
    <row r="263" spans="2:17">
      <c r="O263" s="902"/>
      <c r="P263" s="660"/>
    </row>
    <row r="264" spans="2:17" ht="46.5" customHeight="1">
      <c r="B264" s="115" t="s">
        <v>17</v>
      </c>
      <c r="C264" s="115" t="s">
        <v>119</v>
      </c>
      <c r="D264" s="603" t="s">
        <v>82</v>
      </c>
      <c r="E264" s="604"/>
      <c r="O264" s="902"/>
      <c r="P264" s="660"/>
    </row>
    <row r="265" spans="2:17" ht="90.75" customHeight="1">
      <c r="B265" s="129" t="s">
        <v>181</v>
      </c>
      <c r="C265" s="605" t="s">
        <v>19</v>
      </c>
      <c r="D265" s="1276" t="s">
        <v>4953</v>
      </c>
      <c r="E265" s="1277"/>
      <c r="O265" s="902"/>
      <c r="P265" s="660"/>
    </row>
    <row r="266" spans="2:17" ht="46.5" customHeight="1">
      <c r="O266" s="902"/>
      <c r="P266" s="660"/>
    </row>
    <row r="267" spans="2:17" ht="46.5" customHeight="1">
      <c r="O267" s="902"/>
      <c r="P267" s="660"/>
    </row>
    <row r="268" spans="2:17" ht="26.25">
      <c r="B268" s="606" t="s">
        <v>121</v>
      </c>
      <c r="C268" s="607"/>
      <c r="D268" s="607"/>
      <c r="E268" s="607"/>
      <c r="F268" s="607"/>
      <c r="G268" s="607"/>
      <c r="H268" s="607"/>
      <c r="I268" s="607"/>
      <c r="J268" s="607"/>
      <c r="K268" s="607"/>
      <c r="L268" s="607"/>
      <c r="M268" s="607"/>
      <c r="N268" s="607"/>
      <c r="O268" s="902"/>
      <c r="P268" s="660"/>
    </row>
    <row r="269" spans="2:17">
      <c r="O269" s="902"/>
      <c r="P269" s="660"/>
    </row>
    <row r="270" spans="2:17" ht="46.5" customHeight="1" thickBot="1">
      <c r="O270" s="32"/>
      <c r="P270" s="660"/>
    </row>
    <row r="271" spans="2:17" ht="46.5" customHeight="1" thickBot="1">
      <c r="B271" s="608" t="s">
        <v>122</v>
      </c>
      <c r="C271" s="609"/>
      <c r="D271" s="609"/>
      <c r="E271" s="609"/>
      <c r="F271" s="609"/>
      <c r="G271" s="609"/>
      <c r="H271" s="609"/>
      <c r="I271" s="609"/>
      <c r="J271" s="609"/>
      <c r="K271" s="609"/>
      <c r="L271" s="609"/>
      <c r="M271" s="609"/>
      <c r="N271" s="609"/>
      <c r="O271" s="32"/>
      <c r="P271" s="660"/>
    </row>
    <row r="272" spans="2:17" ht="46.5" customHeight="1">
      <c r="O272" s="32"/>
      <c r="P272" s="660"/>
    </row>
    <row r="273" spans="1:26" ht="15.75" thickBot="1">
      <c r="M273" s="51"/>
      <c r="N273" s="51"/>
    </row>
    <row r="274" spans="1:26" s="15" customFormat="1" ht="109.5" customHeight="1">
      <c r="B274" s="52" t="s">
        <v>33</v>
      </c>
      <c r="C274" s="52" t="s">
        <v>34</v>
      </c>
      <c r="D274" s="52" t="s">
        <v>35</v>
      </c>
      <c r="E274" s="52" t="s">
        <v>36</v>
      </c>
      <c r="F274" s="52" t="s">
        <v>37</v>
      </c>
      <c r="G274" s="52" t="s">
        <v>38</v>
      </c>
      <c r="H274" s="52" t="s">
        <v>39</v>
      </c>
      <c r="I274" s="52" t="s">
        <v>40</v>
      </c>
      <c r="J274" s="52" t="s">
        <v>41</v>
      </c>
      <c r="K274" s="52" t="s">
        <v>42</v>
      </c>
      <c r="L274" s="52" t="s">
        <v>43</v>
      </c>
      <c r="M274" s="53" t="s">
        <v>44</v>
      </c>
      <c r="N274" s="52" t="s">
        <v>45</v>
      </c>
      <c r="O274" s="52" t="s">
        <v>46</v>
      </c>
      <c r="P274" s="54" t="s">
        <v>47</v>
      </c>
      <c r="Q274" s="54" t="s">
        <v>48</v>
      </c>
    </row>
    <row r="275" spans="1:26" s="162" customFormat="1" ht="45" customHeight="1">
      <c r="A275" s="150">
        <v>1</v>
      </c>
      <c r="B275" s="153"/>
      <c r="C275" s="152"/>
      <c r="D275" s="153"/>
      <c r="E275" s="154"/>
      <c r="F275" s="155"/>
      <c r="G275" s="184"/>
      <c r="H275" s="156"/>
      <c r="I275" s="157"/>
      <c r="J275" s="157"/>
      <c r="K275" s="157"/>
      <c r="L275" s="157"/>
      <c r="M275" s="173"/>
      <c r="N275" s="173">
        <f>+M275*G275</f>
        <v>0</v>
      </c>
      <c r="O275" s="160"/>
      <c r="P275" s="160"/>
      <c r="Q275" s="174"/>
      <c r="R275" s="175"/>
      <c r="S275" s="175"/>
      <c r="T275" s="175"/>
      <c r="U275" s="175"/>
      <c r="V275" s="175"/>
      <c r="W275" s="175"/>
      <c r="X275" s="175"/>
      <c r="Y275" s="175"/>
      <c r="Z275" s="175"/>
    </row>
    <row r="276" spans="1:26" s="162" customFormat="1">
      <c r="A276" s="150">
        <f>+A275+1</f>
        <v>2</v>
      </c>
      <c r="B276" s="153"/>
      <c r="C276" s="152"/>
      <c r="D276" s="153"/>
      <c r="E276" s="154"/>
      <c r="F276" s="155"/>
      <c r="G276" s="155"/>
      <c r="H276" s="155"/>
      <c r="I276" s="157"/>
      <c r="J276" s="157"/>
      <c r="K276" s="157"/>
      <c r="L276" s="157"/>
      <c r="M276" s="173"/>
      <c r="N276" s="173"/>
      <c r="O276" s="160"/>
      <c r="P276" s="160"/>
      <c r="Q276" s="174"/>
      <c r="R276" s="175"/>
      <c r="S276" s="175"/>
      <c r="T276" s="175"/>
      <c r="U276" s="175"/>
      <c r="V276" s="175"/>
      <c r="W276" s="175"/>
      <c r="X276" s="175"/>
      <c r="Y276" s="175"/>
      <c r="Z276" s="175"/>
    </row>
    <row r="277" spans="1:26" s="162" customFormat="1">
      <c r="A277" s="150">
        <f t="shared" ref="A277:A282" si="0">+A276+1</f>
        <v>3</v>
      </c>
      <c r="B277" s="153"/>
      <c r="C277" s="152"/>
      <c r="D277" s="153"/>
      <c r="E277" s="154"/>
      <c r="F277" s="155"/>
      <c r="G277" s="155"/>
      <c r="H277" s="155"/>
      <c r="I277" s="157"/>
      <c r="J277" s="157"/>
      <c r="K277" s="157"/>
      <c r="L277" s="157"/>
      <c r="M277" s="173"/>
      <c r="N277" s="173"/>
      <c r="O277" s="160"/>
      <c r="P277" s="160"/>
      <c r="Q277" s="174"/>
      <c r="R277" s="175"/>
      <c r="S277" s="175"/>
      <c r="T277" s="175"/>
      <c r="U277" s="175"/>
      <c r="V277" s="175"/>
      <c r="W277" s="175"/>
      <c r="X277" s="175"/>
      <c r="Y277" s="175"/>
      <c r="Z277" s="175"/>
    </row>
    <row r="278" spans="1:26" s="162" customFormat="1">
      <c r="A278" s="150">
        <f t="shared" si="0"/>
        <v>4</v>
      </c>
      <c r="B278" s="153"/>
      <c r="C278" s="152"/>
      <c r="D278" s="153"/>
      <c r="E278" s="154"/>
      <c r="F278" s="155"/>
      <c r="G278" s="155"/>
      <c r="H278" s="155"/>
      <c r="I278" s="157"/>
      <c r="J278" s="157"/>
      <c r="K278" s="157"/>
      <c r="L278" s="157"/>
      <c r="M278" s="173"/>
      <c r="N278" s="173"/>
      <c r="O278" s="160"/>
      <c r="P278" s="160"/>
      <c r="Q278" s="174"/>
      <c r="R278" s="175"/>
      <c r="S278" s="175"/>
      <c r="T278" s="175"/>
      <c r="U278" s="175"/>
      <c r="V278" s="175"/>
      <c r="W278" s="175"/>
      <c r="X278" s="175"/>
      <c r="Y278" s="175"/>
      <c r="Z278" s="175"/>
    </row>
    <row r="279" spans="1:26" s="162" customFormat="1">
      <c r="A279" s="150">
        <f t="shared" si="0"/>
        <v>5</v>
      </c>
      <c r="B279" s="153"/>
      <c r="C279" s="152"/>
      <c r="D279" s="153"/>
      <c r="E279" s="154"/>
      <c r="F279" s="155"/>
      <c r="G279" s="155"/>
      <c r="H279" s="155"/>
      <c r="I279" s="157"/>
      <c r="J279" s="157"/>
      <c r="K279" s="157"/>
      <c r="L279" s="157"/>
      <c r="M279" s="173"/>
      <c r="N279" s="173"/>
      <c r="O279" s="160"/>
      <c r="P279" s="160"/>
      <c r="Q279" s="174"/>
      <c r="R279" s="175"/>
      <c r="S279" s="175"/>
      <c r="T279" s="175"/>
      <c r="U279" s="175"/>
      <c r="V279" s="175"/>
      <c r="W279" s="175"/>
      <c r="X279" s="175"/>
      <c r="Y279" s="175"/>
      <c r="Z279" s="175"/>
    </row>
    <row r="280" spans="1:26" s="162" customFormat="1">
      <c r="A280" s="150">
        <f t="shared" si="0"/>
        <v>6</v>
      </c>
      <c r="B280" s="153"/>
      <c r="C280" s="152"/>
      <c r="D280" s="153"/>
      <c r="E280" s="154"/>
      <c r="F280" s="155"/>
      <c r="G280" s="155"/>
      <c r="H280" s="155"/>
      <c r="I280" s="157"/>
      <c r="J280" s="157"/>
      <c r="K280" s="157"/>
      <c r="L280" s="157"/>
      <c r="M280" s="173"/>
      <c r="N280" s="173"/>
      <c r="O280" s="160"/>
      <c r="P280" s="160"/>
      <c r="Q280" s="174"/>
      <c r="R280" s="175"/>
      <c r="S280" s="175"/>
      <c r="T280" s="175"/>
      <c r="U280" s="175"/>
      <c r="V280" s="175"/>
      <c r="W280" s="175"/>
      <c r="X280" s="175"/>
      <c r="Y280" s="175"/>
      <c r="Z280" s="175"/>
    </row>
    <row r="281" spans="1:26" s="162" customFormat="1">
      <c r="A281" s="150">
        <f t="shared" si="0"/>
        <v>7</v>
      </c>
      <c r="B281" s="153"/>
      <c r="C281" s="152"/>
      <c r="D281" s="153"/>
      <c r="E281" s="154"/>
      <c r="F281" s="155"/>
      <c r="G281" s="155"/>
      <c r="H281" s="155"/>
      <c r="I281" s="157"/>
      <c r="J281" s="157"/>
      <c r="K281" s="157"/>
      <c r="L281" s="157"/>
      <c r="M281" s="173"/>
      <c r="N281" s="173"/>
      <c r="O281" s="160"/>
      <c r="P281" s="160"/>
      <c r="Q281" s="174"/>
      <c r="R281" s="175"/>
      <c r="S281" s="175"/>
      <c r="T281" s="175"/>
      <c r="U281" s="175"/>
      <c r="V281" s="175"/>
      <c r="W281" s="175"/>
      <c r="X281" s="175"/>
      <c r="Y281" s="175"/>
      <c r="Z281" s="175"/>
    </row>
    <row r="282" spans="1:26" s="162" customFormat="1">
      <c r="A282" s="150">
        <f t="shared" si="0"/>
        <v>8</v>
      </c>
      <c r="B282" s="153"/>
      <c r="C282" s="152"/>
      <c r="D282" s="153"/>
      <c r="E282" s="154"/>
      <c r="F282" s="155"/>
      <c r="G282" s="155"/>
      <c r="H282" s="155"/>
      <c r="I282" s="157"/>
      <c r="J282" s="157"/>
      <c r="K282" s="157"/>
      <c r="L282" s="157"/>
      <c r="M282" s="173"/>
      <c r="N282" s="173"/>
      <c r="O282" s="160"/>
      <c r="P282" s="160"/>
      <c r="Q282" s="174"/>
      <c r="R282" s="175"/>
      <c r="S282" s="175"/>
      <c r="T282" s="175"/>
      <c r="U282" s="175"/>
      <c r="V282" s="175"/>
      <c r="W282" s="175"/>
      <c r="X282" s="175"/>
      <c r="Y282" s="175"/>
      <c r="Z282" s="175"/>
    </row>
    <row r="283" spans="1:26" s="162" customFormat="1">
      <c r="A283" s="150"/>
      <c r="B283" s="151" t="s">
        <v>28</v>
      </c>
      <c r="C283" s="152"/>
      <c r="D283" s="153"/>
      <c r="E283" s="154"/>
      <c r="F283" s="155"/>
      <c r="G283" s="155"/>
      <c r="H283" s="155"/>
      <c r="I283" s="157"/>
      <c r="J283" s="157"/>
      <c r="K283" s="158">
        <f t="shared" ref="K283:N283" si="1">SUM(K275:K282)</f>
        <v>0</v>
      </c>
      <c r="L283" s="158">
        <f t="shared" si="1"/>
        <v>0</v>
      </c>
      <c r="M283" s="185">
        <f t="shared" si="1"/>
        <v>0</v>
      </c>
      <c r="N283" s="158">
        <f t="shared" si="1"/>
        <v>0</v>
      </c>
      <c r="O283" s="160"/>
      <c r="P283" s="160"/>
      <c r="Q283" s="161"/>
    </row>
    <row r="284" spans="1:26">
      <c r="B284" s="112"/>
      <c r="C284" s="112"/>
      <c r="D284" s="112"/>
      <c r="E284" s="163"/>
      <c r="F284" s="112"/>
      <c r="G284" s="112"/>
      <c r="H284" s="112"/>
      <c r="I284" s="112"/>
      <c r="J284" s="112"/>
      <c r="K284" s="112"/>
      <c r="L284" s="112"/>
      <c r="M284" s="112"/>
      <c r="N284" s="112"/>
      <c r="O284" s="112"/>
      <c r="P284" s="112"/>
    </row>
    <row r="285" spans="1:26" ht="18.75">
      <c r="B285" s="166" t="s">
        <v>123</v>
      </c>
      <c r="C285" s="176">
        <f>+K283</f>
        <v>0</v>
      </c>
      <c r="H285" s="168"/>
      <c r="I285" s="168"/>
      <c r="J285" s="168"/>
      <c r="K285" s="168"/>
      <c r="L285" s="168"/>
      <c r="M285" s="168"/>
      <c r="N285" s="112"/>
      <c r="O285" s="112"/>
      <c r="P285" s="112"/>
    </row>
    <row r="287" spans="1:26" ht="15.75" thickBot="1"/>
    <row r="288" spans="1:26" ht="37.15" customHeight="1" thickBot="1">
      <c r="B288" s="177" t="s">
        <v>124</v>
      </c>
      <c r="C288" s="142" t="s">
        <v>125</v>
      </c>
      <c r="D288" s="177" t="s">
        <v>27</v>
      </c>
      <c r="E288" s="142" t="s">
        <v>126</v>
      </c>
    </row>
    <row r="289" spans="2:17" ht="41.45" customHeight="1">
      <c r="B289" s="178" t="s">
        <v>127</v>
      </c>
      <c r="C289" s="179">
        <v>20</v>
      </c>
      <c r="D289" s="179"/>
      <c r="E289" s="1282">
        <f>+D289+D290+D291</f>
        <v>0</v>
      </c>
    </row>
    <row r="290" spans="2:17">
      <c r="B290" s="178" t="s">
        <v>128</v>
      </c>
      <c r="C290" s="118">
        <v>30</v>
      </c>
      <c r="D290" s="605">
        <v>0</v>
      </c>
      <c r="E290" s="1283"/>
    </row>
    <row r="291" spans="2:17" ht="15.75" thickBot="1">
      <c r="B291" s="178" t="s">
        <v>129</v>
      </c>
      <c r="C291" s="180">
        <v>40</v>
      </c>
      <c r="D291" s="180">
        <v>0</v>
      </c>
      <c r="E291" s="1284"/>
    </row>
    <row r="293" spans="2:17" ht="15.75" thickBot="1"/>
    <row r="294" spans="2:17" ht="27" thickBot="1">
      <c r="B294" s="1268" t="s">
        <v>130</v>
      </c>
      <c r="C294" s="1269"/>
      <c r="D294" s="1269"/>
      <c r="E294" s="1269"/>
      <c r="F294" s="1269"/>
      <c r="G294" s="1269"/>
      <c r="H294" s="1269"/>
      <c r="I294" s="1269"/>
      <c r="J294" s="1269"/>
      <c r="K294" s="1269"/>
      <c r="L294" s="1269"/>
      <c r="M294" s="1269"/>
      <c r="N294" s="1270"/>
    </row>
    <row r="296" spans="2:17" ht="76.5" customHeight="1">
      <c r="B296" s="114" t="s">
        <v>92</v>
      </c>
      <c r="C296" s="114" t="s">
        <v>93</v>
      </c>
      <c r="D296" s="114" t="s">
        <v>94</v>
      </c>
      <c r="E296" s="114" t="s">
        <v>95</v>
      </c>
      <c r="F296" s="114" t="s">
        <v>96</v>
      </c>
      <c r="G296" s="114" t="s">
        <v>97</v>
      </c>
      <c r="H296" s="114" t="s">
        <v>98</v>
      </c>
      <c r="I296" s="114" t="s">
        <v>99</v>
      </c>
      <c r="J296" s="1271" t="s">
        <v>100</v>
      </c>
      <c r="K296" s="1272"/>
      <c r="L296" s="1273"/>
      <c r="M296" s="114" t="s">
        <v>101</v>
      </c>
      <c r="N296" s="114" t="s">
        <v>102</v>
      </c>
      <c r="O296" s="114" t="s">
        <v>103</v>
      </c>
      <c r="P296" s="1271" t="s">
        <v>82</v>
      </c>
      <c r="Q296" s="1273"/>
    </row>
    <row r="297" spans="2:17" ht="60.75" customHeight="1">
      <c r="B297" s="213"/>
      <c r="C297" s="213"/>
      <c r="D297" s="119"/>
      <c r="E297" s="119"/>
      <c r="F297" s="119"/>
      <c r="G297" s="119"/>
      <c r="H297" s="46"/>
      <c r="I297" s="120"/>
      <c r="J297" s="46"/>
      <c r="K297" s="188"/>
      <c r="L297" s="122"/>
      <c r="M297" s="44"/>
      <c r="N297" s="44"/>
      <c r="O297" s="44"/>
      <c r="P297" s="1344"/>
      <c r="Q297" s="1345"/>
    </row>
    <row r="298" spans="2:17" ht="60.75" customHeight="1">
      <c r="B298" s="213" t="s">
        <v>4270</v>
      </c>
      <c r="C298" s="1125"/>
      <c r="D298" s="119"/>
      <c r="E298" s="119"/>
      <c r="F298" s="119"/>
      <c r="G298" s="119"/>
      <c r="H298" s="46"/>
      <c r="I298" s="120"/>
      <c r="J298" s="46"/>
      <c r="K298" s="188"/>
      <c r="L298" s="122"/>
      <c r="M298" s="44"/>
      <c r="N298" s="44"/>
      <c r="O298" s="44"/>
      <c r="P298" s="1351"/>
      <c r="Q298" s="1352"/>
    </row>
    <row r="299" spans="2:17" ht="60.75" customHeight="1">
      <c r="B299" s="213" t="s">
        <v>497</v>
      </c>
      <c r="C299" s="1125"/>
      <c r="D299" s="119"/>
      <c r="E299" s="119"/>
      <c r="F299" s="119"/>
      <c r="G299" s="119"/>
      <c r="H299" s="46"/>
      <c r="I299" s="120"/>
      <c r="J299" s="46"/>
      <c r="K299" s="188"/>
      <c r="L299" s="122"/>
      <c r="M299" s="44"/>
      <c r="N299" s="44"/>
      <c r="O299" s="44"/>
      <c r="P299" s="1351"/>
      <c r="Q299" s="1352"/>
    </row>
    <row r="300" spans="2:17" ht="60.75" customHeight="1">
      <c r="B300" s="213" t="s">
        <v>4954</v>
      </c>
      <c r="C300" s="1125"/>
      <c r="D300" s="119"/>
      <c r="E300" s="119"/>
      <c r="F300" s="119"/>
      <c r="G300" s="119"/>
      <c r="H300" s="46"/>
      <c r="I300" s="120"/>
      <c r="J300" s="46"/>
      <c r="K300" s="188"/>
      <c r="L300" s="122"/>
      <c r="M300" s="44"/>
      <c r="N300" s="44"/>
      <c r="O300" s="44"/>
      <c r="P300" s="1351"/>
      <c r="Q300" s="1352"/>
    </row>
    <row r="301" spans="2:17" ht="60.75" customHeight="1">
      <c r="B301" s="213" t="s">
        <v>187</v>
      </c>
      <c r="C301" s="1125"/>
      <c r="D301" s="119"/>
      <c r="E301" s="119"/>
      <c r="F301" s="119"/>
      <c r="G301" s="119"/>
      <c r="H301" s="1105"/>
      <c r="I301" s="120"/>
      <c r="J301" s="46"/>
      <c r="K301" s="188"/>
      <c r="L301" s="122"/>
      <c r="M301" s="44"/>
      <c r="N301" s="44"/>
      <c r="O301" s="44"/>
      <c r="P301" s="1351"/>
      <c r="Q301" s="1352"/>
    </row>
    <row r="302" spans="2:17" ht="60.75" customHeight="1">
      <c r="B302" s="46" t="s">
        <v>4955</v>
      </c>
      <c r="C302" s="1125"/>
      <c r="D302" s="119"/>
      <c r="E302" s="119"/>
      <c r="F302" s="119"/>
      <c r="G302" s="119"/>
      <c r="H302" s="1105"/>
      <c r="I302" s="120"/>
      <c r="J302" s="46"/>
      <c r="K302" s="188"/>
      <c r="L302" s="122"/>
      <c r="M302" s="44"/>
      <c r="N302" s="44"/>
      <c r="O302" s="44"/>
      <c r="P302" s="1351"/>
      <c r="Q302" s="1352"/>
    </row>
    <row r="303" spans="2:17" ht="60.75" customHeight="1">
      <c r="B303" s="213" t="s">
        <v>4956</v>
      </c>
      <c r="C303" s="1125"/>
      <c r="D303" s="119"/>
      <c r="E303" s="119"/>
      <c r="F303" s="119"/>
      <c r="G303" s="119"/>
      <c r="H303" s="1105"/>
      <c r="I303" s="120"/>
      <c r="J303" s="46"/>
      <c r="K303" s="188"/>
      <c r="L303" s="122"/>
      <c r="M303" s="44"/>
      <c r="N303" s="44"/>
      <c r="O303" s="44"/>
      <c r="P303" s="1351"/>
      <c r="Q303" s="1352"/>
    </row>
    <row r="304" spans="2:17" ht="60.75" customHeight="1">
      <c r="B304" s="213" t="s">
        <v>4957</v>
      </c>
      <c r="C304" s="1125"/>
      <c r="D304" s="119"/>
      <c r="E304" s="119"/>
      <c r="F304" s="119"/>
      <c r="G304" s="119"/>
      <c r="H304" s="46"/>
      <c r="I304" s="120"/>
      <c r="J304" s="46"/>
      <c r="K304" s="188"/>
      <c r="L304" s="122"/>
      <c r="M304" s="44"/>
      <c r="N304" s="44"/>
      <c r="O304" s="44"/>
      <c r="P304" s="1351"/>
      <c r="Q304" s="1352"/>
    </row>
    <row r="305" spans="2:17" ht="60.75" customHeight="1">
      <c r="B305" s="46" t="s">
        <v>4955</v>
      </c>
      <c r="C305" s="1125"/>
      <c r="D305" s="119"/>
      <c r="E305" s="119"/>
      <c r="F305" s="119"/>
      <c r="G305" s="119"/>
      <c r="H305" s="1105"/>
      <c r="I305" s="120"/>
      <c r="J305" s="46"/>
      <c r="K305" s="188"/>
      <c r="L305" s="122"/>
      <c r="M305" s="44"/>
      <c r="N305" s="44"/>
      <c r="O305" s="44"/>
      <c r="P305" s="1351"/>
      <c r="Q305" s="1352"/>
    </row>
    <row r="306" spans="2:17" ht="60.75" customHeight="1">
      <c r="B306" s="213" t="s">
        <v>4958</v>
      </c>
      <c r="C306" s="1125"/>
      <c r="D306" s="119"/>
      <c r="E306" s="119"/>
      <c r="F306" s="119"/>
      <c r="G306" s="119"/>
      <c r="H306" s="119"/>
      <c r="I306" s="120"/>
      <c r="J306" s="46"/>
      <c r="K306" s="188"/>
      <c r="L306" s="122"/>
      <c r="M306" s="44"/>
      <c r="N306" s="44"/>
      <c r="O306" s="44"/>
      <c r="P306" s="1351"/>
      <c r="Q306" s="1352"/>
    </row>
    <row r="307" spans="2:17" ht="60.75" customHeight="1">
      <c r="B307" s="213" t="s">
        <v>114</v>
      </c>
      <c r="C307" s="1125"/>
      <c r="D307" s="119"/>
      <c r="E307" s="119"/>
      <c r="F307" s="119"/>
      <c r="G307" s="119"/>
      <c r="H307" s="119"/>
      <c r="I307" s="120"/>
      <c r="J307" s="46"/>
      <c r="K307" s="188"/>
      <c r="L307" s="122"/>
      <c r="M307" s="44"/>
      <c r="N307" s="44"/>
      <c r="O307" s="44"/>
      <c r="P307" s="1351"/>
      <c r="Q307" s="1352"/>
    </row>
    <row r="308" spans="2:17" ht="60.75" customHeight="1">
      <c r="B308" s="213" t="s">
        <v>4959</v>
      </c>
      <c r="C308" s="1125"/>
      <c r="D308" s="119"/>
      <c r="E308" s="119"/>
      <c r="F308" s="119"/>
      <c r="G308" s="119"/>
      <c r="H308" s="119"/>
      <c r="I308" s="120"/>
      <c r="J308" s="46"/>
      <c r="K308" s="188"/>
      <c r="L308" s="122"/>
      <c r="M308" s="44"/>
      <c r="N308" s="44"/>
      <c r="O308" s="44"/>
      <c r="P308" s="1351"/>
      <c r="Q308" s="1352"/>
    </row>
    <row r="309" spans="2:17" ht="60.75" customHeight="1">
      <c r="B309" s="46" t="s">
        <v>4955</v>
      </c>
      <c r="C309" s="1125"/>
      <c r="D309" s="120"/>
      <c r="E309" s="1118"/>
      <c r="F309" s="46"/>
      <c r="G309" s="46"/>
      <c r="H309" s="46"/>
      <c r="I309" s="46"/>
      <c r="J309" s="46"/>
      <c r="K309" s="46"/>
      <c r="L309" s="46"/>
      <c r="M309" s="44"/>
      <c r="N309" s="44"/>
      <c r="O309" s="44"/>
      <c r="P309" s="1351"/>
      <c r="Q309" s="1352"/>
    </row>
    <row r="312" spans="2:17" ht="15.75" thickBot="1"/>
    <row r="313" spans="2:17" ht="54" customHeight="1">
      <c r="B313" s="615" t="s">
        <v>17</v>
      </c>
      <c r="C313" s="615" t="s">
        <v>124</v>
      </c>
      <c r="D313" s="114" t="s">
        <v>125</v>
      </c>
      <c r="E313" s="615" t="s">
        <v>27</v>
      </c>
      <c r="F313" s="142" t="s">
        <v>138</v>
      </c>
      <c r="G313" s="143" t="s">
        <v>4960</v>
      </c>
    </row>
    <row r="314" spans="2:17" ht="120.75" customHeight="1">
      <c r="B314" s="1285" t="s">
        <v>139</v>
      </c>
      <c r="C314" s="144" t="s">
        <v>140</v>
      </c>
      <c r="D314" s="605">
        <v>25</v>
      </c>
      <c r="E314" s="605"/>
      <c r="F314" s="1286">
        <f>+E314+E315+E316</f>
        <v>0</v>
      </c>
      <c r="G314" s="1769"/>
    </row>
    <row r="315" spans="2:17" ht="76.150000000000006" customHeight="1">
      <c r="B315" s="1285"/>
      <c r="C315" s="144" t="s">
        <v>141</v>
      </c>
      <c r="D315" s="602">
        <v>25</v>
      </c>
      <c r="E315" s="605"/>
      <c r="F315" s="1287"/>
      <c r="G315" s="1770"/>
    </row>
    <row r="316" spans="2:17" ht="69" customHeight="1">
      <c r="B316" s="1285"/>
      <c r="C316" s="144" t="s">
        <v>142</v>
      </c>
      <c r="D316" s="605">
        <v>10</v>
      </c>
      <c r="E316" s="605"/>
      <c r="F316" s="1288"/>
      <c r="G316" s="1770"/>
    </row>
    <row r="317" spans="2:17">
      <c r="C317"/>
    </row>
    <row r="320" spans="2:17">
      <c r="B320" s="42" t="s">
        <v>143</v>
      </c>
    </row>
    <row r="323" spans="2:7">
      <c r="B323" s="43" t="s">
        <v>17</v>
      </c>
      <c r="C323" s="43" t="s">
        <v>26</v>
      </c>
      <c r="D323" s="615" t="s">
        <v>27</v>
      </c>
      <c r="E323" s="615" t="s">
        <v>28</v>
      </c>
      <c r="G323" s="119"/>
    </row>
    <row r="324" spans="2:7" ht="61.5" customHeight="1">
      <c r="B324" s="49" t="s">
        <v>144</v>
      </c>
      <c r="C324" s="50">
        <v>40</v>
      </c>
      <c r="D324" s="605">
        <f>+E289</f>
        <v>0</v>
      </c>
      <c r="E324" s="1265">
        <f>+D324+D325</f>
        <v>0</v>
      </c>
    </row>
    <row r="325" spans="2:7" ht="68.25" customHeight="1">
      <c r="B325" s="49" t="s">
        <v>145</v>
      </c>
      <c r="C325" s="50">
        <v>60</v>
      </c>
      <c r="D325" s="605">
        <f>+F314</f>
        <v>0</v>
      </c>
      <c r="E325" s="1266"/>
    </row>
  </sheetData>
  <mergeCells count="40">
    <mergeCell ref="B314:B316"/>
    <mergeCell ref="F314:F316"/>
    <mergeCell ref="G314:G316"/>
    <mergeCell ref="E324:E325"/>
    <mergeCell ref="D265:E265"/>
    <mergeCell ref="E289:E291"/>
    <mergeCell ref="B294:N294"/>
    <mergeCell ref="J296:L296"/>
    <mergeCell ref="P296:Q296"/>
    <mergeCell ref="P297:Q309"/>
    <mergeCell ref="O76:P76"/>
    <mergeCell ref="O77:P77"/>
    <mergeCell ref="B83:N83"/>
    <mergeCell ref="J88:L88"/>
    <mergeCell ref="P88:Q88"/>
    <mergeCell ref="Q90:Q258"/>
    <mergeCell ref="O75:P75"/>
    <mergeCell ref="Q56:Q57"/>
    <mergeCell ref="B61:B62"/>
    <mergeCell ref="C61:C62"/>
    <mergeCell ref="D61:E61"/>
    <mergeCell ref="C65:N65"/>
    <mergeCell ref="B67:N67"/>
    <mergeCell ref="O70:P70"/>
    <mergeCell ref="O71:P71"/>
    <mergeCell ref="O72:P72"/>
    <mergeCell ref="O73:P73"/>
    <mergeCell ref="O74:P74"/>
    <mergeCell ref="M52:N52"/>
    <mergeCell ref="B2:P2"/>
    <mergeCell ref="B4:P4"/>
    <mergeCell ref="C6:N6"/>
    <mergeCell ref="C7:N7"/>
    <mergeCell ref="C8:N8"/>
    <mergeCell ref="C9:N9"/>
    <mergeCell ref="C10:E10"/>
    <mergeCell ref="B14:C28"/>
    <mergeCell ref="G15:G29"/>
    <mergeCell ref="B29:C29"/>
    <mergeCell ref="E47:E48"/>
  </mergeCells>
  <dataValidations count="2">
    <dataValidation type="list" allowBlank="1" showInputMessage="1" showErrorMessage="1" sqref="WVE983246 A65742 IS65742 SO65742 ACK65742 AMG65742 AWC65742 BFY65742 BPU65742 BZQ65742 CJM65742 CTI65742 DDE65742 DNA65742 DWW65742 EGS65742 EQO65742 FAK65742 FKG65742 FUC65742 GDY65742 GNU65742 GXQ65742 HHM65742 HRI65742 IBE65742 ILA65742 IUW65742 JES65742 JOO65742 JYK65742 KIG65742 KSC65742 LBY65742 LLU65742 LVQ65742 MFM65742 MPI65742 MZE65742 NJA65742 NSW65742 OCS65742 OMO65742 OWK65742 PGG65742 PQC65742 PZY65742 QJU65742 QTQ65742 RDM65742 RNI65742 RXE65742 SHA65742 SQW65742 TAS65742 TKO65742 TUK65742 UEG65742 UOC65742 UXY65742 VHU65742 VRQ65742 WBM65742 WLI65742 WVE65742 A131278 IS131278 SO131278 ACK131278 AMG131278 AWC131278 BFY131278 BPU131278 BZQ131278 CJM131278 CTI131278 DDE131278 DNA131278 DWW131278 EGS131278 EQO131278 FAK131278 FKG131278 FUC131278 GDY131278 GNU131278 GXQ131278 HHM131278 HRI131278 IBE131278 ILA131278 IUW131278 JES131278 JOO131278 JYK131278 KIG131278 KSC131278 LBY131278 LLU131278 LVQ131278 MFM131278 MPI131278 MZE131278 NJA131278 NSW131278 OCS131278 OMO131278 OWK131278 PGG131278 PQC131278 PZY131278 QJU131278 QTQ131278 RDM131278 RNI131278 RXE131278 SHA131278 SQW131278 TAS131278 TKO131278 TUK131278 UEG131278 UOC131278 UXY131278 VHU131278 VRQ131278 WBM131278 WLI131278 WVE131278 A196814 IS196814 SO196814 ACK196814 AMG196814 AWC196814 BFY196814 BPU196814 BZQ196814 CJM196814 CTI196814 DDE196814 DNA196814 DWW196814 EGS196814 EQO196814 FAK196814 FKG196814 FUC196814 GDY196814 GNU196814 GXQ196814 HHM196814 HRI196814 IBE196814 ILA196814 IUW196814 JES196814 JOO196814 JYK196814 KIG196814 KSC196814 LBY196814 LLU196814 LVQ196814 MFM196814 MPI196814 MZE196814 NJA196814 NSW196814 OCS196814 OMO196814 OWK196814 PGG196814 PQC196814 PZY196814 QJU196814 QTQ196814 RDM196814 RNI196814 RXE196814 SHA196814 SQW196814 TAS196814 TKO196814 TUK196814 UEG196814 UOC196814 UXY196814 VHU196814 VRQ196814 WBM196814 WLI196814 WVE196814 A262350 IS262350 SO262350 ACK262350 AMG262350 AWC262350 BFY262350 BPU262350 BZQ262350 CJM262350 CTI262350 DDE262350 DNA262350 DWW262350 EGS262350 EQO262350 FAK262350 FKG262350 FUC262350 GDY262350 GNU262350 GXQ262350 HHM262350 HRI262350 IBE262350 ILA262350 IUW262350 JES262350 JOO262350 JYK262350 KIG262350 KSC262350 LBY262350 LLU262350 LVQ262350 MFM262350 MPI262350 MZE262350 NJA262350 NSW262350 OCS262350 OMO262350 OWK262350 PGG262350 PQC262350 PZY262350 QJU262350 QTQ262350 RDM262350 RNI262350 RXE262350 SHA262350 SQW262350 TAS262350 TKO262350 TUK262350 UEG262350 UOC262350 UXY262350 VHU262350 VRQ262350 WBM262350 WLI262350 WVE262350 A327886 IS327886 SO327886 ACK327886 AMG327886 AWC327886 BFY327886 BPU327886 BZQ327886 CJM327886 CTI327886 DDE327886 DNA327886 DWW327886 EGS327886 EQO327886 FAK327886 FKG327886 FUC327886 GDY327886 GNU327886 GXQ327886 HHM327886 HRI327886 IBE327886 ILA327886 IUW327886 JES327886 JOO327886 JYK327886 KIG327886 KSC327886 LBY327886 LLU327886 LVQ327886 MFM327886 MPI327886 MZE327886 NJA327886 NSW327886 OCS327886 OMO327886 OWK327886 PGG327886 PQC327886 PZY327886 QJU327886 QTQ327886 RDM327886 RNI327886 RXE327886 SHA327886 SQW327886 TAS327886 TKO327886 TUK327886 UEG327886 UOC327886 UXY327886 VHU327886 VRQ327886 WBM327886 WLI327886 WVE327886 A393422 IS393422 SO393422 ACK393422 AMG393422 AWC393422 BFY393422 BPU393422 BZQ393422 CJM393422 CTI393422 DDE393422 DNA393422 DWW393422 EGS393422 EQO393422 FAK393422 FKG393422 FUC393422 GDY393422 GNU393422 GXQ393422 HHM393422 HRI393422 IBE393422 ILA393422 IUW393422 JES393422 JOO393422 JYK393422 KIG393422 KSC393422 LBY393422 LLU393422 LVQ393422 MFM393422 MPI393422 MZE393422 NJA393422 NSW393422 OCS393422 OMO393422 OWK393422 PGG393422 PQC393422 PZY393422 QJU393422 QTQ393422 RDM393422 RNI393422 RXE393422 SHA393422 SQW393422 TAS393422 TKO393422 TUK393422 UEG393422 UOC393422 UXY393422 VHU393422 VRQ393422 WBM393422 WLI393422 WVE393422 A458958 IS458958 SO458958 ACK458958 AMG458958 AWC458958 BFY458958 BPU458958 BZQ458958 CJM458958 CTI458958 DDE458958 DNA458958 DWW458958 EGS458958 EQO458958 FAK458958 FKG458958 FUC458958 GDY458958 GNU458958 GXQ458958 HHM458958 HRI458958 IBE458958 ILA458958 IUW458958 JES458958 JOO458958 JYK458958 KIG458958 KSC458958 LBY458958 LLU458958 LVQ458958 MFM458958 MPI458958 MZE458958 NJA458958 NSW458958 OCS458958 OMO458958 OWK458958 PGG458958 PQC458958 PZY458958 QJU458958 QTQ458958 RDM458958 RNI458958 RXE458958 SHA458958 SQW458958 TAS458958 TKO458958 TUK458958 UEG458958 UOC458958 UXY458958 VHU458958 VRQ458958 WBM458958 WLI458958 WVE458958 A524494 IS524494 SO524494 ACK524494 AMG524494 AWC524494 BFY524494 BPU524494 BZQ524494 CJM524494 CTI524494 DDE524494 DNA524494 DWW524494 EGS524494 EQO524494 FAK524494 FKG524494 FUC524494 GDY524494 GNU524494 GXQ524494 HHM524494 HRI524494 IBE524494 ILA524494 IUW524494 JES524494 JOO524494 JYK524494 KIG524494 KSC524494 LBY524494 LLU524494 LVQ524494 MFM524494 MPI524494 MZE524494 NJA524494 NSW524494 OCS524494 OMO524494 OWK524494 PGG524494 PQC524494 PZY524494 QJU524494 QTQ524494 RDM524494 RNI524494 RXE524494 SHA524494 SQW524494 TAS524494 TKO524494 TUK524494 UEG524494 UOC524494 UXY524494 VHU524494 VRQ524494 WBM524494 WLI524494 WVE524494 A590030 IS590030 SO590030 ACK590030 AMG590030 AWC590030 BFY590030 BPU590030 BZQ590030 CJM590030 CTI590030 DDE590030 DNA590030 DWW590030 EGS590030 EQO590030 FAK590030 FKG590030 FUC590030 GDY590030 GNU590030 GXQ590030 HHM590030 HRI590030 IBE590030 ILA590030 IUW590030 JES590030 JOO590030 JYK590030 KIG590030 KSC590030 LBY590030 LLU590030 LVQ590030 MFM590030 MPI590030 MZE590030 NJA590030 NSW590030 OCS590030 OMO590030 OWK590030 PGG590030 PQC590030 PZY590030 QJU590030 QTQ590030 RDM590030 RNI590030 RXE590030 SHA590030 SQW590030 TAS590030 TKO590030 TUK590030 UEG590030 UOC590030 UXY590030 VHU590030 VRQ590030 WBM590030 WLI590030 WVE590030 A655566 IS655566 SO655566 ACK655566 AMG655566 AWC655566 BFY655566 BPU655566 BZQ655566 CJM655566 CTI655566 DDE655566 DNA655566 DWW655566 EGS655566 EQO655566 FAK655566 FKG655566 FUC655566 GDY655566 GNU655566 GXQ655566 HHM655566 HRI655566 IBE655566 ILA655566 IUW655566 JES655566 JOO655566 JYK655566 KIG655566 KSC655566 LBY655566 LLU655566 LVQ655566 MFM655566 MPI655566 MZE655566 NJA655566 NSW655566 OCS655566 OMO655566 OWK655566 PGG655566 PQC655566 PZY655566 QJU655566 QTQ655566 RDM655566 RNI655566 RXE655566 SHA655566 SQW655566 TAS655566 TKO655566 TUK655566 UEG655566 UOC655566 UXY655566 VHU655566 VRQ655566 WBM655566 WLI655566 WVE655566 A721102 IS721102 SO721102 ACK721102 AMG721102 AWC721102 BFY721102 BPU721102 BZQ721102 CJM721102 CTI721102 DDE721102 DNA721102 DWW721102 EGS721102 EQO721102 FAK721102 FKG721102 FUC721102 GDY721102 GNU721102 GXQ721102 HHM721102 HRI721102 IBE721102 ILA721102 IUW721102 JES721102 JOO721102 JYK721102 KIG721102 KSC721102 LBY721102 LLU721102 LVQ721102 MFM721102 MPI721102 MZE721102 NJA721102 NSW721102 OCS721102 OMO721102 OWK721102 PGG721102 PQC721102 PZY721102 QJU721102 QTQ721102 RDM721102 RNI721102 RXE721102 SHA721102 SQW721102 TAS721102 TKO721102 TUK721102 UEG721102 UOC721102 UXY721102 VHU721102 VRQ721102 WBM721102 WLI721102 WVE721102 A786638 IS786638 SO786638 ACK786638 AMG786638 AWC786638 BFY786638 BPU786638 BZQ786638 CJM786638 CTI786638 DDE786638 DNA786638 DWW786638 EGS786638 EQO786638 FAK786638 FKG786638 FUC786638 GDY786638 GNU786638 GXQ786638 HHM786638 HRI786638 IBE786638 ILA786638 IUW786638 JES786638 JOO786638 JYK786638 KIG786638 KSC786638 LBY786638 LLU786638 LVQ786638 MFM786638 MPI786638 MZE786638 NJA786638 NSW786638 OCS786638 OMO786638 OWK786638 PGG786638 PQC786638 PZY786638 QJU786638 QTQ786638 RDM786638 RNI786638 RXE786638 SHA786638 SQW786638 TAS786638 TKO786638 TUK786638 UEG786638 UOC786638 UXY786638 VHU786638 VRQ786638 WBM786638 WLI786638 WVE786638 A852174 IS852174 SO852174 ACK852174 AMG852174 AWC852174 BFY852174 BPU852174 BZQ852174 CJM852174 CTI852174 DDE852174 DNA852174 DWW852174 EGS852174 EQO852174 FAK852174 FKG852174 FUC852174 GDY852174 GNU852174 GXQ852174 HHM852174 HRI852174 IBE852174 ILA852174 IUW852174 JES852174 JOO852174 JYK852174 KIG852174 KSC852174 LBY852174 LLU852174 LVQ852174 MFM852174 MPI852174 MZE852174 NJA852174 NSW852174 OCS852174 OMO852174 OWK852174 PGG852174 PQC852174 PZY852174 QJU852174 QTQ852174 RDM852174 RNI852174 RXE852174 SHA852174 SQW852174 TAS852174 TKO852174 TUK852174 UEG852174 UOC852174 UXY852174 VHU852174 VRQ852174 WBM852174 WLI852174 WVE852174 A917710 IS917710 SO917710 ACK917710 AMG917710 AWC917710 BFY917710 BPU917710 BZQ917710 CJM917710 CTI917710 DDE917710 DNA917710 DWW917710 EGS917710 EQO917710 FAK917710 FKG917710 FUC917710 GDY917710 GNU917710 GXQ917710 HHM917710 HRI917710 IBE917710 ILA917710 IUW917710 JES917710 JOO917710 JYK917710 KIG917710 KSC917710 LBY917710 LLU917710 LVQ917710 MFM917710 MPI917710 MZE917710 NJA917710 NSW917710 OCS917710 OMO917710 OWK917710 PGG917710 PQC917710 PZY917710 QJU917710 QTQ917710 RDM917710 RNI917710 RXE917710 SHA917710 SQW917710 TAS917710 TKO917710 TUK917710 UEG917710 UOC917710 UXY917710 VHU917710 VRQ917710 WBM917710 WLI917710 WVE917710 A983246 IS983246 SO983246 ACK983246 AMG983246 AWC983246 BFY983246 BPU983246 BZQ983246 CJM983246 CTI983246 DDE983246 DNA983246 DWW983246 EGS983246 EQO983246 FAK983246 FKG983246 FUC983246 GDY983246 GNU983246 GXQ983246 HHM983246 HRI983246 IBE983246 ILA983246 IUW983246 JES983246 JOO983246 JYK983246 KIG983246 KSC983246 LBY983246 LLU983246 LVQ983246 MFM983246 MPI983246 MZE983246 NJA983246 NSW983246 OCS983246 OMO983246 OWK983246 PGG983246 PQC983246 PZY983246 QJU983246 QTQ983246 RDM983246 RNI983246 RXE983246 SHA983246 SQW983246 TAS983246 TKO983246 TUK983246 UEG983246 UOC983246 UXY983246 VHU983246 VRQ983246 WBM983246 WLI983246 WVE31:WVE51 WLI31:WLI51 WBM31:WBM51 VRQ31:VRQ51 VHU31:VHU51 UXY31:UXY51 UOC31:UOC51 UEG31:UEG51 TUK31:TUK51 TKO31:TKO51 TAS31:TAS51 SQW31:SQW51 SHA31:SHA51 RXE31:RXE51 RNI31:RNI51 RDM31:RDM51 QTQ31:QTQ51 QJU31:QJU51 PZY31:PZY51 PQC31:PQC51 PGG31:PGG51 OWK31:OWK51 OMO31:OMO51 OCS31:OCS51 NSW31:NSW51 NJA31:NJA51 MZE31:MZE51 MPI31:MPI51 MFM31:MFM51 LVQ31:LVQ51 LLU31:LLU51 LBY31:LBY51 KSC31:KSC51 KIG31:KIG51 JYK31:JYK51 JOO31:JOO51 JES31:JES51 IUW31:IUW51 ILA31:ILA51 IBE31:IBE51 HRI31:HRI51 HHM31:HHM51 GXQ31:GXQ51 GNU31:GNU51 GDY31:GDY51 FUC31:FUC51 FKG31:FKG51 FAK31:FAK51 EQO31:EQO51 EGS31:EGS51 DWW31:DWW51 DNA31:DNA51 DDE31:DDE51 CTI31:CTI51 CJM31:CJM51 BZQ31:BZQ51 BPU31:BPU51 BFY31:BFY51 AWC31:AWC51 AMG31:AMG51 ACK31:ACK51 SO31:SO51 IS31:IS51 A31:A51">
      <formula1>"1,2,3,4,5"</formula1>
    </dataValidation>
    <dataValidation type="decimal" allowBlank="1" showInputMessage="1" showErrorMessage="1" sqref="WVH983246 WLL983246 C65742 IV65742 SR65742 ACN65742 AMJ65742 AWF65742 BGB65742 BPX65742 BZT65742 CJP65742 CTL65742 DDH65742 DND65742 DWZ65742 EGV65742 EQR65742 FAN65742 FKJ65742 FUF65742 GEB65742 GNX65742 GXT65742 HHP65742 HRL65742 IBH65742 ILD65742 IUZ65742 JEV65742 JOR65742 JYN65742 KIJ65742 KSF65742 LCB65742 LLX65742 LVT65742 MFP65742 MPL65742 MZH65742 NJD65742 NSZ65742 OCV65742 OMR65742 OWN65742 PGJ65742 PQF65742 QAB65742 QJX65742 QTT65742 RDP65742 RNL65742 RXH65742 SHD65742 SQZ65742 TAV65742 TKR65742 TUN65742 UEJ65742 UOF65742 UYB65742 VHX65742 VRT65742 WBP65742 WLL65742 WVH65742 C131278 IV131278 SR131278 ACN131278 AMJ131278 AWF131278 BGB131278 BPX131278 BZT131278 CJP131278 CTL131278 DDH131278 DND131278 DWZ131278 EGV131278 EQR131278 FAN131278 FKJ131278 FUF131278 GEB131278 GNX131278 GXT131278 HHP131278 HRL131278 IBH131278 ILD131278 IUZ131278 JEV131278 JOR131278 JYN131278 KIJ131278 KSF131278 LCB131278 LLX131278 LVT131278 MFP131278 MPL131278 MZH131278 NJD131278 NSZ131278 OCV131278 OMR131278 OWN131278 PGJ131278 PQF131278 QAB131278 QJX131278 QTT131278 RDP131278 RNL131278 RXH131278 SHD131278 SQZ131278 TAV131278 TKR131278 TUN131278 UEJ131278 UOF131278 UYB131278 VHX131278 VRT131278 WBP131278 WLL131278 WVH131278 C196814 IV196814 SR196814 ACN196814 AMJ196814 AWF196814 BGB196814 BPX196814 BZT196814 CJP196814 CTL196814 DDH196814 DND196814 DWZ196814 EGV196814 EQR196814 FAN196814 FKJ196814 FUF196814 GEB196814 GNX196814 GXT196814 HHP196814 HRL196814 IBH196814 ILD196814 IUZ196814 JEV196814 JOR196814 JYN196814 KIJ196814 KSF196814 LCB196814 LLX196814 LVT196814 MFP196814 MPL196814 MZH196814 NJD196814 NSZ196814 OCV196814 OMR196814 OWN196814 PGJ196814 PQF196814 QAB196814 QJX196814 QTT196814 RDP196814 RNL196814 RXH196814 SHD196814 SQZ196814 TAV196814 TKR196814 TUN196814 UEJ196814 UOF196814 UYB196814 VHX196814 VRT196814 WBP196814 WLL196814 WVH196814 C262350 IV262350 SR262350 ACN262350 AMJ262350 AWF262350 BGB262350 BPX262350 BZT262350 CJP262350 CTL262350 DDH262350 DND262350 DWZ262350 EGV262350 EQR262350 FAN262350 FKJ262350 FUF262350 GEB262350 GNX262350 GXT262350 HHP262350 HRL262350 IBH262350 ILD262350 IUZ262350 JEV262350 JOR262350 JYN262350 KIJ262350 KSF262350 LCB262350 LLX262350 LVT262350 MFP262350 MPL262350 MZH262350 NJD262350 NSZ262350 OCV262350 OMR262350 OWN262350 PGJ262350 PQF262350 QAB262350 QJX262350 QTT262350 RDP262350 RNL262350 RXH262350 SHD262350 SQZ262350 TAV262350 TKR262350 TUN262350 UEJ262350 UOF262350 UYB262350 VHX262350 VRT262350 WBP262350 WLL262350 WVH262350 C327886 IV327886 SR327886 ACN327886 AMJ327886 AWF327886 BGB327886 BPX327886 BZT327886 CJP327886 CTL327886 DDH327886 DND327886 DWZ327886 EGV327886 EQR327886 FAN327886 FKJ327886 FUF327886 GEB327886 GNX327886 GXT327886 HHP327886 HRL327886 IBH327886 ILD327886 IUZ327886 JEV327886 JOR327886 JYN327886 KIJ327886 KSF327886 LCB327886 LLX327886 LVT327886 MFP327886 MPL327886 MZH327886 NJD327886 NSZ327886 OCV327886 OMR327886 OWN327886 PGJ327886 PQF327886 QAB327886 QJX327886 QTT327886 RDP327886 RNL327886 RXH327886 SHD327886 SQZ327886 TAV327886 TKR327886 TUN327886 UEJ327886 UOF327886 UYB327886 VHX327886 VRT327886 WBP327886 WLL327886 WVH327886 C393422 IV393422 SR393422 ACN393422 AMJ393422 AWF393422 BGB393422 BPX393422 BZT393422 CJP393422 CTL393422 DDH393422 DND393422 DWZ393422 EGV393422 EQR393422 FAN393422 FKJ393422 FUF393422 GEB393422 GNX393422 GXT393422 HHP393422 HRL393422 IBH393422 ILD393422 IUZ393422 JEV393422 JOR393422 JYN393422 KIJ393422 KSF393422 LCB393422 LLX393422 LVT393422 MFP393422 MPL393422 MZH393422 NJD393422 NSZ393422 OCV393422 OMR393422 OWN393422 PGJ393422 PQF393422 QAB393422 QJX393422 QTT393422 RDP393422 RNL393422 RXH393422 SHD393422 SQZ393422 TAV393422 TKR393422 TUN393422 UEJ393422 UOF393422 UYB393422 VHX393422 VRT393422 WBP393422 WLL393422 WVH393422 C458958 IV458958 SR458958 ACN458958 AMJ458958 AWF458958 BGB458958 BPX458958 BZT458958 CJP458958 CTL458958 DDH458958 DND458958 DWZ458958 EGV458958 EQR458958 FAN458958 FKJ458958 FUF458958 GEB458958 GNX458958 GXT458958 HHP458958 HRL458958 IBH458958 ILD458958 IUZ458958 JEV458958 JOR458958 JYN458958 KIJ458958 KSF458958 LCB458958 LLX458958 LVT458958 MFP458958 MPL458958 MZH458958 NJD458958 NSZ458958 OCV458958 OMR458958 OWN458958 PGJ458958 PQF458958 QAB458958 QJX458958 QTT458958 RDP458958 RNL458958 RXH458958 SHD458958 SQZ458958 TAV458958 TKR458958 TUN458958 UEJ458958 UOF458958 UYB458958 VHX458958 VRT458958 WBP458958 WLL458958 WVH458958 C524494 IV524494 SR524494 ACN524494 AMJ524494 AWF524494 BGB524494 BPX524494 BZT524494 CJP524494 CTL524494 DDH524494 DND524494 DWZ524494 EGV524494 EQR524494 FAN524494 FKJ524494 FUF524494 GEB524494 GNX524494 GXT524494 HHP524494 HRL524494 IBH524494 ILD524494 IUZ524494 JEV524494 JOR524494 JYN524494 KIJ524494 KSF524494 LCB524494 LLX524494 LVT524494 MFP524494 MPL524494 MZH524494 NJD524494 NSZ524494 OCV524494 OMR524494 OWN524494 PGJ524494 PQF524494 QAB524494 QJX524494 QTT524494 RDP524494 RNL524494 RXH524494 SHD524494 SQZ524494 TAV524494 TKR524494 TUN524494 UEJ524494 UOF524494 UYB524494 VHX524494 VRT524494 WBP524494 WLL524494 WVH524494 C590030 IV590030 SR590030 ACN590030 AMJ590030 AWF590030 BGB590030 BPX590030 BZT590030 CJP590030 CTL590030 DDH590030 DND590030 DWZ590030 EGV590030 EQR590030 FAN590030 FKJ590030 FUF590030 GEB590030 GNX590030 GXT590030 HHP590030 HRL590030 IBH590030 ILD590030 IUZ590030 JEV590030 JOR590030 JYN590030 KIJ590030 KSF590030 LCB590030 LLX590030 LVT590030 MFP590030 MPL590030 MZH590030 NJD590030 NSZ590030 OCV590030 OMR590030 OWN590030 PGJ590030 PQF590030 QAB590030 QJX590030 QTT590030 RDP590030 RNL590030 RXH590030 SHD590030 SQZ590030 TAV590030 TKR590030 TUN590030 UEJ590030 UOF590030 UYB590030 VHX590030 VRT590030 WBP590030 WLL590030 WVH590030 C655566 IV655566 SR655566 ACN655566 AMJ655566 AWF655566 BGB655566 BPX655566 BZT655566 CJP655566 CTL655566 DDH655566 DND655566 DWZ655566 EGV655566 EQR655566 FAN655566 FKJ655566 FUF655566 GEB655566 GNX655566 GXT655566 HHP655566 HRL655566 IBH655566 ILD655566 IUZ655566 JEV655566 JOR655566 JYN655566 KIJ655566 KSF655566 LCB655566 LLX655566 LVT655566 MFP655566 MPL655566 MZH655566 NJD655566 NSZ655566 OCV655566 OMR655566 OWN655566 PGJ655566 PQF655566 QAB655566 QJX655566 QTT655566 RDP655566 RNL655566 RXH655566 SHD655566 SQZ655566 TAV655566 TKR655566 TUN655566 UEJ655566 UOF655566 UYB655566 VHX655566 VRT655566 WBP655566 WLL655566 WVH655566 C721102 IV721102 SR721102 ACN721102 AMJ721102 AWF721102 BGB721102 BPX721102 BZT721102 CJP721102 CTL721102 DDH721102 DND721102 DWZ721102 EGV721102 EQR721102 FAN721102 FKJ721102 FUF721102 GEB721102 GNX721102 GXT721102 HHP721102 HRL721102 IBH721102 ILD721102 IUZ721102 JEV721102 JOR721102 JYN721102 KIJ721102 KSF721102 LCB721102 LLX721102 LVT721102 MFP721102 MPL721102 MZH721102 NJD721102 NSZ721102 OCV721102 OMR721102 OWN721102 PGJ721102 PQF721102 QAB721102 QJX721102 QTT721102 RDP721102 RNL721102 RXH721102 SHD721102 SQZ721102 TAV721102 TKR721102 TUN721102 UEJ721102 UOF721102 UYB721102 VHX721102 VRT721102 WBP721102 WLL721102 WVH721102 C786638 IV786638 SR786638 ACN786638 AMJ786638 AWF786638 BGB786638 BPX786638 BZT786638 CJP786638 CTL786638 DDH786638 DND786638 DWZ786638 EGV786638 EQR786638 FAN786638 FKJ786638 FUF786638 GEB786638 GNX786638 GXT786638 HHP786638 HRL786638 IBH786638 ILD786638 IUZ786638 JEV786638 JOR786638 JYN786638 KIJ786638 KSF786638 LCB786638 LLX786638 LVT786638 MFP786638 MPL786638 MZH786638 NJD786638 NSZ786638 OCV786638 OMR786638 OWN786638 PGJ786638 PQF786638 QAB786638 QJX786638 QTT786638 RDP786638 RNL786638 RXH786638 SHD786638 SQZ786638 TAV786638 TKR786638 TUN786638 UEJ786638 UOF786638 UYB786638 VHX786638 VRT786638 WBP786638 WLL786638 WVH786638 C852174 IV852174 SR852174 ACN852174 AMJ852174 AWF852174 BGB852174 BPX852174 BZT852174 CJP852174 CTL852174 DDH852174 DND852174 DWZ852174 EGV852174 EQR852174 FAN852174 FKJ852174 FUF852174 GEB852174 GNX852174 GXT852174 HHP852174 HRL852174 IBH852174 ILD852174 IUZ852174 JEV852174 JOR852174 JYN852174 KIJ852174 KSF852174 LCB852174 LLX852174 LVT852174 MFP852174 MPL852174 MZH852174 NJD852174 NSZ852174 OCV852174 OMR852174 OWN852174 PGJ852174 PQF852174 QAB852174 QJX852174 QTT852174 RDP852174 RNL852174 RXH852174 SHD852174 SQZ852174 TAV852174 TKR852174 TUN852174 UEJ852174 UOF852174 UYB852174 VHX852174 VRT852174 WBP852174 WLL852174 WVH852174 C917710 IV917710 SR917710 ACN917710 AMJ917710 AWF917710 BGB917710 BPX917710 BZT917710 CJP917710 CTL917710 DDH917710 DND917710 DWZ917710 EGV917710 EQR917710 FAN917710 FKJ917710 FUF917710 GEB917710 GNX917710 GXT917710 HHP917710 HRL917710 IBH917710 ILD917710 IUZ917710 JEV917710 JOR917710 JYN917710 KIJ917710 KSF917710 LCB917710 LLX917710 LVT917710 MFP917710 MPL917710 MZH917710 NJD917710 NSZ917710 OCV917710 OMR917710 OWN917710 PGJ917710 PQF917710 QAB917710 QJX917710 QTT917710 RDP917710 RNL917710 RXH917710 SHD917710 SQZ917710 TAV917710 TKR917710 TUN917710 UEJ917710 UOF917710 UYB917710 VHX917710 VRT917710 WBP917710 WLL917710 WVH917710 C983246 IV983246 SR983246 ACN983246 AMJ983246 AWF983246 BGB983246 BPX983246 BZT983246 CJP983246 CTL983246 DDH983246 DND983246 DWZ983246 EGV983246 EQR983246 FAN983246 FKJ983246 FUF983246 GEB983246 GNX983246 GXT983246 HHP983246 HRL983246 IBH983246 ILD983246 IUZ983246 JEV983246 JOR983246 JYN983246 KIJ983246 KSF983246 LCB983246 LLX983246 LVT983246 MFP983246 MPL983246 MZH983246 NJD983246 NSZ983246 OCV983246 OMR983246 OWN983246 PGJ983246 PQF983246 QAB983246 QJX983246 QTT983246 RDP983246 RNL983246 RXH983246 SHD983246 SQZ983246 TAV983246 TKR983246 TUN983246 UEJ983246 UOF983246 UYB983246 VHX983246 VRT983246 WBP983246 WVH31:WVH51 WLL31:WLL51 WBP31:WBP51 VRT31:VRT51 VHX31:VHX51 UYB31:UYB51 UOF31:UOF51 UEJ31:UEJ51 TUN31:TUN51 TKR31:TKR51 TAV31:TAV51 SQZ31:SQZ51 SHD31:SHD51 RXH31:RXH51 RNL31:RNL51 RDP31:RDP51 QTT31:QTT51 QJX31:QJX51 QAB31:QAB51 PQF31:PQF51 PGJ31:PGJ51 OWN31:OWN51 OMR31:OMR51 OCV31:OCV51 NSZ31:NSZ51 NJD31:NJD51 MZH31:MZH51 MPL31:MPL51 MFP31:MFP51 LVT31:LVT51 LLX31:LLX51 LCB31:LCB51 KSF31:KSF51 KIJ31:KIJ51 JYN31:JYN51 JOR31:JOR51 JEV31:JEV51 IUZ31:IUZ51 ILD31:ILD51 IBH31:IBH51 HRL31:HRL51 HHP31:HHP51 GXT31:GXT51 GNX31:GNX51 GEB31:GEB51 FUF31:FUF51 FKJ31:FKJ51 FAN31:FAN51 EQR31:EQR51 EGV31:EGV51 DWZ31:DWZ51 DND31:DND51 DDH31:DDH51 CTL31:CTL51 CJP31:CJP51 BZT31:BZT51 BPX31:BPX51 BGB31:BGB51 AWF31:AWF51 AMJ31:AMJ51 ACN31:ACN51 SR31:SR51 IV31:IV51">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2:Z114"/>
  <sheetViews>
    <sheetView zoomScale="70" zoomScaleNormal="70" workbookViewId="0">
      <selection activeCell="E15" sqref="E15"/>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9.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2382</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2407</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G13" s="112"/>
      <c r="I13" s="15"/>
      <c r="J13" s="15"/>
      <c r="K13" s="15"/>
      <c r="L13" s="15"/>
      <c r="M13" s="15"/>
      <c r="N13" s="16"/>
    </row>
    <row r="14" spans="2:16" ht="45.75" customHeight="1">
      <c r="B14" s="917"/>
      <c r="C14" s="917"/>
      <c r="D14" s="613" t="s">
        <v>10</v>
      </c>
      <c r="E14" s="613" t="s">
        <v>11</v>
      </c>
      <c r="F14" s="613" t="s">
        <v>12</v>
      </c>
      <c r="G14" s="776"/>
      <c r="I14" s="19"/>
      <c r="J14" s="19"/>
      <c r="K14" s="19"/>
      <c r="L14" s="19"/>
      <c r="M14" s="19"/>
      <c r="N14" s="16"/>
    </row>
    <row r="15" spans="2:16" ht="45" customHeight="1">
      <c r="B15" s="1379" t="s">
        <v>9</v>
      </c>
      <c r="C15" s="1380"/>
      <c r="D15" s="613">
        <v>30</v>
      </c>
      <c r="E15" s="20">
        <v>1570387312</v>
      </c>
      <c r="F15" s="446">
        <v>752</v>
      </c>
      <c r="G15" s="779"/>
      <c r="I15" s="23"/>
      <c r="J15" s="23"/>
      <c r="K15" s="23"/>
      <c r="L15" s="23"/>
      <c r="M15" s="23"/>
      <c r="N15" s="16"/>
    </row>
    <row r="16" spans="2:16" ht="15.75" thickBot="1">
      <c r="B16" s="1263" t="s">
        <v>13</v>
      </c>
      <c r="C16" s="1264"/>
      <c r="D16" s="613">
        <f>SUM(D15:D15)</f>
        <v>30</v>
      </c>
      <c r="E16" s="536">
        <f>SUM(E15:E15)</f>
        <v>1570387312</v>
      </c>
      <c r="F16" s="446">
        <f>SUM(F15:F15)</f>
        <v>752</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+F16*0.8</f>
        <v>601.6</v>
      </c>
      <c r="D18" s="266"/>
      <c r="E18" s="36">
        <f>E16</f>
        <v>1570387312</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44"/>
      <c r="D24" s="605" t="s">
        <v>184</v>
      </c>
      <c r="E24"/>
      <c r="F24"/>
      <c r="G24"/>
      <c r="H24"/>
      <c r="I24" s="15"/>
      <c r="J24" s="15"/>
      <c r="K24" s="15"/>
      <c r="L24" s="15"/>
      <c r="M24" s="15"/>
      <c r="N24" s="16"/>
    </row>
    <row r="25" spans="1:14">
      <c r="A25" s="773"/>
      <c r="B25" s="44" t="s">
        <v>21</v>
      </c>
      <c r="C25" s="44"/>
      <c r="D25" s="605" t="s">
        <v>184</v>
      </c>
      <c r="E25"/>
      <c r="F25"/>
      <c r="G25"/>
      <c r="H25"/>
      <c r="I25" s="15"/>
      <c r="J25" s="15"/>
      <c r="K25" s="15"/>
      <c r="L25" s="15"/>
      <c r="M25" s="15"/>
      <c r="N25" s="16"/>
    </row>
    <row r="26" spans="1:14">
      <c r="A26" s="773"/>
      <c r="B26" s="44" t="s">
        <v>22</v>
      </c>
      <c r="C26" s="44"/>
      <c r="D26" s="605" t="s">
        <v>184</v>
      </c>
      <c r="E26"/>
      <c r="F26"/>
      <c r="G26"/>
      <c r="H26"/>
      <c r="I26" s="15"/>
      <c r="J26" s="15"/>
      <c r="K26" s="15"/>
      <c r="L26" s="15"/>
      <c r="M26" s="15"/>
      <c r="N26" s="16"/>
    </row>
    <row r="27" spans="1:14">
      <c r="A27" s="773"/>
      <c r="B27" s="44" t="s">
        <v>23</v>
      </c>
      <c r="C27" s="44"/>
      <c r="D27" s="605" t="s">
        <v>184</v>
      </c>
      <c r="E27"/>
      <c r="F27"/>
      <c r="G27"/>
      <c r="H27"/>
      <c r="I27" s="15"/>
      <c r="J27" s="15"/>
      <c r="K27" s="15"/>
      <c r="L27" s="15"/>
      <c r="M27" s="15"/>
      <c r="N27" s="16"/>
    </row>
    <row r="28" spans="1:14">
      <c r="A28" s="773"/>
      <c r="B28" s="44" t="s">
        <v>1764</v>
      </c>
      <c r="C28" s="44"/>
      <c r="D28" s="605"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c r="G33"/>
      <c r="H33"/>
      <c r="I33" s="15"/>
      <c r="J33" s="15"/>
      <c r="K33" s="15"/>
      <c r="L33" s="15"/>
      <c r="M33" s="15"/>
      <c r="N33" s="16"/>
    </row>
    <row r="34" spans="1:26" ht="53.25" customHeight="1">
      <c r="A34" s="773"/>
      <c r="B34" s="49" t="s">
        <v>29</v>
      </c>
      <c r="C34" s="50">
        <v>40</v>
      </c>
      <c r="D34" s="605">
        <v>0</v>
      </c>
      <c r="E34" s="1265">
        <f>+D34+D35</f>
        <v>0</v>
      </c>
      <c r="F34"/>
      <c r="G34"/>
      <c r="H34"/>
      <c r="I34" s="15"/>
      <c r="J34" s="15"/>
      <c r="K34" s="15"/>
      <c r="L34" s="15"/>
      <c r="M34" s="15"/>
      <c r="N34" s="16"/>
    </row>
    <row r="35" spans="1:26" ht="59.25" customHeight="1">
      <c r="A35" s="773"/>
      <c r="B35" s="49" t="s">
        <v>30</v>
      </c>
      <c r="C35" s="50">
        <v>60</v>
      </c>
      <c r="D35" s="605">
        <f>+F113</f>
        <v>0</v>
      </c>
      <c r="E35" s="1266"/>
      <c r="F35"/>
      <c r="G35"/>
      <c r="H35"/>
      <c r="I35" s="15"/>
      <c r="J35" s="15"/>
      <c r="K35" s="15"/>
      <c r="L35" s="15"/>
      <c r="M35" s="15"/>
      <c r="N35" s="16"/>
    </row>
    <row r="36" spans="1:26">
      <c r="A36" s="773"/>
      <c r="C36" s="40"/>
      <c r="D36" s="23"/>
      <c r="E36" s="41"/>
      <c r="F36" s="37"/>
      <c r="G36" s="37"/>
      <c r="H36" s="37"/>
      <c r="I36" s="38"/>
      <c r="J36" s="38"/>
      <c r="K36" s="38"/>
      <c r="L36" s="38"/>
      <c r="M36" s="38"/>
    </row>
    <row r="37" spans="1:26" ht="15.75" thickBot="1">
      <c r="M37" s="1267"/>
      <c r="N37" s="1267"/>
    </row>
    <row r="38" spans="1:26">
      <c r="B38" s="42" t="s">
        <v>32</v>
      </c>
      <c r="M38" s="51"/>
      <c r="N38" s="51"/>
    </row>
    <row r="39" spans="1:26" ht="15.75" thickBot="1">
      <c r="M39" s="51"/>
      <c r="N39" s="51"/>
    </row>
    <row r="40" spans="1:26" s="15" customFormat="1" ht="109.5" customHeight="1">
      <c r="B40" s="52" t="s">
        <v>33</v>
      </c>
      <c r="C40" s="52" t="s">
        <v>34</v>
      </c>
      <c r="D40" s="52" t="s">
        <v>35</v>
      </c>
      <c r="E40" s="52" t="s">
        <v>36</v>
      </c>
      <c r="F40" s="52" t="s">
        <v>37</v>
      </c>
      <c r="G40" s="52" t="s">
        <v>38</v>
      </c>
      <c r="H40" s="52" t="s">
        <v>39</v>
      </c>
      <c r="I40" s="52" t="s">
        <v>40</v>
      </c>
      <c r="J40" s="52" t="s">
        <v>41</v>
      </c>
      <c r="K40" s="52" t="s">
        <v>42</v>
      </c>
      <c r="L40" s="52" t="s">
        <v>43</v>
      </c>
      <c r="M40" s="53" t="s">
        <v>44</v>
      </c>
      <c r="N40" s="52" t="s">
        <v>45</v>
      </c>
      <c r="O40" s="52" t="s">
        <v>46</v>
      </c>
      <c r="P40" s="54" t="s">
        <v>47</v>
      </c>
      <c r="Q40" s="54" t="s">
        <v>48</v>
      </c>
    </row>
    <row r="41" spans="1:26" s="162" customFormat="1" ht="105.75" customHeight="1">
      <c r="A41" s="150">
        <v>1</v>
      </c>
      <c r="B41" s="153" t="s">
        <v>2382</v>
      </c>
      <c r="C41" s="152" t="s">
        <v>2382</v>
      </c>
      <c r="D41" s="153" t="s">
        <v>49</v>
      </c>
      <c r="E41" s="557" t="s">
        <v>2391</v>
      </c>
      <c r="F41" s="152" t="s">
        <v>18</v>
      </c>
      <c r="G41" s="512" t="s">
        <v>53</v>
      </c>
      <c r="H41" s="519">
        <v>41940</v>
      </c>
      <c r="I41" s="519">
        <v>41976</v>
      </c>
      <c r="J41" s="514" t="s">
        <v>19</v>
      </c>
      <c r="K41" s="887">
        <v>0</v>
      </c>
      <c r="L41" s="769">
        <f>(DAYS360(H41,I41))/30</f>
        <v>1.1666666666666667</v>
      </c>
      <c r="M41" s="543">
        <v>0</v>
      </c>
      <c r="N41" s="543" t="s">
        <v>223</v>
      </c>
      <c r="O41" s="544"/>
      <c r="P41" s="544">
        <v>366</v>
      </c>
      <c r="Q41" s="174" t="s">
        <v>2408</v>
      </c>
      <c r="R41" s="175"/>
      <c r="S41" s="175"/>
      <c r="T41" s="175"/>
      <c r="U41" s="175"/>
      <c r="V41" s="175"/>
      <c r="W41" s="175"/>
      <c r="X41" s="175"/>
      <c r="Y41" s="175"/>
      <c r="Z41" s="175"/>
    </row>
    <row r="42" spans="1:26" s="162" customFormat="1">
      <c r="A42" s="150"/>
      <c r="B42" s="151" t="s">
        <v>28</v>
      </c>
      <c r="C42" s="152"/>
      <c r="D42" s="153"/>
      <c r="E42" s="154"/>
      <c r="F42" s="155"/>
      <c r="G42" s="155"/>
      <c r="H42" s="155"/>
      <c r="I42" s="157"/>
      <c r="J42" s="157"/>
      <c r="K42" s="158">
        <f>SUM(K41:K41)</f>
        <v>0</v>
      </c>
      <c r="L42" s="158">
        <f>SUM(L41:L41)</f>
        <v>1.1666666666666667</v>
      </c>
      <c r="M42" s="185">
        <f>SUM(M41:M41)</f>
        <v>0</v>
      </c>
      <c r="N42" s="158">
        <f>SUM(N41:N41)</f>
        <v>0</v>
      </c>
      <c r="O42" s="160"/>
      <c r="P42" s="160"/>
      <c r="Q42" s="161"/>
    </row>
    <row r="43" spans="1:26" s="112" customFormat="1">
      <c r="E43" s="163"/>
    </row>
    <row r="44" spans="1:26" s="112" customFormat="1">
      <c r="B44" s="1253" t="s">
        <v>60</v>
      </c>
      <c r="C44" s="1253" t="s">
        <v>61</v>
      </c>
      <c r="D44" s="1255" t="s">
        <v>62</v>
      </c>
      <c r="E44" s="1255"/>
    </row>
    <row r="45" spans="1:26" s="112" customFormat="1">
      <c r="B45" s="1254"/>
      <c r="C45" s="1254"/>
      <c r="D45" s="625" t="s">
        <v>63</v>
      </c>
      <c r="E45" s="165" t="s">
        <v>64</v>
      </c>
    </row>
    <row r="46" spans="1:26" s="112" customFormat="1" ht="30.6" customHeight="1">
      <c r="B46" s="166" t="s">
        <v>65</v>
      </c>
      <c r="C46" s="167">
        <f>+K42</f>
        <v>0</v>
      </c>
      <c r="D46" s="110"/>
      <c r="E46" s="110" t="s">
        <v>184</v>
      </c>
      <c r="F46" s="168"/>
      <c r="G46" s="168"/>
      <c r="H46" s="168"/>
      <c r="I46" s="168"/>
      <c r="J46" s="168"/>
      <c r="K46" s="168"/>
      <c r="L46" s="168"/>
      <c r="M46" s="168"/>
    </row>
    <row r="47" spans="1:26" s="112" customFormat="1" ht="30" customHeight="1">
      <c r="B47" s="166" t="s">
        <v>66</v>
      </c>
      <c r="C47" s="167">
        <f>+M42</f>
        <v>0</v>
      </c>
      <c r="D47" s="110"/>
      <c r="E47" s="110" t="s">
        <v>184</v>
      </c>
    </row>
    <row r="48" spans="1:26" s="112" customFormat="1">
      <c r="B48" s="113"/>
      <c r="C48" s="1274"/>
      <c r="D48" s="1274"/>
      <c r="E48" s="1274"/>
      <c r="F48" s="1274"/>
      <c r="G48" s="1274"/>
      <c r="H48" s="1274"/>
      <c r="I48" s="1274"/>
      <c r="J48" s="1274"/>
      <c r="K48" s="1274"/>
      <c r="L48" s="1274"/>
      <c r="M48" s="1274"/>
      <c r="N48" s="1274"/>
    </row>
    <row r="49" spans="2:17" ht="28.15" customHeight="1" thickBot="1"/>
    <row r="50" spans="2:17" ht="27" thickBot="1">
      <c r="B50" s="1275" t="s">
        <v>68</v>
      </c>
      <c r="C50" s="1275"/>
      <c r="D50" s="1275"/>
      <c r="E50" s="1275"/>
      <c r="F50" s="1275"/>
      <c r="G50" s="1275"/>
      <c r="H50" s="1275"/>
      <c r="I50" s="1275"/>
      <c r="J50" s="1275"/>
      <c r="K50" s="1275"/>
      <c r="L50" s="1275"/>
      <c r="M50" s="1275"/>
      <c r="N50" s="1275"/>
    </row>
    <row r="53" spans="2:17" ht="109.5" customHeight="1">
      <c r="B53" s="114" t="s">
        <v>69</v>
      </c>
      <c r="C53" s="115" t="s">
        <v>70</v>
      </c>
      <c r="D53" s="115" t="s">
        <v>71</v>
      </c>
      <c r="E53" s="115" t="s">
        <v>72</v>
      </c>
      <c r="F53" s="115" t="s">
        <v>73</v>
      </c>
      <c r="G53" s="115" t="s">
        <v>74</v>
      </c>
      <c r="H53" s="115" t="s">
        <v>75</v>
      </c>
      <c r="I53" s="115" t="s">
        <v>76</v>
      </c>
      <c r="J53" s="115" t="s">
        <v>77</v>
      </c>
      <c r="K53" s="115" t="s">
        <v>78</v>
      </c>
      <c r="L53" s="115" t="s">
        <v>79</v>
      </c>
      <c r="M53" s="116" t="s">
        <v>80</v>
      </c>
      <c r="N53" s="116" t="s">
        <v>81</v>
      </c>
      <c r="O53" s="1271" t="s">
        <v>82</v>
      </c>
      <c r="P53" s="1273"/>
      <c r="Q53" s="115" t="s">
        <v>83</v>
      </c>
    </row>
    <row r="54" spans="2:17">
      <c r="B54" s="119" t="s">
        <v>1028</v>
      </c>
      <c r="C54" s="119" t="s">
        <v>155</v>
      </c>
      <c r="D54" s="120" t="s">
        <v>2409</v>
      </c>
      <c r="E54" s="120"/>
      <c r="F54" s="121"/>
      <c r="G54" s="121"/>
      <c r="H54" s="121"/>
      <c r="I54" s="122"/>
      <c r="J54" s="122"/>
      <c r="K54" s="44"/>
      <c r="L54" s="44"/>
      <c r="M54" s="44"/>
      <c r="N54" s="44"/>
      <c r="O54" s="1278" t="s">
        <v>2388</v>
      </c>
      <c r="P54" s="1279"/>
      <c r="Q54" s="44" t="s">
        <v>19</v>
      </c>
    </row>
    <row r="55" spans="2:17">
      <c r="B55" s="1" t="s">
        <v>88</v>
      </c>
    </row>
    <row r="56" spans="2:17">
      <c r="B56" s="1" t="s">
        <v>89</v>
      </c>
    </row>
    <row r="57" spans="2:17">
      <c r="B57" s="1" t="s">
        <v>90</v>
      </c>
    </row>
    <row r="59" spans="2:17" ht="15.75" thickBot="1"/>
    <row r="60" spans="2:17" ht="27" thickBot="1">
      <c r="B60" s="1268" t="s">
        <v>91</v>
      </c>
      <c r="C60" s="1269"/>
      <c r="D60" s="1269"/>
      <c r="E60" s="1269"/>
      <c r="F60" s="1269"/>
      <c r="G60" s="1269"/>
      <c r="H60" s="1269"/>
      <c r="I60" s="1269"/>
      <c r="J60" s="1269"/>
      <c r="K60" s="1269"/>
      <c r="L60" s="1269"/>
      <c r="M60" s="1269"/>
      <c r="N60" s="1270"/>
    </row>
    <row r="63" spans="2:17" ht="76.5" customHeight="1">
      <c r="B63" s="114" t="s">
        <v>92</v>
      </c>
      <c r="C63" s="114" t="s">
        <v>93</v>
      </c>
      <c r="D63" s="114" t="s">
        <v>94</v>
      </c>
      <c r="E63" s="114" t="s">
        <v>95</v>
      </c>
      <c r="F63" s="114" t="s">
        <v>96</v>
      </c>
      <c r="G63" s="114" t="s">
        <v>97</v>
      </c>
      <c r="H63" s="114" t="s">
        <v>98</v>
      </c>
      <c r="I63" s="114" t="s">
        <v>99</v>
      </c>
      <c r="J63" s="1271" t="s">
        <v>100</v>
      </c>
      <c r="K63" s="1272"/>
      <c r="L63" s="1273"/>
      <c r="M63" s="114" t="s">
        <v>101</v>
      </c>
      <c r="N63" s="114" t="s">
        <v>102</v>
      </c>
      <c r="O63" s="114" t="s">
        <v>103</v>
      </c>
      <c r="P63" s="1271" t="s">
        <v>82</v>
      </c>
      <c r="Q63" s="1273"/>
    </row>
    <row r="64" spans="2:17" ht="46.5" customHeight="1">
      <c r="B64" s="213" t="s">
        <v>104</v>
      </c>
      <c r="C64" s="213"/>
      <c r="D64" s="119"/>
      <c r="E64" s="119"/>
      <c r="F64" s="119"/>
      <c r="G64" s="119"/>
      <c r="H64" s="119"/>
      <c r="I64" s="120"/>
      <c r="J64" s="46" t="s">
        <v>189</v>
      </c>
      <c r="K64" s="188" t="s">
        <v>190</v>
      </c>
      <c r="L64" s="122" t="s">
        <v>191</v>
      </c>
      <c r="M64" s="44"/>
      <c r="N64" s="44"/>
      <c r="O64" s="44"/>
      <c r="P64" s="1281" t="s">
        <v>2389</v>
      </c>
      <c r="Q64" s="1281"/>
    </row>
    <row r="65" spans="2:17" ht="33.6" customHeight="1">
      <c r="B65" s="213" t="s">
        <v>133</v>
      </c>
      <c r="C65" s="213"/>
      <c r="D65" s="119"/>
      <c r="E65" s="119"/>
      <c r="F65" s="119"/>
      <c r="G65" s="119"/>
      <c r="H65" s="119"/>
      <c r="I65" s="120"/>
      <c r="J65" s="46"/>
      <c r="K65" s="122"/>
      <c r="L65" s="122"/>
      <c r="M65" s="44"/>
      <c r="N65" s="44"/>
      <c r="O65" s="44"/>
      <c r="P65" s="1281" t="s">
        <v>2389</v>
      </c>
      <c r="Q65" s="1281"/>
    </row>
    <row r="67" spans="2:17" ht="15.75" thickBot="1"/>
    <row r="68" spans="2:17" ht="27" thickBot="1">
      <c r="B68" s="1268" t="s">
        <v>118</v>
      </c>
      <c r="C68" s="1269"/>
      <c r="D68" s="1269"/>
      <c r="E68" s="1269"/>
      <c r="F68" s="1269"/>
      <c r="G68" s="1269"/>
      <c r="H68" s="1269"/>
      <c r="I68" s="1269"/>
      <c r="J68" s="1269"/>
      <c r="K68" s="1269"/>
      <c r="L68" s="1269"/>
      <c r="M68" s="1269"/>
      <c r="N68" s="1270"/>
    </row>
    <row r="71" spans="2:17" ht="46.15" customHeight="1">
      <c r="B71" s="115" t="s">
        <v>17</v>
      </c>
      <c r="C71" s="115" t="s">
        <v>119</v>
      </c>
      <c r="D71" s="1271" t="s">
        <v>82</v>
      </c>
      <c r="E71" s="1273"/>
    </row>
    <row r="72" spans="2:17" ht="46.9" customHeight="1">
      <c r="B72" s="129" t="s">
        <v>181</v>
      </c>
      <c r="C72" s="44" t="s">
        <v>19</v>
      </c>
      <c r="D72" s="1281" t="s">
        <v>2394</v>
      </c>
      <c r="E72" s="1281"/>
    </row>
    <row r="75" spans="2:17" ht="26.25">
      <c r="B75" s="1256" t="s">
        <v>121</v>
      </c>
      <c r="C75" s="1257"/>
      <c r="D75" s="1257"/>
      <c r="E75" s="1257"/>
      <c r="F75" s="1257"/>
      <c r="G75" s="1257"/>
      <c r="H75" s="1257"/>
      <c r="I75" s="1257"/>
      <c r="J75" s="1257"/>
      <c r="K75" s="1257"/>
      <c r="L75" s="1257"/>
      <c r="M75" s="1257"/>
      <c r="N75" s="1257"/>
      <c r="O75" s="1257"/>
      <c r="P75" s="1257"/>
    </row>
    <row r="77" spans="2:17" ht="15.75" thickBot="1"/>
    <row r="78" spans="2:17" ht="27" thickBot="1">
      <c r="B78" s="1268" t="s">
        <v>122</v>
      </c>
      <c r="C78" s="1269"/>
      <c r="D78" s="1269"/>
      <c r="E78" s="1269"/>
      <c r="F78" s="1269"/>
      <c r="G78" s="1269"/>
      <c r="H78" s="1269"/>
      <c r="I78" s="1269"/>
      <c r="J78" s="1269"/>
      <c r="K78" s="1269"/>
      <c r="L78" s="1269"/>
      <c r="M78" s="1269"/>
      <c r="N78" s="1270"/>
    </row>
    <row r="80" spans="2:17" ht="15.75" thickBot="1">
      <c r="M80" s="51"/>
      <c r="N80" s="51"/>
    </row>
    <row r="81" spans="1:26" s="15" customFormat="1" ht="109.5" customHeight="1">
      <c r="B81" s="52" t="s">
        <v>33</v>
      </c>
      <c r="C81" s="52" t="s">
        <v>34</v>
      </c>
      <c r="D81" s="52" t="s">
        <v>35</v>
      </c>
      <c r="E81" s="52" t="s">
        <v>36</v>
      </c>
      <c r="F81" s="52" t="s">
        <v>37</v>
      </c>
      <c r="G81" s="52" t="s">
        <v>38</v>
      </c>
      <c r="H81" s="52" t="s">
        <v>39</v>
      </c>
      <c r="I81" s="52" t="s">
        <v>40</v>
      </c>
      <c r="J81" s="52" t="s">
        <v>41</v>
      </c>
      <c r="K81" s="52" t="s">
        <v>42</v>
      </c>
      <c r="L81" s="52" t="s">
        <v>43</v>
      </c>
      <c r="M81" s="53" t="s">
        <v>44</v>
      </c>
      <c r="N81" s="52" t="s">
        <v>45</v>
      </c>
      <c r="O81" s="52" t="s">
        <v>46</v>
      </c>
      <c r="P81" s="54" t="s">
        <v>47</v>
      </c>
      <c r="Q81" s="54" t="s">
        <v>48</v>
      </c>
    </row>
    <row r="82" spans="1:26" s="162" customFormat="1" ht="108" customHeight="1">
      <c r="A82" s="150">
        <v>1</v>
      </c>
      <c r="B82" s="153"/>
      <c r="C82" s="153"/>
      <c r="D82" s="153"/>
      <c r="E82" s="557"/>
      <c r="F82" s="152"/>
      <c r="G82" s="512"/>
      <c r="H82" s="519"/>
      <c r="I82" s="519"/>
      <c r="J82" s="514"/>
      <c r="K82" s="514"/>
      <c r="L82" s="514"/>
      <c r="M82" s="543"/>
      <c r="N82" s="543"/>
      <c r="O82" s="544"/>
      <c r="P82" s="544"/>
      <c r="Q82" s="174"/>
      <c r="R82" s="175"/>
      <c r="S82" s="175"/>
      <c r="T82" s="175"/>
      <c r="U82" s="175"/>
      <c r="V82" s="175"/>
      <c r="W82" s="175"/>
      <c r="X82" s="175"/>
      <c r="Y82" s="175"/>
      <c r="Z82" s="175"/>
    </row>
    <row r="83" spans="1:26" s="162" customFormat="1">
      <c r="A83" s="150"/>
      <c r="B83" s="151" t="s">
        <v>28</v>
      </c>
      <c r="C83" s="152"/>
      <c r="D83" s="153"/>
      <c r="E83" s="154"/>
      <c r="F83" s="155"/>
      <c r="G83" s="155"/>
      <c r="H83" s="155"/>
      <c r="I83" s="157"/>
      <c r="J83" s="157"/>
      <c r="K83" s="158">
        <f>SUM(K82:K82)</f>
        <v>0</v>
      </c>
      <c r="L83" s="158">
        <f>SUM(L82:L82)</f>
        <v>0</v>
      </c>
      <c r="M83" s="185">
        <f>SUM(M82:M82)</f>
        <v>0</v>
      </c>
      <c r="N83" s="158">
        <f>SUM(N82:N82)</f>
        <v>0</v>
      </c>
      <c r="O83" s="160"/>
      <c r="P83" s="160"/>
      <c r="Q83" s="161"/>
    </row>
    <row r="84" spans="1:26">
      <c r="B84" s="112"/>
      <c r="C84" s="112"/>
      <c r="D84" s="112"/>
      <c r="E84" s="163"/>
      <c r="F84" s="112"/>
      <c r="G84" s="112"/>
      <c r="H84" s="112"/>
      <c r="I84" s="112"/>
      <c r="J84" s="112"/>
      <c r="K84" s="112"/>
      <c r="L84" s="112"/>
      <c r="M84" s="112"/>
      <c r="N84" s="112"/>
      <c r="O84" s="112"/>
      <c r="P84" s="112"/>
    </row>
    <row r="85" spans="1:26" ht="18.75">
      <c r="B85" s="166" t="s">
        <v>123</v>
      </c>
      <c r="C85" s="176">
        <f>+K83</f>
        <v>0</v>
      </c>
      <c r="H85" s="168"/>
      <c r="I85" s="168"/>
      <c r="J85" s="168"/>
      <c r="K85" s="168"/>
      <c r="L85" s="168"/>
      <c r="M85" s="168"/>
      <c r="N85" s="112"/>
      <c r="O85" s="112"/>
      <c r="P85" s="112"/>
    </row>
    <row r="87" spans="1:26" ht="15.75" thickBot="1"/>
    <row r="88" spans="1:26" ht="37.15" customHeight="1" thickBot="1">
      <c r="B88" s="177" t="s">
        <v>124</v>
      </c>
      <c r="C88" s="142" t="s">
        <v>125</v>
      </c>
      <c r="D88" s="177" t="s">
        <v>27</v>
      </c>
      <c r="E88" s="142" t="s">
        <v>126</v>
      </c>
    </row>
    <row r="89" spans="1:26" ht="23.25" customHeight="1">
      <c r="B89" s="178" t="s">
        <v>127</v>
      </c>
      <c r="C89" s="179">
        <v>20</v>
      </c>
      <c r="D89" s="179"/>
      <c r="E89" s="1282">
        <f>+D89+D90+D91</f>
        <v>0</v>
      </c>
    </row>
    <row r="90" spans="1:26">
      <c r="B90" s="178" t="s">
        <v>128</v>
      </c>
      <c r="C90" s="118">
        <v>30</v>
      </c>
      <c r="D90" s="605">
        <v>0</v>
      </c>
      <c r="E90" s="1283"/>
    </row>
    <row r="91" spans="1:26" ht="15.75" thickBot="1">
      <c r="B91" s="178" t="s">
        <v>129</v>
      </c>
      <c r="C91" s="180">
        <v>40</v>
      </c>
      <c r="D91" s="180">
        <v>0</v>
      </c>
      <c r="E91" s="1284"/>
    </row>
    <row r="93" spans="1:26" ht="15.75" thickBot="1"/>
    <row r="94" spans="1:26" ht="27" thickBot="1">
      <c r="B94" s="1268" t="s">
        <v>130</v>
      </c>
      <c r="C94" s="1269"/>
      <c r="D94" s="1269"/>
      <c r="E94" s="1269"/>
      <c r="F94" s="1269"/>
      <c r="G94" s="1269"/>
      <c r="H94" s="1269"/>
      <c r="I94" s="1269"/>
      <c r="J94" s="1269"/>
      <c r="K94" s="1269"/>
      <c r="L94" s="1269"/>
      <c r="M94" s="1269"/>
      <c r="N94" s="1270"/>
    </row>
    <row r="96" spans="1:26" ht="76.5" customHeight="1">
      <c r="B96" s="114" t="s">
        <v>92</v>
      </c>
      <c r="C96" s="114" t="s">
        <v>93</v>
      </c>
      <c r="D96" s="114" t="s">
        <v>94</v>
      </c>
      <c r="E96" s="114" t="s">
        <v>95</v>
      </c>
      <c r="F96" s="114" t="s">
        <v>96</v>
      </c>
      <c r="G96" s="114" t="s">
        <v>97</v>
      </c>
      <c r="H96" s="114" t="s">
        <v>98</v>
      </c>
      <c r="I96" s="114" t="s">
        <v>99</v>
      </c>
      <c r="J96" s="1271" t="s">
        <v>100</v>
      </c>
      <c r="K96" s="1272"/>
      <c r="L96" s="1273"/>
      <c r="M96" s="114" t="s">
        <v>101</v>
      </c>
      <c r="N96" s="114" t="s">
        <v>102</v>
      </c>
      <c r="O96" s="114" t="s">
        <v>103</v>
      </c>
      <c r="P96" s="1271" t="s">
        <v>82</v>
      </c>
      <c r="Q96" s="1273"/>
    </row>
    <row r="97" spans="2:17" ht="48" customHeight="1">
      <c r="B97" s="213" t="s">
        <v>460</v>
      </c>
      <c r="C97" s="213"/>
      <c r="D97" s="119"/>
      <c r="E97" s="634"/>
      <c r="F97" s="213"/>
      <c r="G97" s="119"/>
      <c r="H97" s="219"/>
      <c r="I97" s="120"/>
      <c r="J97" s="213"/>
      <c r="K97" s="188"/>
      <c r="L97" s="188"/>
      <c r="M97" s="44"/>
      <c r="N97" s="44"/>
      <c r="O97" s="44"/>
      <c r="P97" s="1276"/>
      <c r="Q97" s="1277"/>
    </row>
    <row r="98" spans="2:17" ht="60.75" customHeight="1">
      <c r="B98" s="213" t="s">
        <v>461</v>
      </c>
      <c r="C98" s="213"/>
      <c r="D98" s="119"/>
      <c r="E98" s="634"/>
      <c r="F98" s="213"/>
      <c r="G98" s="119"/>
      <c r="H98" s="219"/>
      <c r="I98" s="120"/>
      <c r="J98" s="46"/>
      <c r="K98" s="188"/>
      <c r="L98" s="122"/>
      <c r="M98" s="44"/>
      <c r="N98" s="44"/>
      <c r="O98" s="44"/>
      <c r="P98" s="1276"/>
      <c r="Q98" s="1277"/>
    </row>
    <row r="99" spans="2:17" ht="33.6" customHeight="1">
      <c r="B99" s="213" t="s">
        <v>462</v>
      </c>
      <c r="C99" s="213"/>
      <c r="D99" s="213"/>
      <c r="E99" s="634"/>
      <c r="F99" s="119"/>
      <c r="G99" s="119"/>
      <c r="H99" s="219"/>
      <c r="I99" s="120"/>
      <c r="J99" s="46"/>
      <c r="K99" s="122"/>
      <c r="L99" s="122"/>
      <c r="M99" s="44"/>
      <c r="N99" s="44"/>
      <c r="O99" s="44"/>
      <c r="P99" s="1381"/>
      <c r="Q99" s="1368"/>
    </row>
    <row r="102" spans="2:17" ht="15.75" thickBot="1"/>
    <row r="103" spans="2:17" ht="54" customHeight="1">
      <c r="B103" s="615" t="s">
        <v>17</v>
      </c>
      <c r="C103" s="615" t="s">
        <v>124</v>
      </c>
      <c r="D103" s="114" t="s">
        <v>125</v>
      </c>
      <c r="E103" s="615" t="s">
        <v>27</v>
      </c>
      <c r="F103" s="142" t="s">
        <v>138</v>
      </c>
      <c r="G103" s="143"/>
    </row>
    <row r="104" spans="2:17" ht="120.75" customHeight="1">
      <c r="B104" s="1285" t="s">
        <v>139</v>
      </c>
      <c r="C104" s="144" t="s">
        <v>140</v>
      </c>
      <c r="D104" s="605">
        <v>25</v>
      </c>
      <c r="E104" s="605"/>
      <c r="F104" s="1286">
        <f>+E104+E105+E106</f>
        <v>0</v>
      </c>
      <c r="G104" s="145"/>
    </row>
    <row r="105" spans="2:17" ht="76.150000000000006" customHeight="1">
      <c r="B105" s="1285"/>
      <c r="C105" s="144" t="s">
        <v>141</v>
      </c>
      <c r="D105" s="602">
        <v>25</v>
      </c>
      <c r="E105" s="605"/>
      <c r="F105" s="1287"/>
      <c r="G105" s="145"/>
    </row>
    <row r="106" spans="2:17" ht="69" customHeight="1">
      <c r="B106" s="1285"/>
      <c r="C106" s="144" t="s">
        <v>142</v>
      </c>
      <c r="D106" s="605">
        <v>10</v>
      </c>
      <c r="E106" s="605"/>
      <c r="F106" s="1288"/>
      <c r="G106" s="145"/>
    </row>
    <row r="107" spans="2:17">
      <c r="C107"/>
    </row>
    <row r="109" spans="2:17">
      <c r="B109" s="42" t="s">
        <v>143</v>
      </c>
    </row>
    <row r="112" spans="2:17">
      <c r="B112" s="43" t="s">
        <v>17</v>
      </c>
      <c r="C112" s="43" t="s">
        <v>26</v>
      </c>
      <c r="D112" s="615" t="s">
        <v>27</v>
      </c>
      <c r="E112" s="615" t="s">
        <v>28</v>
      </c>
    </row>
    <row r="113" spans="2:5" ht="61.5" customHeight="1">
      <c r="B113" s="49" t="s">
        <v>144</v>
      </c>
      <c r="C113" s="50">
        <v>40</v>
      </c>
      <c r="D113" s="605">
        <f>+E89</f>
        <v>0</v>
      </c>
      <c r="E113" s="1265">
        <f>+D113+D114</f>
        <v>0</v>
      </c>
    </row>
    <row r="114" spans="2:5" ht="68.25" customHeight="1">
      <c r="B114" s="49" t="s">
        <v>145</v>
      </c>
      <c r="C114" s="50">
        <v>60</v>
      </c>
      <c r="D114" s="605">
        <f>+F104</f>
        <v>0</v>
      </c>
      <c r="E114" s="1266"/>
    </row>
  </sheetData>
  <mergeCells count="38">
    <mergeCell ref="P98:Q98"/>
    <mergeCell ref="P99:Q99"/>
    <mergeCell ref="B104:B106"/>
    <mergeCell ref="F104:F106"/>
    <mergeCell ref="E113:E114"/>
    <mergeCell ref="P97:Q97"/>
    <mergeCell ref="P64:Q64"/>
    <mergeCell ref="P65:Q65"/>
    <mergeCell ref="B68:N68"/>
    <mergeCell ref="D71:E71"/>
    <mergeCell ref="D72:E72"/>
    <mergeCell ref="B75:P75"/>
    <mergeCell ref="B78:N78"/>
    <mergeCell ref="E89:E91"/>
    <mergeCell ref="B94:N94"/>
    <mergeCell ref="J96:L96"/>
    <mergeCell ref="P96:Q96"/>
    <mergeCell ref="J63:L63"/>
    <mergeCell ref="P63:Q63"/>
    <mergeCell ref="C10:E10"/>
    <mergeCell ref="B15:C15"/>
    <mergeCell ref="B16:C16"/>
    <mergeCell ref="E34:E35"/>
    <mergeCell ref="M37:N37"/>
    <mergeCell ref="B44:B45"/>
    <mergeCell ref="C44:C45"/>
    <mergeCell ref="D44:E44"/>
    <mergeCell ref="C48:N48"/>
    <mergeCell ref="B50:N50"/>
    <mergeCell ref="O53:P53"/>
    <mergeCell ref="O54:P54"/>
    <mergeCell ref="B60:N60"/>
    <mergeCell ref="C9:N9"/>
    <mergeCell ref="B2:P2"/>
    <mergeCell ref="B4:P4"/>
    <mergeCell ref="C6:N6"/>
    <mergeCell ref="C7:N7"/>
    <mergeCell ref="C8:N8"/>
  </mergeCells>
  <dataValidations count="2">
    <dataValidation type="decimal" allowBlank="1" showInputMessage="1" showErrorMessage="1" sqref="WVH983030 WLL983030 C65526 IV65526 SR65526 ACN65526 AMJ65526 AWF65526 BGB65526 BPX65526 BZT65526 CJP65526 CTL65526 DDH65526 DND65526 DWZ65526 EGV65526 EQR65526 FAN65526 FKJ65526 FUF65526 GEB65526 GNX65526 GXT65526 HHP65526 HRL65526 IBH65526 ILD65526 IUZ65526 JEV65526 JOR65526 JYN65526 KIJ65526 KSF65526 LCB65526 LLX65526 LVT65526 MFP65526 MPL65526 MZH65526 NJD65526 NSZ65526 OCV65526 OMR65526 OWN65526 PGJ65526 PQF65526 QAB65526 QJX65526 QTT65526 RDP65526 RNL65526 RXH65526 SHD65526 SQZ65526 TAV65526 TKR65526 TUN65526 UEJ65526 UOF65526 UYB65526 VHX65526 VRT65526 WBP65526 WLL65526 WVH65526 C131062 IV131062 SR131062 ACN131062 AMJ131062 AWF131062 BGB131062 BPX131062 BZT131062 CJP131062 CTL131062 DDH131062 DND131062 DWZ131062 EGV131062 EQR131062 FAN131062 FKJ131062 FUF131062 GEB131062 GNX131062 GXT131062 HHP131062 HRL131062 IBH131062 ILD131062 IUZ131062 JEV131062 JOR131062 JYN131062 KIJ131062 KSF131062 LCB131062 LLX131062 LVT131062 MFP131062 MPL131062 MZH131062 NJD131062 NSZ131062 OCV131062 OMR131062 OWN131062 PGJ131062 PQF131062 QAB131062 QJX131062 QTT131062 RDP131062 RNL131062 RXH131062 SHD131062 SQZ131062 TAV131062 TKR131062 TUN131062 UEJ131062 UOF131062 UYB131062 VHX131062 VRT131062 WBP131062 WLL131062 WVH131062 C196598 IV196598 SR196598 ACN196598 AMJ196598 AWF196598 BGB196598 BPX196598 BZT196598 CJP196598 CTL196598 DDH196598 DND196598 DWZ196598 EGV196598 EQR196598 FAN196598 FKJ196598 FUF196598 GEB196598 GNX196598 GXT196598 HHP196598 HRL196598 IBH196598 ILD196598 IUZ196598 JEV196598 JOR196598 JYN196598 KIJ196598 KSF196598 LCB196598 LLX196598 LVT196598 MFP196598 MPL196598 MZH196598 NJD196598 NSZ196598 OCV196598 OMR196598 OWN196598 PGJ196598 PQF196598 QAB196598 QJX196598 QTT196598 RDP196598 RNL196598 RXH196598 SHD196598 SQZ196598 TAV196598 TKR196598 TUN196598 UEJ196598 UOF196598 UYB196598 VHX196598 VRT196598 WBP196598 WLL196598 WVH196598 C262134 IV262134 SR262134 ACN262134 AMJ262134 AWF262134 BGB262134 BPX262134 BZT262134 CJP262134 CTL262134 DDH262134 DND262134 DWZ262134 EGV262134 EQR262134 FAN262134 FKJ262134 FUF262134 GEB262134 GNX262134 GXT262134 HHP262134 HRL262134 IBH262134 ILD262134 IUZ262134 JEV262134 JOR262134 JYN262134 KIJ262134 KSF262134 LCB262134 LLX262134 LVT262134 MFP262134 MPL262134 MZH262134 NJD262134 NSZ262134 OCV262134 OMR262134 OWN262134 PGJ262134 PQF262134 QAB262134 QJX262134 QTT262134 RDP262134 RNL262134 RXH262134 SHD262134 SQZ262134 TAV262134 TKR262134 TUN262134 UEJ262134 UOF262134 UYB262134 VHX262134 VRT262134 WBP262134 WLL262134 WVH262134 C327670 IV327670 SR327670 ACN327670 AMJ327670 AWF327670 BGB327670 BPX327670 BZT327670 CJP327670 CTL327670 DDH327670 DND327670 DWZ327670 EGV327670 EQR327670 FAN327670 FKJ327670 FUF327670 GEB327670 GNX327670 GXT327670 HHP327670 HRL327670 IBH327670 ILD327670 IUZ327670 JEV327670 JOR327670 JYN327670 KIJ327670 KSF327670 LCB327670 LLX327670 LVT327670 MFP327670 MPL327670 MZH327670 NJD327670 NSZ327670 OCV327670 OMR327670 OWN327670 PGJ327670 PQF327670 QAB327670 QJX327670 QTT327670 RDP327670 RNL327670 RXH327670 SHD327670 SQZ327670 TAV327670 TKR327670 TUN327670 UEJ327670 UOF327670 UYB327670 VHX327670 VRT327670 WBP327670 WLL327670 WVH327670 C393206 IV393206 SR393206 ACN393206 AMJ393206 AWF393206 BGB393206 BPX393206 BZT393206 CJP393206 CTL393206 DDH393206 DND393206 DWZ393206 EGV393206 EQR393206 FAN393206 FKJ393206 FUF393206 GEB393206 GNX393206 GXT393206 HHP393206 HRL393206 IBH393206 ILD393206 IUZ393206 JEV393206 JOR393206 JYN393206 KIJ393206 KSF393206 LCB393206 LLX393206 LVT393206 MFP393206 MPL393206 MZH393206 NJD393206 NSZ393206 OCV393206 OMR393206 OWN393206 PGJ393206 PQF393206 QAB393206 QJX393206 QTT393206 RDP393206 RNL393206 RXH393206 SHD393206 SQZ393206 TAV393206 TKR393206 TUN393206 UEJ393206 UOF393206 UYB393206 VHX393206 VRT393206 WBP393206 WLL393206 WVH393206 C458742 IV458742 SR458742 ACN458742 AMJ458742 AWF458742 BGB458742 BPX458742 BZT458742 CJP458742 CTL458742 DDH458742 DND458742 DWZ458742 EGV458742 EQR458742 FAN458742 FKJ458742 FUF458742 GEB458742 GNX458742 GXT458742 HHP458742 HRL458742 IBH458742 ILD458742 IUZ458742 JEV458742 JOR458742 JYN458742 KIJ458742 KSF458742 LCB458742 LLX458742 LVT458742 MFP458742 MPL458742 MZH458742 NJD458742 NSZ458742 OCV458742 OMR458742 OWN458742 PGJ458742 PQF458742 QAB458742 QJX458742 QTT458742 RDP458742 RNL458742 RXH458742 SHD458742 SQZ458742 TAV458742 TKR458742 TUN458742 UEJ458742 UOF458742 UYB458742 VHX458742 VRT458742 WBP458742 WLL458742 WVH458742 C524278 IV524278 SR524278 ACN524278 AMJ524278 AWF524278 BGB524278 BPX524278 BZT524278 CJP524278 CTL524278 DDH524278 DND524278 DWZ524278 EGV524278 EQR524278 FAN524278 FKJ524278 FUF524278 GEB524278 GNX524278 GXT524278 HHP524278 HRL524278 IBH524278 ILD524278 IUZ524278 JEV524278 JOR524278 JYN524278 KIJ524278 KSF524278 LCB524278 LLX524278 LVT524278 MFP524278 MPL524278 MZH524278 NJD524278 NSZ524278 OCV524278 OMR524278 OWN524278 PGJ524278 PQF524278 QAB524278 QJX524278 QTT524278 RDP524278 RNL524278 RXH524278 SHD524278 SQZ524278 TAV524278 TKR524278 TUN524278 UEJ524278 UOF524278 UYB524278 VHX524278 VRT524278 WBP524278 WLL524278 WVH524278 C589814 IV589814 SR589814 ACN589814 AMJ589814 AWF589814 BGB589814 BPX589814 BZT589814 CJP589814 CTL589814 DDH589814 DND589814 DWZ589814 EGV589814 EQR589814 FAN589814 FKJ589814 FUF589814 GEB589814 GNX589814 GXT589814 HHP589814 HRL589814 IBH589814 ILD589814 IUZ589814 JEV589814 JOR589814 JYN589814 KIJ589814 KSF589814 LCB589814 LLX589814 LVT589814 MFP589814 MPL589814 MZH589814 NJD589814 NSZ589814 OCV589814 OMR589814 OWN589814 PGJ589814 PQF589814 QAB589814 QJX589814 QTT589814 RDP589814 RNL589814 RXH589814 SHD589814 SQZ589814 TAV589814 TKR589814 TUN589814 UEJ589814 UOF589814 UYB589814 VHX589814 VRT589814 WBP589814 WLL589814 WVH589814 C655350 IV655350 SR655350 ACN655350 AMJ655350 AWF655350 BGB655350 BPX655350 BZT655350 CJP655350 CTL655350 DDH655350 DND655350 DWZ655350 EGV655350 EQR655350 FAN655350 FKJ655350 FUF655350 GEB655350 GNX655350 GXT655350 HHP655350 HRL655350 IBH655350 ILD655350 IUZ655350 JEV655350 JOR655350 JYN655350 KIJ655350 KSF655350 LCB655350 LLX655350 LVT655350 MFP655350 MPL655350 MZH655350 NJD655350 NSZ655350 OCV655350 OMR655350 OWN655350 PGJ655350 PQF655350 QAB655350 QJX655350 QTT655350 RDP655350 RNL655350 RXH655350 SHD655350 SQZ655350 TAV655350 TKR655350 TUN655350 UEJ655350 UOF655350 UYB655350 VHX655350 VRT655350 WBP655350 WLL655350 WVH655350 C720886 IV720886 SR720886 ACN720886 AMJ720886 AWF720886 BGB720886 BPX720886 BZT720886 CJP720886 CTL720886 DDH720886 DND720886 DWZ720886 EGV720886 EQR720886 FAN720886 FKJ720886 FUF720886 GEB720886 GNX720886 GXT720886 HHP720886 HRL720886 IBH720886 ILD720886 IUZ720886 JEV720886 JOR720886 JYN720886 KIJ720886 KSF720886 LCB720886 LLX720886 LVT720886 MFP720886 MPL720886 MZH720886 NJD720886 NSZ720886 OCV720886 OMR720886 OWN720886 PGJ720886 PQF720886 QAB720886 QJX720886 QTT720886 RDP720886 RNL720886 RXH720886 SHD720886 SQZ720886 TAV720886 TKR720886 TUN720886 UEJ720886 UOF720886 UYB720886 VHX720886 VRT720886 WBP720886 WLL720886 WVH720886 C786422 IV786422 SR786422 ACN786422 AMJ786422 AWF786422 BGB786422 BPX786422 BZT786422 CJP786422 CTL786422 DDH786422 DND786422 DWZ786422 EGV786422 EQR786422 FAN786422 FKJ786422 FUF786422 GEB786422 GNX786422 GXT786422 HHP786422 HRL786422 IBH786422 ILD786422 IUZ786422 JEV786422 JOR786422 JYN786422 KIJ786422 KSF786422 LCB786422 LLX786422 LVT786422 MFP786422 MPL786422 MZH786422 NJD786422 NSZ786422 OCV786422 OMR786422 OWN786422 PGJ786422 PQF786422 QAB786422 QJX786422 QTT786422 RDP786422 RNL786422 RXH786422 SHD786422 SQZ786422 TAV786422 TKR786422 TUN786422 UEJ786422 UOF786422 UYB786422 VHX786422 VRT786422 WBP786422 WLL786422 WVH786422 C851958 IV851958 SR851958 ACN851958 AMJ851958 AWF851958 BGB851958 BPX851958 BZT851958 CJP851958 CTL851958 DDH851958 DND851958 DWZ851958 EGV851958 EQR851958 FAN851958 FKJ851958 FUF851958 GEB851958 GNX851958 GXT851958 HHP851958 HRL851958 IBH851958 ILD851958 IUZ851958 JEV851958 JOR851958 JYN851958 KIJ851958 KSF851958 LCB851958 LLX851958 LVT851958 MFP851958 MPL851958 MZH851958 NJD851958 NSZ851958 OCV851958 OMR851958 OWN851958 PGJ851958 PQF851958 QAB851958 QJX851958 QTT851958 RDP851958 RNL851958 RXH851958 SHD851958 SQZ851958 TAV851958 TKR851958 TUN851958 UEJ851958 UOF851958 UYB851958 VHX851958 VRT851958 WBP851958 WLL851958 WVH851958 C917494 IV917494 SR917494 ACN917494 AMJ917494 AWF917494 BGB917494 BPX917494 BZT917494 CJP917494 CTL917494 DDH917494 DND917494 DWZ917494 EGV917494 EQR917494 FAN917494 FKJ917494 FUF917494 GEB917494 GNX917494 GXT917494 HHP917494 HRL917494 IBH917494 ILD917494 IUZ917494 JEV917494 JOR917494 JYN917494 KIJ917494 KSF917494 LCB917494 LLX917494 LVT917494 MFP917494 MPL917494 MZH917494 NJD917494 NSZ917494 OCV917494 OMR917494 OWN917494 PGJ917494 PQF917494 QAB917494 QJX917494 QTT917494 RDP917494 RNL917494 RXH917494 SHD917494 SQZ917494 TAV917494 TKR917494 TUN917494 UEJ917494 UOF917494 UYB917494 VHX917494 VRT917494 WBP917494 WLL917494 WVH917494 C983030 IV983030 SR983030 ACN983030 AMJ983030 AWF983030 BGB983030 BPX983030 BZT983030 CJP983030 CTL983030 DDH983030 DND983030 DWZ983030 EGV983030 EQR983030 FAN983030 FKJ983030 FUF983030 GEB983030 GNX983030 GXT983030 HHP983030 HRL983030 IBH983030 ILD983030 IUZ983030 JEV983030 JOR983030 JYN983030 KIJ983030 KSF983030 LCB983030 LLX983030 LVT983030 MFP983030 MPL983030 MZH983030 NJD983030 NSZ983030 OCV983030 OMR983030 OWN983030 PGJ983030 PQF983030 QAB983030 QJX983030 QTT983030 RDP983030 RNL983030 RXH983030 SHD983030 SQZ983030 TAV983030 TKR983030 TUN983030 UEJ983030 UOF983030 UYB983030 VHX983030 VRT983030 WBP983030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30 A65526 IS65526 SO65526 ACK65526 AMG65526 AWC65526 BFY65526 BPU65526 BZQ65526 CJM65526 CTI65526 DDE65526 DNA65526 DWW65526 EGS65526 EQO65526 FAK65526 FKG65526 FUC65526 GDY65526 GNU65526 GXQ65526 HHM65526 HRI65526 IBE65526 ILA65526 IUW65526 JES65526 JOO65526 JYK65526 KIG65526 KSC65526 LBY65526 LLU65526 LVQ65526 MFM65526 MPI65526 MZE65526 NJA65526 NSW65526 OCS65526 OMO65526 OWK65526 PGG65526 PQC65526 PZY65526 QJU65526 QTQ65526 RDM65526 RNI65526 RXE65526 SHA65526 SQW65526 TAS65526 TKO65526 TUK65526 UEG65526 UOC65526 UXY65526 VHU65526 VRQ65526 WBM65526 WLI65526 WVE65526 A131062 IS131062 SO131062 ACK131062 AMG131062 AWC131062 BFY131062 BPU131062 BZQ131062 CJM131062 CTI131062 DDE131062 DNA131062 DWW131062 EGS131062 EQO131062 FAK131062 FKG131062 FUC131062 GDY131062 GNU131062 GXQ131062 HHM131062 HRI131062 IBE131062 ILA131062 IUW131062 JES131062 JOO131062 JYK131062 KIG131062 KSC131062 LBY131062 LLU131062 LVQ131062 MFM131062 MPI131062 MZE131062 NJA131062 NSW131062 OCS131062 OMO131062 OWK131062 PGG131062 PQC131062 PZY131062 QJU131062 QTQ131062 RDM131062 RNI131062 RXE131062 SHA131062 SQW131062 TAS131062 TKO131062 TUK131062 UEG131062 UOC131062 UXY131062 VHU131062 VRQ131062 WBM131062 WLI131062 WVE131062 A196598 IS196598 SO196598 ACK196598 AMG196598 AWC196598 BFY196598 BPU196598 BZQ196598 CJM196598 CTI196598 DDE196598 DNA196598 DWW196598 EGS196598 EQO196598 FAK196598 FKG196598 FUC196598 GDY196598 GNU196598 GXQ196598 HHM196598 HRI196598 IBE196598 ILA196598 IUW196598 JES196598 JOO196598 JYK196598 KIG196598 KSC196598 LBY196598 LLU196598 LVQ196598 MFM196598 MPI196598 MZE196598 NJA196598 NSW196598 OCS196598 OMO196598 OWK196598 PGG196598 PQC196598 PZY196598 QJU196598 QTQ196598 RDM196598 RNI196598 RXE196598 SHA196598 SQW196598 TAS196598 TKO196598 TUK196598 UEG196598 UOC196598 UXY196598 VHU196598 VRQ196598 WBM196598 WLI196598 WVE196598 A262134 IS262134 SO262134 ACK262134 AMG262134 AWC262134 BFY262134 BPU262134 BZQ262134 CJM262134 CTI262134 DDE262134 DNA262134 DWW262134 EGS262134 EQO262134 FAK262134 FKG262134 FUC262134 GDY262134 GNU262134 GXQ262134 HHM262134 HRI262134 IBE262134 ILA262134 IUW262134 JES262134 JOO262134 JYK262134 KIG262134 KSC262134 LBY262134 LLU262134 LVQ262134 MFM262134 MPI262134 MZE262134 NJA262134 NSW262134 OCS262134 OMO262134 OWK262134 PGG262134 PQC262134 PZY262134 QJU262134 QTQ262134 RDM262134 RNI262134 RXE262134 SHA262134 SQW262134 TAS262134 TKO262134 TUK262134 UEG262134 UOC262134 UXY262134 VHU262134 VRQ262134 WBM262134 WLI262134 WVE262134 A327670 IS327670 SO327670 ACK327670 AMG327670 AWC327670 BFY327670 BPU327670 BZQ327670 CJM327670 CTI327670 DDE327670 DNA327670 DWW327670 EGS327670 EQO327670 FAK327670 FKG327670 FUC327670 GDY327670 GNU327670 GXQ327670 HHM327670 HRI327670 IBE327670 ILA327670 IUW327670 JES327670 JOO327670 JYK327670 KIG327670 KSC327670 LBY327670 LLU327670 LVQ327670 MFM327670 MPI327670 MZE327670 NJA327670 NSW327670 OCS327670 OMO327670 OWK327670 PGG327670 PQC327670 PZY327670 QJU327670 QTQ327670 RDM327670 RNI327670 RXE327670 SHA327670 SQW327670 TAS327670 TKO327670 TUK327670 UEG327670 UOC327670 UXY327670 VHU327670 VRQ327670 WBM327670 WLI327670 WVE327670 A393206 IS393206 SO393206 ACK393206 AMG393206 AWC393206 BFY393206 BPU393206 BZQ393206 CJM393206 CTI393206 DDE393206 DNA393206 DWW393206 EGS393206 EQO393206 FAK393206 FKG393206 FUC393206 GDY393206 GNU393206 GXQ393206 HHM393206 HRI393206 IBE393206 ILA393206 IUW393206 JES393206 JOO393206 JYK393206 KIG393206 KSC393206 LBY393206 LLU393206 LVQ393206 MFM393206 MPI393206 MZE393206 NJA393206 NSW393206 OCS393206 OMO393206 OWK393206 PGG393206 PQC393206 PZY393206 QJU393206 QTQ393206 RDM393206 RNI393206 RXE393206 SHA393206 SQW393206 TAS393206 TKO393206 TUK393206 UEG393206 UOC393206 UXY393206 VHU393206 VRQ393206 WBM393206 WLI393206 WVE393206 A458742 IS458742 SO458742 ACK458742 AMG458742 AWC458742 BFY458742 BPU458742 BZQ458742 CJM458742 CTI458742 DDE458742 DNA458742 DWW458742 EGS458742 EQO458742 FAK458742 FKG458742 FUC458742 GDY458742 GNU458742 GXQ458742 HHM458742 HRI458742 IBE458742 ILA458742 IUW458742 JES458742 JOO458742 JYK458742 KIG458742 KSC458742 LBY458742 LLU458742 LVQ458742 MFM458742 MPI458742 MZE458742 NJA458742 NSW458742 OCS458742 OMO458742 OWK458742 PGG458742 PQC458742 PZY458742 QJU458742 QTQ458742 RDM458742 RNI458742 RXE458742 SHA458742 SQW458742 TAS458742 TKO458742 TUK458742 UEG458742 UOC458742 UXY458742 VHU458742 VRQ458742 WBM458742 WLI458742 WVE458742 A524278 IS524278 SO524278 ACK524278 AMG524278 AWC524278 BFY524278 BPU524278 BZQ524278 CJM524278 CTI524278 DDE524278 DNA524278 DWW524278 EGS524278 EQO524278 FAK524278 FKG524278 FUC524278 GDY524278 GNU524278 GXQ524278 HHM524278 HRI524278 IBE524278 ILA524278 IUW524278 JES524278 JOO524278 JYK524278 KIG524278 KSC524278 LBY524278 LLU524278 LVQ524278 MFM524278 MPI524278 MZE524278 NJA524278 NSW524278 OCS524278 OMO524278 OWK524278 PGG524278 PQC524278 PZY524278 QJU524278 QTQ524278 RDM524278 RNI524278 RXE524278 SHA524278 SQW524278 TAS524278 TKO524278 TUK524278 UEG524278 UOC524278 UXY524278 VHU524278 VRQ524278 WBM524278 WLI524278 WVE524278 A589814 IS589814 SO589814 ACK589814 AMG589814 AWC589814 BFY589814 BPU589814 BZQ589814 CJM589814 CTI589814 DDE589814 DNA589814 DWW589814 EGS589814 EQO589814 FAK589814 FKG589814 FUC589814 GDY589814 GNU589814 GXQ589814 HHM589814 HRI589814 IBE589814 ILA589814 IUW589814 JES589814 JOO589814 JYK589814 KIG589814 KSC589814 LBY589814 LLU589814 LVQ589814 MFM589814 MPI589814 MZE589814 NJA589814 NSW589814 OCS589814 OMO589814 OWK589814 PGG589814 PQC589814 PZY589814 QJU589814 QTQ589814 RDM589814 RNI589814 RXE589814 SHA589814 SQW589814 TAS589814 TKO589814 TUK589814 UEG589814 UOC589814 UXY589814 VHU589814 VRQ589814 WBM589814 WLI589814 WVE589814 A655350 IS655350 SO655350 ACK655350 AMG655350 AWC655350 BFY655350 BPU655350 BZQ655350 CJM655350 CTI655350 DDE655350 DNA655350 DWW655350 EGS655350 EQO655350 FAK655350 FKG655350 FUC655350 GDY655350 GNU655350 GXQ655350 HHM655350 HRI655350 IBE655350 ILA655350 IUW655350 JES655350 JOO655350 JYK655350 KIG655350 KSC655350 LBY655350 LLU655350 LVQ655350 MFM655350 MPI655350 MZE655350 NJA655350 NSW655350 OCS655350 OMO655350 OWK655350 PGG655350 PQC655350 PZY655350 QJU655350 QTQ655350 RDM655350 RNI655350 RXE655350 SHA655350 SQW655350 TAS655350 TKO655350 TUK655350 UEG655350 UOC655350 UXY655350 VHU655350 VRQ655350 WBM655350 WLI655350 WVE655350 A720886 IS720886 SO720886 ACK720886 AMG720886 AWC720886 BFY720886 BPU720886 BZQ720886 CJM720886 CTI720886 DDE720886 DNA720886 DWW720886 EGS720886 EQO720886 FAK720886 FKG720886 FUC720886 GDY720886 GNU720886 GXQ720886 HHM720886 HRI720886 IBE720886 ILA720886 IUW720886 JES720886 JOO720886 JYK720886 KIG720886 KSC720886 LBY720886 LLU720886 LVQ720886 MFM720886 MPI720886 MZE720886 NJA720886 NSW720886 OCS720886 OMO720886 OWK720886 PGG720886 PQC720886 PZY720886 QJU720886 QTQ720886 RDM720886 RNI720886 RXE720886 SHA720886 SQW720886 TAS720886 TKO720886 TUK720886 UEG720886 UOC720886 UXY720886 VHU720886 VRQ720886 WBM720886 WLI720886 WVE720886 A786422 IS786422 SO786422 ACK786422 AMG786422 AWC786422 BFY786422 BPU786422 BZQ786422 CJM786422 CTI786422 DDE786422 DNA786422 DWW786422 EGS786422 EQO786422 FAK786422 FKG786422 FUC786422 GDY786422 GNU786422 GXQ786422 HHM786422 HRI786422 IBE786422 ILA786422 IUW786422 JES786422 JOO786422 JYK786422 KIG786422 KSC786422 LBY786422 LLU786422 LVQ786422 MFM786422 MPI786422 MZE786422 NJA786422 NSW786422 OCS786422 OMO786422 OWK786422 PGG786422 PQC786422 PZY786422 QJU786422 QTQ786422 RDM786422 RNI786422 RXE786422 SHA786422 SQW786422 TAS786422 TKO786422 TUK786422 UEG786422 UOC786422 UXY786422 VHU786422 VRQ786422 WBM786422 WLI786422 WVE786422 A851958 IS851958 SO851958 ACK851958 AMG851958 AWC851958 BFY851958 BPU851958 BZQ851958 CJM851958 CTI851958 DDE851958 DNA851958 DWW851958 EGS851958 EQO851958 FAK851958 FKG851958 FUC851958 GDY851958 GNU851958 GXQ851958 HHM851958 HRI851958 IBE851958 ILA851958 IUW851958 JES851958 JOO851958 JYK851958 KIG851958 KSC851958 LBY851958 LLU851958 LVQ851958 MFM851958 MPI851958 MZE851958 NJA851958 NSW851958 OCS851958 OMO851958 OWK851958 PGG851958 PQC851958 PZY851958 QJU851958 QTQ851958 RDM851958 RNI851958 RXE851958 SHA851958 SQW851958 TAS851958 TKO851958 TUK851958 UEG851958 UOC851958 UXY851958 VHU851958 VRQ851958 WBM851958 WLI851958 WVE851958 A917494 IS917494 SO917494 ACK917494 AMG917494 AWC917494 BFY917494 BPU917494 BZQ917494 CJM917494 CTI917494 DDE917494 DNA917494 DWW917494 EGS917494 EQO917494 FAK917494 FKG917494 FUC917494 GDY917494 GNU917494 GXQ917494 HHM917494 HRI917494 IBE917494 ILA917494 IUW917494 JES917494 JOO917494 JYK917494 KIG917494 KSC917494 LBY917494 LLU917494 LVQ917494 MFM917494 MPI917494 MZE917494 NJA917494 NSW917494 OCS917494 OMO917494 OWK917494 PGG917494 PQC917494 PZY917494 QJU917494 QTQ917494 RDM917494 RNI917494 RXE917494 SHA917494 SQW917494 TAS917494 TKO917494 TUK917494 UEG917494 UOC917494 UXY917494 VHU917494 VRQ917494 WBM917494 WLI917494 WVE917494 A983030 IS983030 SO983030 ACK983030 AMG983030 AWC983030 BFY983030 BPU983030 BZQ983030 CJM983030 CTI983030 DDE983030 DNA983030 DWW983030 EGS983030 EQO983030 FAK983030 FKG983030 FUC983030 GDY983030 GNU983030 GXQ983030 HHM983030 HRI983030 IBE983030 ILA983030 IUW983030 JES983030 JOO983030 JYK983030 KIG983030 KSC983030 LBY983030 LLU983030 LVQ983030 MFM983030 MPI983030 MZE983030 NJA983030 NSW983030 OCS983030 OMO983030 OWK983030 PGG983030 PQC983030 PZY983030 QJU983030 QTQ983030 RDM983030 RNI983030 RXE983030 SHA983030 SQW983030 TAS983030 TKO983030 TUK983030 UEG983030 UOC983030 UXY983030 VHU983030 VRQ983030 WBM983030 WLI983030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2:Z115"/>
  <sheetViews>
    <sheetView zoomScale="70" zoomScaleNormal="70" workbookViewId="0">
      <selection activeCell="E15" sqref="E15"/>
    </sheetView>
  </sheetViews>
  <sheetFormatPr baseColWidth="10" defaultRowHeight="15"/>
  <cols>
    <col min="1" max="1" width="3.140625" style="1" bestFit="1" customWidth="1"/>
    <col min="2" max="2" width="62.28515625" style="1" customWidth="1"/>
    <col min="3" max="3" width="34.710937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9.140625" style="1" customWidth="1"/>
    <col min="12" max="12" width="18.7109375" style="1" customWidth="1"/>
    <col min="13" max="13" width="21.5703125" style="1" customWidth="1"/>
    <col min="14" max="14" width="22.140625" style="1" customWidth="1"/>
    <col min="15" max="15" width="26.140625" style="1" customWidth="1"/>
    <col min="16" max="16" width="19.5703125" style="1" bestFit="1" customWidth="1"/>
    <col min="17" max="17" width="22.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2382</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2410</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G13" s="112"/>
      <c r="I13" s="15"/>
      <c r="J13" s="15"/>
      <c r="K13" s="15"/>
      <c r="L13" s="15"/>
      <c r="M13" s="15"/>
      <c r="N13" s="16"/>
    </row>
    <row r="14" spans="2:16" ht="45.75" customHeight="1">
      <c r="B14" s="917"/>
      <c r="C14" s="917"/>
      <c r="D14" s="613" t="s">
        <v>10</v>
      </c>
      <c r="E14" s="613" t="s">
        <v>11</v>
      </c>
      <c r="F14" s="613" t="s">
        <v>12</v>
      </c>
      <c r="G14" s="776"/>
      <c r="I14" s="19"/>
      <c r="J14" s="19"/>
      <c r="K14" s="19"/>
      <c r="L14" s="19"/>
      <c r="M14" s="19"/>
      <c r="N14" s="16"/>
    </row>
    <row r="15" spans="2:16" ht="45" customHeight="1">
      <c r="B15" s="1379" t="s">
        <v>9</v>
      </c>
      <c r="C15" s="1380"/>
      <c r="D15" s="613">
        <v>32</v>
      </c>
      <c r="E15" s="20">
        <v>1670624800</v>
      </c>
      <c r="F15" s="446">
        <v>800</v>
      </c>
      <c r="G15" s="779"/>
      <c r="I15" s="23"/>
      <c r="J15" s="23"/>
      <c r="K15" s="23"/>
      <c r="L15" s="23"/>
      <c r="M15" s="23"/>
      <c r="N15" s="16"/>
    </row>
    <row r="16" spans="2:16" ht="15.75" thickBot="1">
      <c r="B16" s="1263" t="s">
        <v>13</v>
      </c>
      <c r="C16" s="1264"/>
      <c r="D16" s="613">
        <f>SUM(D15:D15)</f>
        <v>32</v>
      </c>
      <c r="E16" s="536">
        <f>SUM(E15:E15)</f>
        <v>1670624800</v>
      </c>
      <c r="F16" s="446">
        <f>SUM(F15:F15)</f>
        <v>800</v>
      </c>
      <c r="G16" s="779"/>
      <c r="H16" s="25"/>
      <c r="I16" s="15"/>
      <c r="J16" s="15"/>
      <c r="K16" s="15"/>
      <c r="L16" s="15"/>
      <c r="M16" s="15"/>
      <c r="N16" s="26"/>
    </row>
    <row r="17" spans="1:14" ht="44.25" customHeight="1" thickBot="1">
      <c r="A17" s="30"/>
      <c r="B17" s="31" t="s">
        <v>14</v>
      </c>
      <c r="C17" s="31" t="s">
        <v>15</v>
      </c>
      <c r="E17" s="19"/>
      <c r="F17" s="19"/>
      <c r="G17" s="19"/>
      <c r="H17" s="19"/>
      <c r="I17" s="32"/>
      <c r="J17" s="32"/>
      <c r="K17" s="32"/>
      <c r="L17" s="32"/>
      <c r="M17" s="32"/>
    </row>
    <row r="18" spans="1:14" ht="15.75" thickBot="1">
      <c r="A18" s="33">
        <v>1</v>
      </c>
      <c r="C18" s="1235">
        <f>+F16*0.8</f>
        <v>640</v>
      </c>
      <c r="D18" s="647"/>
      <c r="E18" s="1236">
        <f>E16</f>
        <v>1670624800</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44"/>
      <c r="D24" s="605" t="s">
        <v>184</v>
      </c>
      <c r="E24"/>
      <c r="F24"/>
      <c r="G24"/>
      <c r="H24"/>
      <c r="I24" s="15"/>
      <c r="J24" s="15"/>
      <c r="K24" s="15"/>
      <c r="L24" s="15"/>
      <c r="M24" s="15"/>
      <c r="N24" s="16"/>
    </row>
    <row r="25" spans="1:14">
      <c r="A25" s="773"/>
      <c r="B25" s="44" t="s">
        <v>21</v>
      </c>
      <c r="C25" s="44"/>
      <c r="D25" s="605" t="s">
        <v>184</v>
      </c>
      <c r="E25"/>
      <c r="F25"/>
      <c r="G25"/>
      <c r="H25"/>
      <c r="I25" s="15"/>
      <c r="J25" s="15"/>
      <c r="K25" s="15"/>
      <c r="L25" s="15"/>
      <c r="M25" s="15"/>
      <c r="N25" s="16"/>
    </row>
    <row r="26" spans="1:14">
      <c r="A26" s="773"/>
      <c r="B26" s="44" t="s">
        <v>22</v>
      </c>
      <c r="C26" s="44"/>
      <c r="D26" s="605" t="s">
        <v>184</v>
      </c>
      <c r="E26"/>
      <c r="F26"/>
      <c r="G26"/>
      <c r="H26"/>
      <c r="I26" s="15"/>
      <c r="J26" s="15"/>
      <c r="K26" s="15"/>
      <c r="L26" s="15"/>
      <c r="M26" s="15"/>
      <c r="N26" s="16"/>
    </row>
    <row r="27" spans="1:14">
      <c r="A27" s="773"/>
      <c r="B27" s="44" t="s">
        <v>23</v>
      </c>
      <c r="C27" s="44"/>
      <c r="D27" s="605" t="s">
        <v>184</v>
      </c>
      <c r="E27"/>
      <c r="F27"/>
      <c r="G27"/>
      <c r="H27"/>
      <c r="I27" s="15"/>
      <c r="J27" s="15"/>
      <c r="K27" s="15"/>
      <c r="L27" s="15"/>
      <c r="M27" s="15"/>
      <c r="N27" s="16"/>
    </row>
    <row r="28" spans="1:14">
      <c r="A28" s="773"/>
      <c r="B28" s="44" t="s">
        <v>1764</v>
      </c>
      <c r="C28" s="44"/>
      <c r="D28" s="605"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c r="G33"/>
      <c r="H33"/>
      <c r="I33" s="15"/>
      <c r="J33" s="15"/>
      <c r="K33" s="15"/>
      <c r="L33" s="15"/>
      <c r="M33" s="15"/>
      <c r="N33" s="16"/>
    </row>
    <row r="34" spans="1:26" ht="65.25" customHeight="1">
      <c r="A34" s="773"/>
      <c r="B34" s="49" t="s">
        <v>29</v>
      </c>
      <c r="C34" s="50">
        <v>40</v>
      </c>
      <c r="D34" s="605">
        <v>0</v>
      </c>
      <c r="E34" s="1265">
        <f>+D34+D35</f>
        <v>0</v>
      </c>
      <c r="F34"/>
      <c r="G34"/>
      <c r="H34"/>
      <c r="I34" s="15"/>
      <c r="J34" s="15"/>
      <c r="K34" s="15"/>
      <c r="L34" s="15"/>
      <c r="M34" s="15"/>
      <c r="N34" s="16"/>
    </row>
    <row r="35" spans="1:26" ht="82.5" customHeight="1">
      <c r="A35" s="773"/>
      <c r="B35" s="49" t="s">
        <v>30</v>
      </c>
      <c r="C35" s="50">
        <v>60</v>
      </c>
      <c r="D35" s="605">
        <f>+F114</f>
        <v>0</v>
      </c>
      <c r="E35" s="1266"/>
      <c r="F35"/>
      <c r="G35"/>
      <c r="H35"/>
      <c r="I35" s="15"/>
      <c r="J35" s="15"/>
      <c r="K35" s="15"/>
      <c r="L35" s="15"/>
      <c r="M35" s="15"/>
      <c r="N35" s="16"/>
    </row>
    <row r="36" spans="1:26">
      <c r="A36" s="773"/>
      <c r="C36" s="40"/>
      <c r="D36" s="23"/>
      <c r="E36" s="41"/>
      <c r="F36" s="37"/>
      <c r="G36" s="37"/>
      <c r="H36" s="37"/>
      <c r="I36" s="38"/>
      <c r="J36" s="38"/>
      <c r="K36" s="38"/>
      <c r="L36" s="38"/>
      <c r="M36" s="38"/>
    </row>
    <row r="37" spans="1:26" ht="15.75" thickBot="1">
      <c r="M37" s="1267"/>
      <c r="N37" s="1267"/>
    </row>
    <row r="38" spans="1:26">
      <c r="B38" s="42" t="s">
        <v>32</v>
      </c>
      <c r="M38" s="51"/>
      <c r="N38" s="51"/>
    </row>
    <row r="39" spans="1:26" ht="15.75" thickBot="1">
      <c r="M39" s="51"/>
      <c r="N39" s="51"/>
    </row>
    <row r="40" spans="1:26" s="15" customFormat="1" ht="109.5" customHeight="1">
      <c r="B40" s="52" t="s">
        <v>33</v>
      </c>
      <c r="C40" s="52" t="s">
        <v>34</v>
      </c>
      <c r="D40" s="52" t="s">
        <v>35</v>
      </c>
      <c r="E40" s="52" t="s">
        <v>36</v>
      </c>
      <c r="F40" s="52" t="s">
        <v>37</v>
      </c>
      <c r="G40" s="52" t="s">
        <v>38</v>
      </c>
      <c r="H40" s="52" t="s">
        <v>39</v>
      </c>
      <c r="I40" s="52" t="s">
        <v>40</v>
      </c>
      <c r="J40" s="52" t="s">
        <v>41</v>
      </c>
      <c r="K40" s="52" t="s">
        <v>42</v>
      </c>
      <c r="L40" s="52" t="s">
        <v>43</v>
      </c>
      <c r="M40" s="53" t="s">
        <v>44</v>
      </c>
      <c r="N40" s="52" t="s">
        <v>45</v>
      </c>
      <c r="O40" s="52" t="s">
        <v>46</v>
      </c>
      <c r="P40" s="54" t="s">
        <v>47</v>
      </c>
      <c r="Q40" s="54" t="s">
        <v>48</v>
      </c>
    </row>
    <row r="41" spans="1:26" s="162" customFormat="1" ht="82.5" customHeight="1">
      <c r="A41" s="150">
        <v>1</v>
      </c>
      <c r="B41" s="153" t="s">
        <v>2382</v>
      </c>
      <c r="C41" s="152" t="s">
        <v>2382</v>
      </c>
      <c r="D41" s="153" t="s">
        <v>49</v>
      </c>
      <c r="E41" s="557" t="s">
        <v>2411</v>
      </c>
      <c r="F41" s="152" t="s">
        <v>18</v>
      </c>
      <c r="G41" s="512" t="s">
        <v>53</v>
      </c>
      <c r="H41" s="519">
        <v>41548</v>
      </c>
      <c r="I41" s="519">
        <v>41851</v>
      </c>
      <c r="J41" s="514" t="s">
        <v>19</v>
      </c>
      <c r="K41" s="887">
        <f>(DAYS360(H41,I41))/30</f>
        <v>10</v>
      </c>
      <c r="L41" s="887">
        <v>0</v>
      </c>
      <c r="M41" s="543">
        <v>640</v>
      </c>
      <c r="N41" s="543" t="s">
        <v>223</v>
      </c>
      <c r="O41" s="544"/>
      <c r="P41" s="544">
        <v>383</v>
      </c>
      <c r="Q41" s="174" t="s">
        <v>2412</v>
      </c>
      <c r="R41" s="175"/>
      <c r="S41" s="175"/>
      <c r="T41" s="175"/>
      <c r="U41" s="175"/>
      <c r="V41" s="175"/>
      <c r="W41" s="175"/>
      <c r="X41" s="175"/>
      <c r="Y41" s="175"/>
      <c r="Z41" s="175"/>
    </row>
    <row r="42" spans="1:26" s="162" customFormat="1">
      <c r="A42" s="150"/>
      <c r="B42" s="151" t="s">
        <v>28</v>
      </c>
      <c r="C42" s="152"/>
      <c r="D42" s="153"/>
      <c r="E42" s="154"/>
      <c r="F42" s="155"/>
      <c r="G42" s="155"/>
      <c r="H42" s="155"/>
      <c r="I42" s="157"/>
      <c r="J42" s="157"/>
      <c r="K42" s="158">
        <f>SUM(K41:K41)</f>
        <v>10</v>
      </c>
      <c r="L42" s="158">
        <f>SUM(L41:L41)</f>
        <v>0</v>
      </c>
      <c r="M42" s="185">
        <f>SUM(M41:M41)</f>
        <v>640</v>
      </c>
      <c r="N42" s="158">
        <f>SUM(N41:N41)</f>
        <v>0</v>
      </c>
      <c r="O42" s="160"/>
      <c r="P42" s="160"/>
      <c r="Q42" s="161"/>
    </row>
    <row r="43" spans="1:26" s="112" customFormat="1">
      <c r="E43" s="163"/>
    </row>
    <row r="44" spans="1:26" s="112" customFormat="1">
      <c r="B44" s="1253" t="s">
        <v>60</v>
      </c>
      <c r="C44" s="1253" t="s">
        <v>61</v>
      </c>
      <c r="D44" s="1255" t="s">
        <v>62</v>
      </c>
      <c r="E44" s="1255"/>
    </row>
    <row r="45" spans="1:26" s="112" customFormat="1">
      <c r="B45" s="1254"/>
      <c r="C45" s="1254"/>
      <c r="D45" s="625" t="s">
        <v>63</v>
      </c>
      <c r="E45" s="165" t="s">
        <v>64</v>
      </c>
    </row>
    <row r="46" spans="1:26" s="112" customFormat="1" ht="30.6" customHeight="1">
      <c r="B46" s="166" t="s">
        <v>65</v>
      </c>
      <c r="C46" s="167">
        <f>+K42</f>
        <v>10</v>
      </c>
      <c r="D46" s="110"/>
      <c r="E46" s="110" t="s">
        <v>184</v>
      </c>
      <c r="F46" s="168"/>
      <c r="G46" s="168"/>
      <c r="H46" s="168"/>
      <c r="I46" s="168"/>
      <c r="J46" s="168"/>
      <c r="K46" s="168"/>
      <c r="L46" s="168"/>
      <c r="M46" s="168"/>
    </row>
    <row r="47" spans="1:26" s="112" customFormat="1" ht="30" customHeight="1">
      <c r="B47" s="166" t="s">
        <v>66</v>
      </c>
      <c r="C47" s="167">
        <f>+M42</f>
        <v>640</v>
      </c>
      <c r="D47" s="110"/>
      <c r="E47" s="110" t="s">
        <v>184</v>
      </c>
    </row>
    <row r="48" spans="1:26" s="112" customFormat="1">
      <c r="B48" s="113"/>
      <c r="C48" s="1274"/>
      <c r="D48" s="1274"/>
      <c r="E48" s="1274"/>
      <c r="F48" s="1274"/>
      <c r="G48" s="1274"/>
      <c r="H48" s="1274"/>
      <c r="I48" s="1274"/>
      <c r="J48" s="1274"/>
      <c r="K48" s="1274"/>
      <c r="L48" s="1274"/>
      <c r="M48" s="1274"/>
      <c r="N48" s="1274"/>
    </row>
    <row r="49" spans="2:17" ht="28.15" customHeight="1" thickBot="1"/>
    <row r="50" spans="2:17" ht="27" thickBot="1">
      <c r="B50" s="1275" t="s">
        <v>68</v>
      </c>
      <c r="C50" s="1275"/>
      <c r="D50" s="1275"/>
      <c r="E50" s="1275"/>
      <c r="F50" s="1275"/>
      <c r="G50" s="1275"/>
      <c r="H50" s="1275"/>
      <c r="I50" s="1275"/>
      <c r="J50" s="1275"/>
      <c r="K50" s="1275"/>
      <c r="L50" s="1275"/>
      <c r="M50" s="1275"/>
      <c r="N50" s="1275"/>
    </row>
    <row r="53" spans="2:17" ht="109.5" customHeight="1">
      <c r="B53" s="114" t="s">
        <v>69</v>
      </c>
      <c r="C53" s="115" t="s">
        <v>70</v>
      </c>
      <c r="D53" s="115" t="s">
        <v>71</v>
      </c>
      <c r="E53" s="115" t="s">
        <v>72</v>
      </c>
      <c r="F53" s="115" t="s">
        <v>73</v>
      </c>
      <c r="G53" s="115" t="s">
        <v>74</v>
      </c>
      <c r="H53" s="115" t="s">
        <v>75</v>
      </c>
      <c r="I53" s="115" t="s">
        <v>76</v>
      </c>
      <c r="J53" s="115" t="s">
        <v>77</v>
      </c>
      <c r="K53" s="115" t="s">
        <v>78</v>
      </c>
      <c r="L53" s="115" t="s">
        <v>79</v>
      </c>
      <c r="M53" s="116" t="s">
        <v>80</v>
      </c>
      <c r="N53" s="116" t="s">
        <v>81</v>
      </c>
      <c r="O53" s="1271" t="s">
        <v>82</v>
      </c>
      <c r="P53" s="1273"/>
      <c r="Q53" s="115" t="s">
        <v>83</v>
      </c>
    </row>
    <row r="54" spans="2:17">
      <c r="B54" s="119" t="s">
        <v>1028</v>
      </c>
      <c r="C54" s="119" t="s">
        <v>155</v>
      </c>
      <c r="D54" s="120" t="s">
        <v>1102</v>
      </c>
      <c r="E54" s="120"/>
      <c r="F54" s="121"/>
      <c r="G54" s="121"/>
      <c r="H54" s="121"/>
      <c r="I54" s="122"/>
      <c r="J54" s="122"/>
      <c r="K54" s="44"/>
      <c r="L54" s="44"/>
      <c r="M54" s="44"/>
      <c r="N54" s="44"/>
      <c r="O54" s="1278" t="s">
        <v>2388</v>
      </c>
      <c r="P54" s="1279"/>
      <c r="Q54" s="44" t="s">
        <v>19</v>
      </c>
    </row>
    <row r="55" spans="2:17">
      <c r="B55" s="1" t="s">
        <v>88</v>
      </c>
    </row>
    <row r="56" spans="2:17">
      <c r="B56" s="1" t="s">
        <v>89</v>
      </c>
    </row>
    <row r="57" spans="2:17">
      <c r="B57" s="1" t="s">
        <v>90</v>
      </c>
    </row>
    <row r="59" spans="2:17" ht="15.75" thickBot="1"/>
    <row r="60" spans="2:17" ht="27" thickBot="1">
      <c r="B60" s="1268" t="s">
        <v>91</v>
      </c>
      <c r="C60" s="1269"/>
      <c r="D60" s="1269"/>
      <c r="E60" s="1269"/>
      <c r="F60" s="1269"/>
      <c r="G60" s="1269"/>
      <c r="H60" s="1269"/>
      <c r="I60" s="1269"/>
      <c r="J60" s="1269"/>
      <c r="K60" s="1269"/>
      <c r="L60" s="1269"/>
      <c r="M60" s="1269"/>
      <c r="N60" s="1270"/>
    </row>
    <row r="63" spans="2:17" ht="76.5" customHeight="1">
      <c r="B63" s="114" t="s">
        <v>92</v>
      </c>
      <c r="C63" s="114" t="s">
        <v>93</v>
      </c>
      <c r="D63" s="114" t="s">
        <v>94</v>
      </c>
      <c r="E63" s="114" t="s">
        <v>95</v>
      </c>
      <c r="F63" s="114" t="s">
        <v>96</v>
      </c>
      <c r="G63" s="114" t="s">
        <v>97</v>
      </c>
      <c r="H63" s="114" t="s">
        <v>98</v>
      </c>
      <c r="I63" s="114" t="s">
        <v>99</v>
      </c>
      <c r="J63" s="1271" t="s">
        <v>100</v>
      </c>
      <c r="K63" s="1272"/>
      <c r="L63" s="1273"/>
      <c r="M63" s="114" t="s">
        <v>101</v>
      </c>
      <c r="N63" s="114" t="s">
        <v>102</v>
      </c>
      <c r="O63" s="114" t="s">
        <v>103</v>
      </c>
      <c r="P63" s="1271" t="s">
        <v>82</v>
      </c>
      <c r="Q63" s="1273"/>
    </row>
    <row r="64" spans="2:17" ht="49.5" customHeight="1">
      <c r="B64" s="213" t="s">
        <v>104</v>
      </c>
      <c r="C64" s="213"/>
      <c r="D64" s="119"/>
      <c r="E64" s="119"/>
      <c r="F64" s="119"/>
      <c r="G64" s="119"/>
      <c r="H64" s="119"/>
      <c r="I64" s="120"/>
      <c r="J64" s="46" t="s">
        <v>189</v>
      </c>
      <c r="K64" s="188" t="s">
        <v>190</v>
      </c>
      <c r="L64" s="122" t="s">
        <v>191</v>
      </c>
      <c r="M64" s="44"/>
      <c r="N64" s="44"/>
      <c r="O64" s="44"/>
      <c r="P64" s="1381" t="s">
        <v>2413</v>
      </c>
      <c r="Q64" s="1368"/>
    </row>
    <row r="65" spans="2:17" ht="33.6" customHeight="1">
      <c r="B65" s="213" t="s">
        <v>133</v>
      </c>
      <c r="C65" s="213"/>
      <c r="D65" s="119"/>
      <c r="E65" s="119"/>
      <c r="F65" s="119"/>
      <c r="G65" s="119"/>
      <c r="H65" s="119"/>
      <c r="I65" s="120"/>
      <c r="J65" s="46"/>
      <c r="K65" s="122"/>
      <c r="L65" s="122"/>
      <c r="M65" s="44"/>
      <c r="N65" s="44"/>
      <c r="O65" s="44"/>
      <c r="P65" s="1381" t="s">
        <v>2413</v>
      </c>
      <c r="Q65" s="1368"/>
    </row>
    <row r="67" spans="2:17" ht="15.75" thickBot="1"/>
    <row r="68" spans="2:17" ht="27" thickBot="1">
      <c r="B68" s="1268" t="s">
        <v>118</v>
      </c>
      <c r="C68" s="1269"/>
      <c r="D68" s="1269"/>
      <c r="E68" s="1269"/>
      <c r="F68" s="1269"/>
      <c r="G68" s="1269"/>
      <c r="H68" s="1269"/>
      <c r="I68" s="1269"/>
      <c r="J68" s="1269"/>
      <c r="K68" s="1269"/>
      <c r="L68" s="1269"/>
      <c r="M68" s="1269"/>
      <c r="N68" s="1270"/>
    </row>
    <row r="71" spans="2:17" ht="46.15" customHeight="1">
      <c r="B71" s="115" t="s">
        <v>17</v>
      </c>
      <c r="C71" s="115" t="s">
        <v>119</v>
      </c>
      <c r="D71" s="1271" t="s">
        <v>82</v>
      </c>
      <c r="E71" s="1273"/>
    </row>
    <row r="72" spans="2:17" ht="46.9" customHeight="1">
      <c r="B72" s="129" t="s">
        <v>181</v>
      </c>
      <c r="C72" s="44" t="s">
        <v>19</v>
      </c>
      <c r="D72" s="1276" t="s">
        <v>2394</v>
      </c>
      <c r="E72" s="1277"/>
    </row>
    <row r="75" spans="2:17" ht="26.25">
      <c r="B75" s="1256" t="s">
        <v>121</v>
      </c>
      <c r="C75" s="1257"/>
      <c r="D75" s="1257"/>
      <c r="E75" s="1257"/>
      <c r="F75" s="1257"/>
      <c r="G75" s="1257"/>
      <c r="H75" s="1257"/>
      <c r="I75" s="1257"/>
      <c r="J75" s="1257"/>
      <c r="K75" s="1257"/>
      <c r="L75" s="1257"/>
      <c r="M75" s="1257"/>
      <c r="N75" s="1257"/>
      <c r="O75" s="1257"/>
      <c r="P75" s="1257"/>
    </row>
    <row r="77" spans="2:17" ht="15.75" thickBot="1"/>
    <row r="78" spans="2:17" ht="27" thickBot="1">
      <c r="B78" s="1268" t="s">
        <v>122</v>
      </c>
      <c r="C78" s="1269"/>
      <c r="D78" s="1269"/>
      <c r="E78" s="1269"/>
      <c r="F78" s="1269"/>
      <c r="G78" s="1269"/>
      <c r="H78" s="1269"/>
      <c r="I78" s="1269"/>
      <c r="J78" s="1269"/>
      <c r="K78" s="1269"/>
      <c r="L78" s="1269"/>
      <c r="M78" s="1269"/>
      <c r="N78" s="1270"/>
    </row>
    <row r="80" spans="2:17" ht="15.75" thickBot="1">
      <c r="M80" s="51"/>
      <c r="N80" s="51"/>
    </row>
    <row r="81" spans="1:26" s="15" customFormat="1" ht="109.5" customHeight="1">
      <c r="B81" s="52" t="s">
        <v>33</v>
      </c>
      <c r="C81" s="52" t="s">
        <v>34</v>
      </c>
      <c r="D81" s="52" t="s">
        <v>35</v>
      </c>
      <c r="E81" s="52" t="s">
        <v>36</v>
      </c>
      <c r="F81" s="52" t="s">
        <v>37</v>
      </c>
      <c r="G81" s="52" t="s">
        <v>38</v>
      </c>
      <c r="H81" s="52" t="s">
        <v>39</v>
      </c>
      <c r="I81" s="52" t="s">
        <v>40</v>
      </c>
      <c r="J81" s="52" t="s">
        <v>41</v>
      </c>
      <c r="K81" s="52" t="s">
        <v>42</v>
      </c>
      <c r="L81" s="52" t="s">
        <v>43</v>
      </c>
      <c r="M81" s="53" t="s">
        <v>44</v>
      </c>
      <c r="N81" s="52" t="s">
        <v>45</v>
      </c>
      <c r="O81" s="52" t="s">
        <v>46</v>
      </c>
      <c r="P81" s="54" t="s">
        <v>47</v>
      </c>
      <c r="Q81" s="54" t="s">
        <v>48</v>
      </c>
    </row>
    <row r="82" spans="1:26" s="162" customFormat="1" ht="134.25" customHeight="1">
      <c r="A82" s="150">
        <v>1</v>
      </c>
      <c r="B82" s="153"/>
      <c r="C82" s="153"/>
      <c r="D82" s="153"/>
      <c r="E82" s="557"/>
      <c r="F82" s="152"/>
      <c r="G82" s="512"/>
      <c r="H82" s="519"/>
      <c r="I82" s="519"/>
      <c r="J82" s="514"/>
      <c r="K82" s="887"/>
      <c r="L82" s="514"/>
      <c r="M82" s="543"/>
      <c r="N82" s="543"/>
      <c r="O82" s="544"/>
      <c r="P82" s="544"/>
      <c r="Q82" s="174"/>
      <c r="R82" s="175"/>
      <c r="S82" s="175"/>
      <c r="T82" s="175"/>
      <c r="U82" s="175"/>
      <c r="V82" s="175"/>
      <c r="W82" s="175"/>
      <c r="X82" s="175"/>
      <c r="Y82" s="175"/>
      <c r="Z82" s="175"/>
    </row>
    <row r="83" spans="1:26" s="162" customFormat="1">
      <c r="A83" s="150"/>
      <c r="B83" s="151" t="s">
        <v>28</v>
      </c>
      <c r="C83" s="152"/>
      <c r="D83" s="153"/>
      <c r="E83" s="154"/>
      <c r="F83" s="155"/>
      <c r="G83" s="155"/>
      <c r="H83" s="155"/>
      <c r="I83" s="157"/>
      <c r="J83" s="157"/>
      <c r="K83" s="158">
        <f>SUM(K82:K82)</f>
        <v>0</v>
      </c>
      <c r="L83" s="158">
        <f>SUM(L82:L82)</f>
        <v>0</v>
      </c>
      <c r="M83" s="185">
        <f>SUM(M82:M82)</f>
        <v>0</v>
      </c>
      <c r="N83" s="158">
        <f>SUM(N82:N82)</f>
        <v>0</v>
      </c>
      <c r="O83" s="160"/>
      <c r="P83" s="160"/>
      <c r="Q83" s="161"/>
    </row>
    <row r="84" spans="1:26">
      <c r="B84" s="112"/>
      <c r="C84" s="112"/>
      <c r="D84" s="112"/>
      <c r="E84" s="163"/>
      <c r="F84" s="112"/>
      <c r="G84" s="112"/>
      <c r="H84" s="112"/>
      <c r="I84" s="112"/>
      <c r="J84" s="112"/>
      <c r="K84" s="112"/>
      <c r="L84" s="112"/>
      <c r="M84" s="112"/>
      <c r="N84" s="112"/>
      <c r="O84" s="112"/>
      <c r="P84" s="112"/>
    </row>
    <row r="85" spans="1:26" ht="18.75">
      <c r="B85" s="166" t="s">
        <v>123</v>
      </c>
      <c r="C85" s="176">
        <f>+K83</f>
        <v>0</v>
      </c>
      <c r="H85" s="168"/>
      <c r="I85" s="168"/>
      <c r="J85" s="168"/>
      <c r="K85" s="168"/>
      <c r="L85" s="168"/>
      <c r="M85" s="168"/>
      <c r="N85" s="112"/>
      <c r="O85" s="112"/>
      <c r="P85" s="112"/>
    </row>
    <row r="87" spans="1:26" ht="15.75" thickBot="1"/>
    <row r="88" spans="1:26" ht="37.15" customHeight="1" thickBot="1">
      <c r="B88" s="177" t="s">
        <v>124</v>
      </c>
      <c r="C88" s="142" t="s">
        <v>125</v>
      </c>
      <c r="D88" s="177" t="s">
        <v>27</v>
      </c>
      <c r="E88" s="142" t="s">
        <v>126</v>
      </c>
    </row>
    <row r="89" spans="1:26" ht="41.45" customHeight="1">
      <c r="B89" s="178" t="s">
        <v>127</v>
      </c>
      <c r="C89" s="179">
        <v>20</v>
      </c>
      <c r="D89" s="179">
        <v>0</v>
      </c>
      <c r="E89" s="1282">
        <f>+D89+D90+D91</f>
        <v>0</v>
      </c>
    </row>
    <row r="90" spans="1:26">
      <c r="B90" s="178" t="s">
        <v>128</v>
      </c>
      <c r="C90" s="118">
        <v>30</v>
      </c>
      <c r="D90" s="605">
        <v>0</v>
      </c>
      <c r="E90" s="1283"/>
    </row>
    <row r="91" spans="1:26" ht="15.75" thickBot="1">
      <c r="B91" s="178" t="s">
        <v>129</v>
      </c>
      <c r="C91" s="180">
        <v>40</v>
      </c>
      <c r="D91" s="180">
        <v>0</v>
      </c>
      <c r="E91" s="1284"/>
    </row>
    <row r="93" spans="1:26" ht="15.75" thickBot="1"/>
    <row r="94" spans="1:26" ht="27" thickBot="1">
      <c r="B94" s="1268" t="s">
        <v>130</v>
      </c>
      <c r="C94" s="1269"/>
      <c r="D94" s="1269"/>
      <c r="E94" s="1269"/>
      <c r="F94" s="1269"/>
      <c r="G94" s="1269"/>
      <c r="H94" s="1269"/>
      <c r="I94" s="1269"/>
      <c r="J94" s="1269"/>
      <c r="K94" s="1269"/>
      <c r="L94" s="1269"/>
      <c r="M94" s="1269"/>
      <c r="N94" s="1270"/>
    </row>
    <row r="96" spans="1:26" ht="76.5" customHeight="1">
      <c r="B96" s="114" t="s">
        <v>92</v>
      </c>
      <c r="C96" s="114" t="s">
        <v>93</v>
      </c>
      <c r="D96" s="114" t="s">
        <v>94</v>
      </c>
      <c r="E96" s="114" t="s">
        <v>95</v>
      </c>
      <c r="F96" s="114" t="s">
        <v>96</v>
      </c>
      <c r="G96" s="114" t="s">
        <v>97</v>
      </c>
      <c r="H96" s="114" t="s">
        <v>98</v>
      </c>
      <c r="I96" s="114" t="s">
        <v>99</v>
      </c>
      <c r="J96" s="1271" t="s">
        <v>100</v>
      </c>
      <c r="K96" s="1272"/>
      <c r="L96" s="1273"/>
      <c r="M96" s="114" t="s">
        <v>101</v>
      </c>
      <c r="N96" s="114" t="s">
        <v>102</v>
      </c>
      <c r="O96" s="114" t="s">
        <v>103</v>
      </c>
      <c r="P96" s="1271" t="s">
        <v>82</v>
      </c>
      <c r="Q96" s="1273"/>
    </row>
    <row r="97" spans="2:17" ht="60.75" customHeight="1">
      <c r="B97" s="213" t="s">
        <v>460</v>
      </c>
      <c r="C97" s="213"/>
      <c r="D97" s="119"/>
      <c r="E97" s="119"/>
      <c r="F97" s="119"/>
      <c r="G97" s="119"/>
      <c r="H97" s="119"/>
      <c r="I97" s="120"/>
      <c r="J97" s="46" t="s">
        <v>189</v>
      </c>
      <c r="K97" s="188" t="s">
        <v>190</v>
      </c>
      <c r="L97" s="122" t="s">
        <v>191</v>
      </c>
      <c r="M97" s="44"/>
      <c r="N97" s="44"/>
      <c r="O97" s="44"/>
      <c r="P97" s="1281"/>
      <c r="Q97" s="1281"/>
    </row>
    <row r="98" spans="2:17" ht="36.75" customHeight="1">
      <c r="B98" s="213" t="s">
        <v>461</v>
      </c>
      <c r="C98" s="213"/>
      <c r="D98" s="119"/>
      <c r="E98" s="119"/>
      <c r="F98" s="119"/>
      <c r="G98" s="119"/>
      <c r="H98" s="119"/>
      <c r="I98" s="120"/>
      <c r="J98" s="46"/>
      <c r="K98" s="188"/>
      <c r="L98" s="122"/>
      <c r="M98" s="44"/>
      <c r="N98" s="44"/>
      <c r="O98" s="44"/>
      <c r="P98" s="1281"/>
      <c r="Q98" s="1281"/>
    </row>
    <row r="99" spans="2:17" ht="33.6" customHeight="1">
      <c r="B99" s="213" t="s">
        <v>462</v>
      </c>
      <c r="C99" s="213"/>
      <c r="D99" s="119"/>
      <c r="E99" s="119"/>
      <c r="F99" s="119"/>
      <c r="G99" s="119"/>
      <c r="H99" s="119"/>
      <c r="I99" s="120"/>
      <c r="J99" s="46"/>
      <c r="K99" s="122"/>
      <c r="L99" s="122"/>
      <c r="M99" s="44"/>
      <c r="N99" s="44"/>
      <c r="O99" s="44"/>
      <c r="P99" s="1381"/>
      <c r="Q99" s="1368"/>
    </row>
    <row r="102" spans="2:17" ht="15.75" thickBot="1"/>
    <row r="103" spans="2:17" ht="54" customHeight="1">
      <c r="B103" s="615" t="s">
        <v>17</v>
      </c>
      <c r="C103" s="615" t="s">
        <v>124</v>
      </c>
      <c r="D103" s="114" t="s">
        <v>125</v>
      </c>
      <c r="E103" s="615" t="s">
        <v>27</v>
      </c>
      <c r="F103" s="142" t="s">
        <v>138</v>
      </c>
      <c r="G103" s="143"/>
    </row>
    <row r="104" spans="2:17" ht="120.75" customHeight="1">
      <c r="B104" s="1285" t="s">
        <v>139</v>
      </c>
      <c r="C104" s="144" t="s">
        <v>140</v>
      </c>
      <c r="D104" s="605">
        <v>25</v>
      </c>
      <c r="E104" s="605"/>
      <c r="F104" s="1286">
        <f>+E104+E105+E106</f>
        <v>0</v>
      </c>
      <c r="G104" s="145"/>
    </row>
    <row r="105" spans="2:17" ht="76.150000000000006" customHeight="1">
      <c r="B105" s="1285"/>
      <c r="C105" s="144" t="s">
        <v>141</v>
      </c>
      <c r="D105" s="602">
        <v>25</v>
      </c>
      <c r="E105" s="605"/>
      <c r="F105" s="1287"/>
      <c r="G105" s="145"/>
    </row>
    <row r="106" spans="2:17" ht="69" customHeight="1">
      <c r="B106" s="1285"/>
      <c r="C106" s="144" t="s">
        <v>142</v>
      </c>
      <c r="D106" s="605">
        <v>10</v>
      </c>
      <c r="E106" s="605"/>
      <c r="F106" s="1288"/>
      <c r="G106" s="145"/>
    </row>
    <row r="107" spans="2:17">
      <c r="C107"/>
    </row>
    <row r="110" spans="2:17">
      <c r="B110" s="42" t="s">
        <v>143</v>
      </c>
    </row>
    <row r="113" spans="2:5">
      <c r="B113" s="43" t="s">
        <v>17</v>
      </c>
      <c r="C113" s="43" t="s">
        <v>26</v>
      </c>
      <c r="D113" s="615" t="s">
        <v>27</v>
      </c>
      <c r="E113" s="615" t="s">
        <v>28</v>
      </c>
    </row>
    <row r="114" spans="2:5" ht="61.5" customHeight="1">
      <c r="B114" s="49" t="s">
        <v>144</v>
      </c>
      <c r="C114" s="50">
        <v>40</v>
      </c>
      <c r="D114" s="605">
        <f>+E89</f>
        <v>0</v>
      </c>
      <c r="E114" s="1265">
        <f>+D114+D115</f>
        <v>0</v>
      </c>
    </row>
    <row r="115" spans="2:5" ht="68.25" customHeight="1">
      <c r="B115" s="49" t="s">
        <v>145</v>
      </c>
      <c r="C115" s="50">
        <v>60</v>
      </c>
      <c r="D115" s="605">
        <f>+F104</f>
        <v>0</v>
      </c>
      <c r="E115" s="1266"/>
    </row>
  </sheetData>
  <mergeCells count="38">
    <mergeCell ref="P98:Q98"/>
    <mergeCell ref="P99:Q99"/>
    <mergeCell ref="B104:B106"/>
    <mergeCell ref="F104:F106"/>
    <mergeCell ref="E114:E115"/>
    <mergeCell ref="P97:Q97"/>
    <mergeCell ref="P64:Q64"/>
    <mergeCell ref="P65:Q65"/>
    <mergeCell ref="B68:N68"/>
    <mergeCell ref="D71:E71"/>
    <mergeCell ref="D72:E72"/>
    <mergeCell ref="B75:P75"/>
    <mergeCell ref="B78:N78"/>
    <mergeCell ref="E89:E91"/>
    <mergeCell ref="B94:N94"/>
    <mergeCell ref="J96:L96"/>
    <mergeCell ref="P96:Q96"/>
    <mergeCell ref="J63:L63"/>
    <mergeCell ref="P63:Q63"/>
    <mergeCell ref="C10:E10"/>
    <mergeCell ref="B15:C15"/>
    <mergeCell ref="B16:C16"/>
    <mergeCell ref="E34:E35"/>
    <mergeCell ref="M37:N37"/>
    <mergeCell ref="B44:B45"/>
    <mergeCell ref="C44:C45"/>
    <mergeCell ref="D44:E44"/>
    <mergeCell ref="C48:N48"/>
    <mergeCell ref="B50:N50"/>
    <mergeCell ref="O53:P53"/>
    <mergeCell ref="O54:P54"/>
    <mergeCell ref="B60:N60"/>
    <mergeCell ref="C9:N9"/>
    <mergeCell ref="B2:P2"/>
    <mergeCell ref="B4:P4"/>
    <mergeCell ref="C6:N6"/>
    <mergeCell ref="C7:N7"/>
    <mergeCell ref="C8:N8"/>
  </mergeCells>
  <dataValidations count="2">
    <dataValidation type="decimal" allowBlank="1" showInputMessage="1" showErrorMessage="1" sqref="WVH983031 WLL983031 C65527 IV65527 SR65527 ACN65527 AMJ65527 AWF65527 BGB65527 BPX65527 BZT65527 CJP65527 CTL65527 DDH65527 DND65527 DWZ65527 EGV65527 EQR65527 FAN65527 FKJ65527 FUF65527 GEB65527 GNX65527 GXT65527 HHP65527 HRL65527 IBH65527 ILD65527 IUZ65527 JEV65527 JOR65527 JYN65527 KIJ65527 KSF65527 LCB65527 LLX65527 LVT65527 MFP65527 MPL65527 MZH65527 NJD65527 NSZ65527 OCV65527 OMR65527 OWN65527 PGJ65527 PQF65527 QAB65527 QJX65527 QTT65527 RDP65527 RNL65527 RXH65527 SHD65527 SQZ65527 TAV65527 TKR65527 TUN65527 UEJ65527 UOF65527 UYB65527 VHX65527 VRT65527 WBP65527 WLL65527 WVH65527 C131063 IV131063 SR131063 ACN131063 AMJ131063 AWF131063 BGB131063 BPX131063 BZT131063 CJP131063 CTL131063 DDH131063 DND131063 DWZ131063 EGV131063 EQR131063 FAN131063 FKJ131063 FUF131063 GEB131063 GNX131063 GXT131063 HHP131063 HRL131063 IBH131063 ILD131063 IUZ131063 JEV131063 JOR131063 JYN131063 KIJ131063 KSF131063 LCB131063 LLX131063 LVT131063 MFP131063 MPL131063 MZH131063 NJD131063 NSZ131063 OCV131063 OMR131063 OWN131063 PGJ131063 PQF131063 QAB131063 QJX131063 QTT131063 RDP131063 RNL131063 RXH131063 SHD131063 SQZ131063 TAV131063 TKR131063 TUN131063 UEJ131063 UOF131063 UYB131063 VHX131063 VRT131063 WBP131063 WLL131063 WVH131063 C196599 IV196599 SR196599 ACN196599 AMJ196599 AWF196599 BGB196599 BPX196599 BZT196599 CJP196599 CTL196599 DDH196599 DND196599 DWZ196599 EGV196599 EQR196599 FAN196599 FKJ196599 FUF196599 GEB196599 GNX196599 GXT196599 HHP196599 HRL196599 IBH196599 ILD196599 IUZ196599 JEV196599 JOR196599 JYN196599 KIJ196599 KSF196599 LCB196599 LLX196599 LVT196599 MFP196599 MPL196599 MZH196599 NJD196599 NSZ196599 OCV196599 OMR196599 OWN196599 PGJ196599 PQF196599 QAB196599 QJX196599 QTT196599 RDP196599 RNL196599 RXH196599 SHD196599 SQZ196599 TAV196599 TKR196599 TUN196599 UEJ196599 UOF196599 UYB196599 VHX196599 VRT196599 WBP196599 WLL196599 WVH196599 C262135 IV262135 SR262135 ACN262135 AMJ262135 AWF262135 BGB262135 BPX262135 BZT262135 CJP262135 CTL262135 DDH262135 DND262135 DWZ262135 EGV262135 EQR262135 FAN262135 FKJ262135 FUF262135 GEB262135 GNX262135 GXT262135 HHP262135 HRL262135 IBH262135 ILD262135 IUZ262135 JEV262135 JOR262135 JYN262135 KIJ262135 KSF262135 LCB262135 LLX262135 LVT262135 MFP262135 MPL262135 MZH262135 NJD262135 NSZ262135 OCV262135 OMR262135 OWN262135 PGJ262135 PQF262135 QAB262135 QJX262135 QTT262135 RDP262135 RNL262135 RXH262135 SHD262135 SQZ262135 TAV262135 TKR262135 TUN262135 UEJ262135 UOF262135 UYB262135 VHX262135 VRT262135 WBP262135 WLL262135 WVH262135 C327671 IV327671 SR327671 ACN327671 AMJ327671 AWF327671 BGB327671 BPX327671 BZT327671 CJP327671 CTL327671 DDH327671 DND327671 DWZ327671 EGV327671 EQR327671 FAN327671 FKJ327671 FUF327671 GEB327671 GNX327671 GXT327671 HHP327671 HRL327671 IBH327671 ILD327671 IUZ327671 JEV327671 JOR327671 JYN327671 KIJ327671 KSF327671 LCB327671 LLX327671 LVT327671 MFP327671 MPL327671 MZH327671 NJD327671 NSZ327671 OCV327671 OMR327671 OWN327671 PGJ327671 PQF327671 QAB327671 QJX327671 QTT327671 RDP327671 RNL327671 RXH327671 SHD327671 SQZ327671 TAV327671 TKR327671 TUN327671 UEJ327671 UOF327671 UYB327671 VHX327671 VRT327671 WBP327671 WLL327671 WVH327671 C393207 IV393207 SR393207 ACN393207 AMJ393207 AWF393207 BGB393207 BPX393207 BZT393207 CJP393207 CTL393207 DDH393207 DND393207 DWZ393207 EGV393207 EQR393207 FAN393207 FKJ393207 FUF393207 GEB393207 GNX393207 GXT393207 HHP393207 HRL393207 IBH393207 ILD393207 IUZ393207 JEV393207 JOR393207 JYN393207 KIJ393207 KSF393207 LCB393207 LLX393207 LVT393207 MFP393207 MPL393207 MZH393207 NJD393207 NSZ393207 OCV393207 OMR393207 OWN393207 PGJ393207 PQF393207 QAB393207 QJX393207 QTT393207 RDP393207 RNL393207 RXH393207 SHD393207 SQZ393207 TAV393207 TKR393207 TUN393207 UEJ393207 UOF393207 UYB393207 VHX393207 VRT393207 WBP393207 WLL393207 WVH393207 C458743 IV458743 SR458743 ACN458743 AMJ458743 AWF458743 BGB458743 BPX458743 BZT458743 CJP458743 CTL458743 DDH458743 DND458743 DWZ458743 EGV458743 EQR458743 FAN458743 FKJ458743 FUF458743 GEB458743 GNX458743 GXT458743 HHP458743 HRL458743 IBH458743 ILD458743 IUZ458743 JEV458743 JOR458743 JYN458743 KIJ458743 KSF458743 LCB458743 LLX458743 LVT458743 MFP458743 MPL458743 MZH458743 NJD458743 NSZ458743 OCV458743 OMR458743 OWN458743 PGJ458743 PQF458743 QAB458743 QJX458743 QTT458743 RDP458743 RNL458743 RXH458743 SHD458743 SQZ458743 TAV458743 TKR458743 TUN458743 UEJ458743 UOF458743 UYB458743 VHX458743 VRT458743 WBP458743 WLL458743 WVH458743 C524279 IV524279 SR524279 ACN524279 AMJ524279 AWF524279 BGB524279 BPX524279 BZT524279 CJP524279 CTL524279 DDH524279 DND524279 DWZ524279 EGV524279 EQR524279 FAN524279 FKJ524279 FUF524279 GEB524279 GNX524279 GXT524279 HHP524279 HRL524279 IBH524279 ILD524279 IUZ524279 JEV524279 JOR524279 JYN524279 KIJ524279 KSF524279 LCB524279 LLX524279 LVT524279 MFP524279 MPL524279 MZH524279 NJD524279 NSZ524279 OCV524279 OMR524279 OWN524279 PGJ524279 PQF524279 QAB524279 QJX524279 QTT524279 RDP524279 RNL524279 RXH524279 SHD524279 SQZ524279 TAV524279 TKR524279 TUN524279 UEJ524279 UOF524279 UYB524279 VHX524279 VRT524279 WBP524279 WLL524279 WVH524279 C589815 IV589815 SR589815 ACN589815 AMJ589815 AWF589815 BGB589815 BPX589815 BZT589815 CJP589815 CTL589815 DDH589815 DND589815 DWZ589815 EGV589815 EQR589815 FAN589815 FKJ589815 FUF589815 GEB589815 GNX589815 GXT589815 HHP589815 HRL589815 IBH589815 ILD589815 IUZ589815 JEV589815 JOR589815 JYN589815 KIJ589815 KSF589815 LCB589815 LLX589815 LVT589815 MFP589815 MPL589815 MZH589815 NJD589815 NSZ589815 OCV589815 OMR589815 OWN589815 PGJ589815 PQF589815 QAB589815 QJX589815 QTT589815 RDP589815 RNL589815 RXH589815 SHD589815 SQZ589815 TAV589815 TKR589815 TUN589815 UEJ589815 UOF589815 UYB589815 VHX589815 VRT589815 WBP589815 WLL589815 WVH589815 C655351 IV655351 SR655351 ACN655351 AMJ655351 AWF655351 BGB655351 BPX655351 BZT655351 CJP655351 CTL655351 DDH655351 DND655351 DWZ655351 EGV655351 EQR655351 FAN655351 FKJ655351 FUF655351 GEB655351 GNX655351 GXT655351 HHP655351 HRL655351 IBH655351 ILD655351 IUZ655351 JEV655351 JOR655351 JYN655351 KIJ655351 KSF655351 LCB655351 LLX655351 LVT655351 MFP655351 MPL655351 MZH655351 NJD655351 NSZ655351 OCV655351 OMR655351 OWN655351 PGJ655351 PQF655351 QAB655351 QJX655351 QTT655351 RDP655351 RNL655351 RXH655351 SHD655351 SQZ655351 TAV655351 TKR655351 TUN655351 UEJ655351 UOF655351 UYB655351 VHX655351 VRT655351 WBP655351 WLL655351 WVH655351 C720887 IV720887 SR720887 ACN720887 AMJ720887 AWF720887 BGB720887 BPX720887 BZT720887 CJP720887 CTL720887 DDH720887 DND720887 DWZ720887 EGV720887 EQR720887 FAN720887 FKJ720887 FUF720887 GEB720887 GNX720887 GXT720887 HHP720887 HRL720887 IBH720887 ILD720887 IUZ720887 JEV720887 JOR720887 JYN720887 KIJ720887 KSF720887 LCB720887 LLX720887 LVT720887 MFP720887 MPL720887 MZH720887 NJD720887 NSZ720887 OCV720887 OMR720887 OWN720887 PGJ720887 PQF720887 QAB720887 QJX720887 QTT720887 RDP720887 RNL720887 RXH720887 SHD720887 SQZ720887 TAV720887 TKR720887 TUN720887 UEJ720887 UOF720887 UYB720887 VHX720887 VRT720887 WBP720887 WLL720887 WVH720887 C786423 IV786423 SR786423 ACN786423 AMJ786423 AWF786423 BGB786423 BPX786423 BZT786423 CJP786423 CTL786423 DDH786423 DND786423 DWZ786423 EGV786423 EQR786423 FAN786423 FKJ786423 FUF786423 GEB786423 GNX786423 GXT786423 HHP786423 HRL786423 IBH786423 ILD786423 IUZ786423 JEV786423 JOR786423 JYN786423 KIJ786423 KSF786423 LCB786423 LLX786423 LVT786423 MFP786423 MPL786423 MZH786423 NJD786423 NSZ786423 OCV786423 OMR786423 OWN786423 PGJ786423 PQF786423 QAB786423 QJX786423 QTT786423 RDP786423 RNL786423 RXH786423 SHD786423 SQZ786423 TAV786423 TKR786423 TUN786423 UEJ786423 UOF786423 UYB786423 VHX786423 VRT786423 WBP786423 WLL786423 WVH786423 C851959 IV851959 SR851959 ACN851959 AMJ851959 AWF851959 BGB851959 BPX851959 BZT851959 CJP851959 CTL851959 DDH851959 DND851959 DWZ851959 EGV851959 EQR851959 FAN851959 FKJ851959 FUF851959 GEB851959 GNX851959 GXT851959 HHP851959 HRL851959 IBH851959 ILD851959 IUZ851959 JEV851959 JOR851959 JYN851959 KIJ851959 KSF851959 LCB851959 LLX851959 LVT851959 MFP851959 MPL851959 MZH851959 NJD851959 NSZ851959 OCV851959 OMR851959 OWN851959 PGJ851959 PQF851959 QAB851959 QJX851959 QTT851959 RDP851959 RNL851959 RXH851959 SHD851959 SQZ851959 TAV851959 TKR851959 TUN851959 UEJ851959 UOF851959 UYB851959 VHX851959 VRT851959 WBP851959 WLL851959 WVH851959 C917495 IV917495 SR917495 ACN917495 AMJ917495 AWF917495 BGB917495 BPX917495 BZT917495 CJP917495 CTL917495 DDH917495 DND917495 DWZ917495 EGV917495 EQR917495 FAN917495 FKJ917495 FUF917495 GEB917495 GNX917495 GXT917495 HHP917495 HRL917495 IBH917495 ILD917495 IUZ917495 JEV917495 JOR917495 JYN917495 KIJ917495 KSF917495 LCB917495 LLX917495 LVT917495 MFP917495 MPL917495 MZH917495 NJD917495 NSZ917495 OCV917495 OMR917495 OWN917495 PGJ917495 PQF917495 QAB917495 QJX917495 QTT917495 RDP917495 RNL917495 RXH917495 SHD917495 SQZ917495 TAV917495 TKR917495 TUN917495 UEJ917495 UOF917495 UYB917495 VHX917495 VRT917495 WBP917495 WLL917495 WVH917495 C983031 IV983031 SR983031 ACN983031 AMJ983031 AWF983031 BGB983031 BPX983031 BZT983031 CJP983031 CTL983031 DDH983031 DND983031 DWZ983031 EGV983031 EQR983031 FAN983031 FKJ983031 FUF983031 GEB983031 GNX983031 GXT983031 HHP983031 HRL983031 IBH983031 ILD983031 IUZ983031 JEV983031 JOR983031 JYN983031 KIJ983031 KSF983031 LCB983031 LLX983031 LVT983031 MFP983031 MPL983031 MZH983031 NJD983031 NSZ983031 OCV983031 OMR983031 OWN983031 PGJ983031 PQF983031 QAB983031 QJX983031 QTT983031 RDP983031 RNL983031 RXH983031 SHD983031 SQZ983031 TAV983031 TKR983031 TUN983031 UEJ983031 UOF983031 UYB983031 VHX983031 VRT983031 WBP983031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31 A65527 IS65527 SO65527 ACK65527 AMG65527 AWC65527 BFY65527 BPU65527 BZQ65527 CJM65527 CTI65527 DDE65527 DNA65527 DWW65527 EGS65527 EQO65527 FAK65527 FKG65527 FUC65527 GDY65527 GNU65527 GXQ65527 HHM65527 HRI65527 IBE65527 ILA65527 IUW65527 JES65527 JOO65527 JYK65527 KIG65527 KSC65527 LBY65527 LLU65527 LVQ65527 MFM65527 MPI65527 MZE65527 NJA65527 NSW65527 OCS65527 OMO65527 OWK65527 PGG65527 PQC65527 PZY65527 QJU65527 QTQ65527 RDM65527 RNI65527 RXE65527 SHA65527 SQW65527 TAS65527 TKO65527 TUK65527 UEG65527 UOC65527 UXY65527 VHU65527 VRQ65527 WBM65527 WLI65527 WVE65527 A131063 IS131063 SO131063 ACK131063 AMG131063 AWC131063 BFY131063 BPU131063 BZQ131063 CJM131063 CTI131063 DDE131063 DNA131063 DWW131063 EGS131063 EQO131063 FAK131063 FKG131063 FUC131063 GDY131063 GNU131063 GXQ131063 HHM131063 HRI131063 IBE131063 ILA131063 IUW131063 JES131063 JOO131063 JYK131063 KIG131063 KSC131063 LBY131063 LLU131063 LVQ131063 MFM131063 MPI131063 MZE131063 NJA131063 NSW131063 OCS131063 OMO131063 OWK131063 PGG131063 PQC131063 PZY131063 QJU131063 QTQ131063 RDM131063 RNI131063 RXE131063 SHA131063 SQW131063 TAS131063 TKO131063 TUK131063 UEG131063 UOC131063 UXY131063 VHU131063 VRQ131063 WBM131063 WLI131063 WVE131063 A196599 IS196599 SO196599 ACK196599 AMG196599 AWC196599 BFY196599 BPU196599 BZQ196599 CJM196599 CTI196599 DDE196599 DNA196599 DWW196599 EGS196599 EQO196599 FAK196599 FKG196599 FUC196599 GDY196599 GNU196599 GXQ196599 HHM196599 HRI196599 IBE196599 ILA196599 IUW196599 JES196599 JOO196599 JYK196599 KIG196599 KSC196599 LBY196599 LLU196599 LVQ196599 MFM196599 MPI196599 MZE196599 NJA196599 NSW196599 OCS196599 OMO196599 OWK196599 PGG196599 PQC196599 PZY196599 QJU196599 QTQ196599 RDM196599 RNI196599 RXE196599 SHA196599 SQW196599 TAS196599 TKO196599 TUK196599 UEG196599 UOC196599 UXY196599 VHU196599 VRQ196599 WBM196599 WLI196599 WVE196599 A262135 IS262135 SO262135 ACK262135 AMG262135 AWC262135 BFY262135 BPU262135 BZQ262135 CJM262135 CTI262135 DDE262135 DNA262135 DWW262135 EGS262135 EQO262135 FAK262135 FKG262135 FUC262135 GDY262135 GNU262135 GXQ262135 HHM262135 HRI262135 IBE262135 ILA262135 IUW262135 JES262135 JOO262135 JYK262135 KIG262135 KSC262135 LBY262135 LLU262135 LVQ262135 MFM262135 MPI262135 MZE262135 NJA262135 NSW262135 OCS262135 OMO262135 OWK262135 PGG262135 PQC262135 PZY262135 QJU262135 QTQ262135 RDM262135 RNI262135 RXE262135 SHA262135 SQW262135 TAS262135 TKO262135 TUK262135 UEG262135 UOC262135 UXY262135 VHU262135 VRQ262135 WBM262135 WLI262135 WVE262135 A327671 IS327671 SO327671 ACK327671 AMG327671 AWC327671 BFY327671 BPU327671 BZQ327671 CJM327671 CTI327671 DDE327671 DNA327671 DWW327671 EGS327671 EQO327671 FAK327671 FKG327671 FUC327671 GDY327671 GNU327671 GXQ327671 HHM327671 HRI327671 IBE327671 ILA327671 IUW327671 JES327671 JOO327671 JYK327671 KIG327671 KSC327671 LBY327671 LLU327671 LVQ327671 MFM327671 MPI327671 MZE327671 NJA327671 NSW327671 OCS327671 OMO327671 OWK327671 PGG327671 PQC327671 PZY327671 QJU327671 QTQ327671 RDM327671 RNI327671 RXE327671 SHA327671 SQW327671 TAS327671 TKO327671 TUK327671 UEG327671 UOC327671 UXY327671 VHU327671 VRQ327671 WBM327671 WLI327671 WVE327671 A393207 IS393207 SO393207 ACK393207 AMG393207 AWC393207 BFY393207 BPU393207 BZQ393207 CJM393207 CTI393207 DDE393207 DNA393207 DWW393207 EGS393207 EQO393207 FAK393207 FKG393207 FUC393207 GDY393207 GNU393207 GXQ393207 HHM393207 HRI393207 IBE393207 ILA393207 IUW393207 JES393207 JOO393207 JYK393207 KIG393207 KSC393207 LBY393207 LLU393207 LVQ393207 MFM393207 MPI393207 MZE393207 NJA393207 NSW393207 OCS393207 OMO393207 OWK393207 PGG393207 PQC393207 PZY393207 QJU393207 QTQ393207 RDM393207 RNI393207 RXE393207 SHA393207 SQW393207 TAS393207 TKO393207 TUK393207 UEG393207 UOC393207 UXY393207 VHU393207 VRQ393207 WBM393207 WLI393207 WVE393207 A458743 IS458743 SO458743 ACK458743 AMG458743 AWC458743 BFY458743 BPU458743 BZQ458743 CJM458743 CTI458743 DDE458743 DNA458743 DWW458743 EGS458743 EQO458743 FAK458743 FKG458743 FUC458743 GDY458743 GNU458743 GXQ458743 HHM458743 HRI458743 IBE458743 ILA458743 IUW458743 JES458743 JOO458743 JYK458743 KIG458743 KSC458743 LBY458743 LLU458743 LVQ458743 MFM458743 MPI458743 MZE458743 NJA458743 NSW458743 OCS458743 OMO458743 OWK458743 PGG458743 PQC458743 PZY458743 QJU458743 QTQ458743 RDM458743 RNI458743 RXE458743 SHA458743 SQW458743 TAS458743 TKO458743 TUK458743 UEG458743 UOC458743 UXY458743 VHU458743 VRQ458743 WBM458743 WLI458743 WVE458743 A524279 IS524279 SO524279 ACK524279 AMG524279 AWC524279 BFY524279 BPU524279 BZQ524279 CJM524279 CTI524279 DDE524279 DNA524279 DWW524279 EGS524279 EQO524279 FAK524279 FKG524279 FUC524279 GDY524279 GNU524279 GXQ524279 HHM524279 HRI524279 IBE524279 ILA524279 IUW524279 JES524279 JOO524279 JYK524279 KIG524279 KSC524279 LBY524279 LLU524279 LVQ524279 MFM524279 MPI524279 MZE524279 NJA524279 NSW524279 OCS524279 OMO524279 OWK524279 PGG524279 PQC524279 PZY524279 QJU524279 QTQ524279 RDM524279 RNI524279 RXE524279 SHA524279 SQW524279 TAS524279 TKO524279 TUK524279 UEG524279 UOC524279 UXY524279 VHU524279 VRQ524279 WBM524279 WLI524279 WVE524279 A589815 IS589815 SO589815 ACK589815 AMG589815 AWC589815 BFY589815 BPU589815 BZQ589815 CJM589815 CTI589815 DDE589815 DNA589815 DWW589815 EGS589815 EQO589815 FAK589815 FKG589815 FUC589815 GDY589815 GNU589815 GXQ589815 HHM589815 HRI589815 IBE589815 ILA589815 IUW589815 JES589815 JOO589815 JYK589815 KIG589815 KSC589815 LBY589815 LLU589815 LVQ589815 MFM589815 MPI589815 MZE589815 NJA589815 NSW589815 OCS589815 OMO589815 OWK589815 PGG589815 PQC589815 PZY589815 QJU589815 QTQ589815 RDM589815 RNI589815 RXE589815 SHA589815 SQW589815 TAS589815 TKO589815 TUK589815 UEG589815 UOC589815 UXY589815 VHU589815 VRQ589815 WBM589815 WLI589815 WVE589815 A655351 IS655351 SO655351 ACK655351 AMG655351 AWC655351 BFY655351 BPU655351 BZQ655351 CJM655351 CTI655351 DDE655351 DNA655351 DWW655351 EGS655351 EQO655351 FAK655351 FKG655351 FUC655351 GDY655351 GNU655351 GXQ655351 HHM655351 HRI655351 IBE655351 ILA655351 IUW655351 JES655351 JOO655351 JYK655351 KIG655351 KSC655351 LBY655351 LLU655351 LVQ655351 MFM655351 MPI655351 MZE655351 NJA655351 NSW655351 OCS655351 OMO655351 OWK655351 PGG655351 PQC655351 PZY655351 QJU655351 QTQ655351 RDM655351 RNI655351 RXE655351 SHA655351 SQW655351 TAS655351 TKO655351 TUK655351 UEG655351 UOC655351 UXY655351 VHU655351 VRQ655351 WBM655351 WLI655351 WVE655351 A720887 IS720887 SO720887 ACK720887 AMG720887 AWC720887 BFY720887 BPU720887 BZQ720887 CJM720887 CTI720887 DDE720887 DNA720887 DWW720887 EGS720887 EQO720887 FAK720887 FKG720887 FUC720887 GDY720887 GNU720887 GXQ720887 HHM720887 HRI720887 IBE720887 ILA720887 IUW720887 JES720887 JOO720887 JYK720887 KIG720887 KSC720887 LBY720887 LLU720887 LVQ720887 MFM720887 MPI720887 MZE720887 NJA720887 NSW720887 OCS720887 OMO720887 OWK720887 PGG720887 PQC720887 PZY720887 QJU720887 QTQ720887 RDM720887 RNI720887 RXE720887 SHA720887 SQW720887 TAS720887 TKO720887 TUK720887 UEG720887 UOC720887 UXY720887 VHU720887 VRQ720887 WBM720887 WLI720887 WVE720887 A786423 IS786423 SO786423 ACK786423 AMG786423 AWC786423 BFY786423 BPU786423 BZQ786423 CJM786423 CTI786423 DDE786423 DNA786423 DWW786423 EGS786423 EQO786423 FAK786423 FKG786423 FUC786423 GDY786423 GNU786423 GXQ786423 HHM786423 HRI786423 IBE786423 ILA786423 IUW786423 JES786423 JOO786423 JYK786423 KIG786423 KSC786423 LBY786423 LLU786423 LVQ786423 MFM786423 MPI786423 MZE786423 NJA786423 NSW786423 OCS786423 OMO786423 OWK786423 PGG786423 PQC786423 PZY786423 QJU786423 QTQ786423 RDM786423 RNI786423 RXE786423 SHA786423 SQW786423 TAS786423 TKO786423 TUK786423 UEG786423 UOC786423 UXY786423 VHU786423 VRQ786423 WBM786423 WLI786423 WVE786423 A851959 IS851959 SO851959 ACK851959 AMG851959 AWC851959 BFY851959 BPU851959 BZQ851959 CJM851959 CTI851959 DDE851959 DNA851959 DWW851959 EGS851959 EQO851959 FAK851959 FKG851959 FUC851959 GDY851959 GNU851959 GXQ851959 HHM851959 HRI851959 IBE851959 ILA851959 IUW851959 JES851959 JOO851959 JYK851959 KIG851959 KSC851959 LBY851959 LLU851959 LVQ851959 MFM851959 MPI851959 MZE851959 NJA851959 NSW851959 OCS851959 OMO851959 OWK851959 PGG851959 PQC851959 PZY851959 QJU851959 QTQ851959 RDM851959 RNI851959 RXE851959 SHA851959 SQW851959 TAS851959 TKO851959 TUK851959 UEG851959 UOC851959 UXY851959 VHU851959 VRQ851959 WBM851959 WLI851959 WVE851959 A917495 IS917495 SO917495 ACK917495 AMG917495 AWC917495 BFY917495 BPU917495 BZQ917495 CJM917495 CTI917495 DDE917495 DNA917495 DWW917495 EGS917495 EQO917495 FAK917495 FKG917495 FUC917495 GDY917495 GNU917495 GXQ917495 HHM917495 HRI917495 IBE917495 ILA917495 IUW917495 JES917495 JOO917495 JYK917495 KIG917495 KSC917495 LBY917495 LLU917495 LVQ917495 MFM917495 MPI917495 MZE917495 NJA917495 NSW917495 OCS917495 OMO917495 OWK917495 PGG917495 PQC917495 PZY917495 QJU917495 QTQ917495 RDM917495 RNI917495 RXE917495 SHA917495 SQW917495 TAS917495 TKO917495 TUK917495 UEG917495 UOC917495 UXY917495 VHU917495 VRQ917495 WBM917495 WLI917495 WVE917495 A983031 IS983031 SO983031 ACK983031 AMG983031 AWC983031 BFY983031 BPU983031 BZQ983031 CJM983031 CTI983031 DDE983031 DNA983031 DWW983031 EGS983031 EQO983031 FAK983031 FKG983031 FUC983031 GDY983031 GNU983031 GXQ983031 HHM983031 HRI983031 IBE983031 ILA983031 IUW983031 JES983031 JOO983031 JYK983031 KIG983031 KSC983031 LBY983031 LLU983031 LVQ983031 MFM983031 MPI983031 MZE983031 NJA983031 NSW983031 OCS983031 OMO983031 OWK983031 PGG983031 PQC983031 PZY983031 QJU983031 QTQ983031 RDM983031 RNI983031 RXE983031 SHA983031 SQW983031 TAS983031 TKO983031 TUK983031 UEG983031 UOC983031 UXY983031 VHU983031 VRQ983031 WBM983031 WLI983031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2:Z116"/>
  <sheetViews>
    <sheetView zoomScale="70" zoomScaleNormal="70" workbookViewId="0">
      <selection activeCell="E15" sqref="E15"/>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8.5703125" style="1" customWidth="1"/>
    <col min="9" max="9" width="21" style="1" customWidth="1"/>
    <col min="10" max="11" width="21.7109375" style="1" customWidth="1"/>
    <col min="12" max="12" width="22.42578125" style="1" customWidth="1"/>
    <col min="13" max="13" width="21.5703125" style="1" customWidth="1"/>
    <col min="14" max="14" width="24.7109375" style="1" customWidth="1"/>
    <col min="15" max="15" width="26.140625" style="1" customWidth="1"/>
    <col min="16" max="16" width="19.5703125" style="1" bestFit="1" customWidth="1"/>
    <col min="17" max="17" width="23.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2382</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2414</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917"/>
      <c r="C14" s="917"/>
      <c r="D14" s="613" t="s">
        <v>10</v>
      </c>
      <c r="E14" s="613" t="s">
        <v>11</v>
      </c>
      <c r="F14" s="613" t="s">
        <v>12</v>
      </c>
      <c r="G14" s="776"/>
      <c r="I14" s="19"/>
      <c r="J14" s="19"/>
      <c r="K14" s="19"/>
      <c r="L14" s="19"/>
      <c r="M14" s="19"/>
      <c r="N14" s="16"/>
    </row>
    <row r="15" spans="2:16" ht="45" customHeight="1">
      <c r="B15" s="1379" t="s">
        <v>9</v>
      </c>
      <c r="C15" s="1380"/>
      <c r="D15" s="613">
        <v>43</v>
      </c>
      <c r="E15" s="20">
        <v>626484300</v>
      </c>
      <c r="F15" s="446">
        <v>300</v>
      </c>
      <c r="G15" s="779"/>
      <c r="I15" s="23"/>
      <c r="J15" s="23"/>
      <c r="K15" s="23"/>
      <c r="L15" s="23"/>
      <c r="M15" s="23"/>
      <c r="N15" s="16"/>
    </row>
    <row r="16" spans="2:16" ht="15.75" thickBot="1">
      <c r="B16" s="1263" t="s">
        <v>13</v>
      </c>
      <c r="C16" s="1264"/>
      <c r="D16" s="613">
        <f>SUM(D15:D15)</f>
        <v>43</v>
      </c>
      <c r="E16" s="28">
        <f>SUM(E15:E15)</f>
        <v>626484300</v>
      </c>
      <c r="F16" s="974">
        <f>SUM(F15:F15)</f>
        <v>300</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1235">
        <f>+F16*0.8</f>
        <v>240</v>
      </c>
      <c r="D18" s="647"/>
      <c r="E18" s="1236">
        <f>E16</f>
        <v>626484300</v>
      </c>
      <c r="F18" s="37"/>
      <c r="G18" s="37"/>
      <c r="H18" s="37"/>
      <c r="I18" s="38"/>
      <c r="J18" s="38"/>
      <c r="K18" s="38"/>
      <c r="L18" s="38"/>
      <c r="M18" s="38"/>
    </row>
    <row r="19" spans="1:14">
      <c r="A19" s="773"/>
      <c r="C19" s="646"/>
      <c r="D19" s="647"/>
      <c r="E19" s="648"/>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44"/>
      <c r="D24" s="605" t="s">
        <v>184</v>
      </c>
      <c r="E24"/>
      <c r="F24"/>
      <c r="G24"/>
      <c r="H24"/>
      <c r="I24" s="15"/>
      <c r="J24" s="15"/>
      <c r="K24" s="15"/>
      <c r="L24" s="15"/>
      <c r="M24" s="15"/>
      <c r="N24" s="16"/>
    </row>
    <row r="25" spans="1:14">
      <c r="A25" s="773"/>
      <c r="B25" s="44" t="s">
        <v>21</v>
      </c>
      <c r="C25" s="44"/>
      <c r="D25" s="605" t="s">
        <v>184</v>
      </c>
      <c r="E25"/>
      <c r="F25"/>
      <c r="G25"/>
      <c r="H25"/>
      <c r="I25" s="15"/>
      <c r="J25" s="15"/>
      <c r="K25" s="15"/>
      <c r="L25" s="15"/>
      <c r="M25" s="15"/>
      <c r="N25" s="16"/>
    </row>
    <row r="26" spans="1:14">
      <c r="A26" s="773"/>
      <c r="B26" s="44" t="s">
        <v>22</v>
      </c>
      <c r="C26" s="44"/>
      <c r="D26" s="605" t="s">
        <v>184</v>
      </c>
      <c r="E26"/>
      <c r="F26"/>
      <c r="G26"/>
      <c r="H26"/>
      <c r="I26" s="15"/>
      <c r="J26" s="15"/>
      <c r="K26" s="15"/>
      <c r="L26" s="15"/>
      <c r="M26" s="15"/>
      <c r="N26" s="16"/>
    </row>
    <row r="27" spans="1:14">
      <c r="A27" s="773"/>
      <c r="B27" s="44" t="s">
        <v>23</v>
      </c>
      <c r="C27" s="44"/>
      <c r="D27" s="605" t="s">
        <v>184</v>
      </c>
      <c r="E27"/>
      <c r="F27"/>
      <c r="G27"/>
      <c r="H27"/>
      <c r="I27" s="15"/>
      <c r="J27" s="15"/>
      <c r="K27" s="15"/>
      <c r="L27" s="15"/>
      <c r="M27" s="15"/>
      <c r="N27" s="16"/>
    </row>
    <row r="28" spans="1:14">
      <c r="A28" s="773"/>
      <c r="B28" s="44" t="s">
        <v>1764</v>
      </c>
      <c r="C28" s="44"/>
      <c r="D28" s="605"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c r="G33"/>
      <c r="H33"/>
      <c r="I33" s="15"/>
      <c r="J33" s="15"/>
      <c r="K33" s="15"/>
      <c r="L33" s="15"/>
      <c r="M33" s="15"/>
      <c r="N33" s="16"/>
    </row>
    <row r="34" spans="1:26" ht="65.25" customHeight="1">
      <c r="A34" s="773"/>
      <c r="B34" s="49" t="s">
        <v>29</v>
      </c>
      <c r="C34" s="50">
        <v>40</v>
      </c>
      <c r="D34" s="605">
        <v>0</v>
      </c>
      <c r="E34" s="1265">
        <f>+D34+D35</f>
        <v>0</v>
      </c>
      <c r="F34"/>
      <c r="G34"/>
      <c r="H34"/>
      <c r="I34" s="15"/>
      <c r="J34" s="15"/>
      <c r="K34" s="15"/>
      <c r="L34" s="15"/>
      <c r="M34" s="15"/>
      <c r="N34" s="16"/>
    </row>
    <row r="35" spans="1:26" ht="82.5" customHeight="1">
      <c r="A35" s="773"/>
      <c r="B35" s="49" t="s">
        <v>30</v>
      </c>
      <c r="C35" s="50">
        <v>60</v>
      </c>
      <c r="D35" s="605">
        <f>+F115</f>
        <v>0</v>
      </c>
      <c r="E35" s="1266"/>
      <c r="F35"/>
      <c r="G35"/>
      <c r="H35"/>
      <c r="I35" s="15"/>
      <c r="J35" s="15"/>
      <c r="K35" s="15"/>
      <c r="L35" s="15"/>
      <c r="M35" s="15"/>
      <c r="N35" s="16"/>
    </row>
    <row r="36" spans="1:26">
      <c r="A36" s="773"/>
      <c r="C36" s="40"/>
      <c r="D36" s="23"/>
      <c r="E36" s="41"/>
      <c r="F36" s="37"/>
      <c r="G36" s="37"/>
      <c r="H36" s="37"/>
      <c r="I36" s="38"/>
      <c r="J36" s="38"/>
      <c r="K36" s="38"/>
      <c r="L36" s="38"/>
      <c r="M36" s="38"/>
    </row>
    <row r="37" spans="1:26" ht="15.75" thickBot="1">
      <c r="M37" s="1267"/>
      <c r="N37" s="1267"/>
    </row>
    <row r="38" spans="1:26">
      <c r="B38" s="42" t="s">
        <v>32</v>
      </c>
      <c r="M38" s="51"/>
      <c r="N38" s="51"/>
    </row>
    <row r="39" spans="1:26" ht="15.75" thickBot="1">
      <c r="M39" s="51"/>
      <c r="N39" s="51"/>
    </row>
    <row r="40" spans="1:26" s="15" customFormat="1" ht="109.5" customHeight="1">
      <c r="B40" s="52" t="s">
        <v>33</v>
      </c>
      <c r="C40" s="52" t="s">
        <v>34</v>
      </c>
      <c r="D40" s="52" t="s">
        <v>35</v>
      </c>
      <c r="E40" s="52" t="s">
        <v>36</v>
      </c>
      <c r="F40" s="52" t="s">
        <v>37</v>
      </c>
      <c r="G40" s="52" t="s">
        <v>38</v>
      </c>
      <c r="H40" s="52" t="s">
        <v>39</v>
      </c>
      <c r="I40" s="52" t="s">
        <v>40</v>
      </c>
      <c r="J40" s="52" t="s">
        <v>41</v>
      </c>
      <c r="K40" s="52" t="s">
        <v>42</v>
      </c>
      <c r="L40" s="52" t="s">
        <v>43</v>
      </c>
      <c r="M40" s="53" t="s">
        <v>44</v>
      </c>
      <c r="N40" s="52" t="s">
        <v>45</v>
      </c>
      <c r="O40" s="52" t="s">
        <v>46</v>
      </c>
      <c r="P40" s="54" t="s">
        <v>47</v>
      </c>
      <c r="Q40" s="54" t="s">
        <v>48</v>
      </c>
    </row>
    <row r="41" spans="1:26" s="162" customFormat="1" ht="75">
      <c r="A41" s="150">
        <v>1</v>
      </c>
      <c r="B41" s="153" t="s">
        <v>2382</v>
      </c>
      <c r="C41" s="152" t="s">
        <v>2382</v>
      </c>
      <c r="D41" s="153" t="s">
        <v>49</v>
      </c>
      <c r="E41" s="557" t="s">
        <v>2411</v>
      </c>
      <c r="F41" s="152" t="s">
        <v>18</v>
      </c>
      <c r="G41" s="512" t="s">
        <v>53</v>
      </c>
      <c r="H41" s="519">
        <v>41548</v>
      </c>
      <c r="I41" s="519">
        <v>41851</v>
      </c>
      <c r="J41" s="514" t="s">
        <v>19</v>
      </c>
      <c r="K41" s="887">
        <v>0</v>
      </c>
      <c r="L41" s="887">
        <v>0</v>
      </c>
      <c r="M41" s="543">
        <v>0</v>
      </c>
      <c r="N41" s="543" t="s">
        <v>223</v>
      </c>
      <c r="O41" s="544"/>
      <c r="P41" s="544">
        <v>387</v>
      </c>
      <c r="Q41" s="174" t="s">
        <v>2415</v>
      </c>
      <c r="R41" s="175"/>
      <c r="S41" s="175"/>
      <c r="T41" s="175"/>
      <c r="U41" s="175"/>
      <c r="V41" s="175"/>
      <c r="W41" s="175"/>
      <c r="X41" s="175"/>
      <c r="Y41" s="175"/>
      <c r="Z41" s="175"/>
    </row>
    <row r="42" spans="1:26" s="162" customFormat="1">
      <c r="A42" s="150"/>
      <c r="B42" s="151" t="s">
        <v>28</v>
      </c>
      <c r="C42" s="152"/>
      <c r="D42" s="153"/>
      <c r="E42" s="557"/>
      <c r="F42" s="152"/>
      <c r="G42" s="152"/>
      <c r="H42" s="152"/>
      <c r="I42" s="514"/>
      <c r="J42" s="514"/>
      <c r="K42" s="547">
        <f>SUM(K41:K41)</f>
        <v>0</v>
      </c>
      <c r="L42" s="547">
        <f>SUM(L41:L41)</f>
        <v>0</v>
      </c>
      <c r="M42" s="889">
        <f>SUM(M41:M41)</f>
        <v>0</v>
      </c>
      <c r="N42" s="547">
        <f>SUM(N41:N41)</f>
        <v>0</v>
      </c>
      <c r="O42" s="544"/>
      <c r="P42" s="544"/>
      <c r="Q42" s="161"/>
    </row>
    <row r="43" spans="1:26" s="162" customFormat="1">
      <c r="A43" s="890"/>
      <c r="B43" s="891"/>
      <c r="C43" s="892"/>
      <c r="D43" s="893"/>
      <c r="E43" s="907"/>
      <c r="F43" s="908"/>
      <c r="G43" s="908"/>
      <c r="H43" s="908"/>
      <c r="I43" s="909"/>
      <c r="J43" s="909"/>
      <c r="K43" s="910"/>
      <c r="L43" s="910"/>
      <c r="M43" s="911"/>
      <c r="N43" s="910"/>
      <c r="O43" s="912"/>
      <c r="P43" s="912"/>
      <c r="Q43" s="899"/>
    </row>
    <row r="44" spans="1:26" s="112" customFormat="1">
      <c r="E44" s="163"/>
    </row>
    <row r="45" spans="1:26" s="112" customFormat="1">
      <c r="B45" s="1253" t="s">
        <v>60</v>
      </c>
      <c r="C45" s="1253" t="s">
        <v>61</v>
      </c>
      <c r="D45" s="1255" t="s">
        <v>62</v>
      </c>
      <c r="E45" s="1255"/>
    </row>
    <row r="46" spans="1:26" s="112" customFormat="1">
      <c r="B46" s="1254"/>
      <c r="C46" s="1254"/>
      <c r="D46" s="625" t="s">
        <v>63</v>
      </c>
      <c r="E46" s="165" t="s">
        <v>64</v>
      </c>
    </row>
    <row r="47" spans="1:26" s="112" customFormat="1" ht="30.6" customHeight="1">
      <c r="B47" s="166" t="s">
        <v>65</v>
      </c>
      <c r="C47" s="167">
        <f>+K42</f>
        <v>0</v>
      </c>
      <c r="D47" s="110"/>
      <c r="E47" s="110" t="s">
        <v>184</v>
      </c>
      <c r="F47" s="168"/>
      <c r="G47" s="168"/>
      <c r="H47" s="168"/>
      <c r="I47" s="168"/>
      <c r="J47" s="168"/>
      <c r="K47" s="168"/>
      <c r="L47" s="168"/>
      <c r="M47" s="168"/>
    </row>
    <row r="48" spans="1:26" s="112" customFormat="1" ht="30" customHeight="1">
      <c r="B48" s="166" t="s">
        <v>66</v>
      </c>
      <c r="C48" s="167">
        <f>+M42</f>
        <v>0</v>
      </c>
      <c r="D48" s="110"/>
      <c r="E48" s="110" t="s">
        <v>184</v>
      </c>
    </row>
    <row r="49" spans="2:17" s="112" customFormat="1">
      <c r="B49" s="113"/>
      <c r="C49" s="1274"/>
      <c r="D49" s="1274"/>
      <c r="E49" s="1274"/>
      <c r="F49" s="1274"/>
      <c r="G49" s="1274"/>
      <c r="H49" s="1274"/>
      <c r="I49" s="1274"/>
      <c r="J49" s="1274"/>
      <c r="K49" s="1274"/>
      <c r="L49" s="1274"/>
      <c r="M49" s="1274"/>
      <c r="N49" s="1274"/>
    </row>
    <row r="50" spans="2:17" ht="28.15" customHeight="1" thickBot="1"/>
    <row r="51" spans="2:17" ht="27" thickBot="1">
      <c r="B51" s="1275" t="s">
        <v>68</v>
      </c>
      <c r="C51" s="1275"/>
      <c r="D51" s="1275"/>
      <c r="E51" s="1275"/>
      <c r="F51" s="1275"/>
      <c r="G51" s="1275"/>
      <c r="H51" s="1275"/>
      <c r="I51" s="1275"/>
      <c r="J51" s="1275"/>
      <c r="K51" s="1275"/>
      <c r="L51" s="1275"/>
      <c r="M51" s="1275"/>
      <c r="N51" s="1275"/>
    </row>
    <row r="54" spans="2:17" ht="111" customHeight="1">
      <c r="B54" s="114" t="s">
        <v>69</v>
      </c>
      <c r="C54" s="115" t="s">
        <v>70</v>
      </c>
      <c r="D54" s="115" t="s">
        <v>71</v>
      </c>
      <c r="E54" s="115" t="s">
        <v>72</v>
      </c>
      <c r="F54" s="115" t="s">
        <v>73</v>
      </c>
      <c r="G54" s="115" t="s">
        <v>74</v>
      </c>
      <c r="H54" s="115" t="s">
        <v>75</v>
      </c>
      <c r="I54" s="115" t="s">
        <v>76</v>
      </c>
      <c r="J54" s="115" t="s">
        <v>77</v>
      </c>
      <c r="K54" s="115" t="s">
        <v>78</v>
      </c>
      <c r="L54" s="115" t="s">
        <v>79</v>
      </c>
      <c r="M54" s="116" t="s">
        <v>80</v>
      </c>
      <c r="N54" s="116" t="s">
        <v>81</v>
      </c>
      <c r="O54" s="1271" t="s">
        <v>82</v>
      </c>
      <c r="P54" s="1273"/>
      <c r="Q54" s="115" t="s">
        <v>83</v>
      </c>
    </row>
    <row r="55" spans="2:17">
      <c r="B55" s="119" t="s">
        <v>1028</v>
      </c>
      <c r="C55" s="119" t="s">
        <v>155</v>
      </c>
      <c r="D55" s="120" t="s">
        <v>2416</v>
      </c>
      <c r="E55" s="120"/>
      <c r="F55" s="121"/>
      <c r="G55" s="121"/>
      <c r="H55" s="121"/>
      <c r="I55" s="122"/>
      <c r="J55" s="122"/>
      <c r="K55" s="44"/>
      <c r="L55" s="44"/>
      <c r="M55" s="44"/>
      <c r="N55" s="44"/>
      <c r="O55" s="1278" t="s">
        <v>2388</v>
      </c>
      <c r="P55" s="1279"/>
      <c r="Q55" s="44" t="s">
        <v>19</v>
      </c>
    </row>
    <row r="56" spans="2:17">
      <c r="B56" s="1" t="s">
        <v>88</v>
      </c>
    </row>
    <row r="57" spans="2:17">
      <c r="B57" s="1" t="s">
        <v>89</v>
      </c>
    </row>
    <row r="58" spans="2:17">
      <c r="B58" s="1" t="s">
        <v>90</v>
      </c>
    </row>
    <row r="60" spans="2:17" ht="15.75" thickBot="1"/>
    <row r="61" spans="2:17" ht="27" thickBot="1">
      <c r="B61" s="1268" t="s">
        <v>91</v>
      </c>
      <c r="C61" s="1269"/>
      <c r="D61" s="1269"/>
      <c r="E61" s="1269"/>
      <c r="F61" s="1269"/>
      <c r="G61" s="1269"/>
      <c r="H61" s="1269"/>
      <c r="I61" s="1269"/>
      <c r="J61" s="1269"/>
      <c r="K61" s="1269"/>
      <c r="L61" s="1269"/>
      <c r="M61" s="1269"/>
      <c r="N61" s="1270"/>
    </row>
    <row r="64" spans="2:17" ht="76.5" customHeight="1">
      <c r="B64" s="114" t="s">
        <v>92</v>
      </c>
      <c r="C64" s="114" t="s">
        <v>93</v>
      </c>
      <c r="D64" s="114" t="s">
        <v>94</v>
      </c>
      <c r="E64" s="114" t="s">
        <v>95</v>
      </c>
      <c r="F64" s="114" t="s">
        <v>96</v>
      </c>
      <c r="G64" s="114" t="s">
        <v>97</v>
      </c>
      <c r="H64" s="114" t="s">
        <v>98</v>
      </c>
      <c r="I64" s="114" t="s">
        <v>99</v>
      </c>
      <c r="J64" s="1271" t="s">
        <v>100</v>
      </c>
      <c r="K64" s="1272"/>
      <c r="L64" s="1273"/>
      <c r="M64" s="114" t="s">
        <v>101</v>
      </c>
      <c r="N64" s="114" t="s">
        <v>102</v>
      </c>
      <c r="O64" s="114" t="s">
        <v>103</v>
      </c>
      <c r="P64" s="1271" t="s">
        <v>82</v>
      </c>
      <c r="Q64" s="1273"/>
    </row>
    <row r="65" spans="2:17" ht="36" customHeight="1">
      <c r="B65" s="213" t="s">
        <v>104</v>
      </c>
      <c r="C65" s="213"/>
      <c r="D65" s="119"/>
      <c r="E65" s="119"/>
      <c r="F65" s="119"/>
      <c r="G65" s="119"/>
      <c r="H65" s="119"/>
      <c r="I65" s="120"/>
      <c r="J65" s="46"/>
      <c r="K65" s="188"/>
      <c r="L65" s="122"/>
      <c r="M65" s="44"/>
      <c r="N65" s="44"/>
      <c r="O65" s="44"/>
      <c r="P65" s="1381" t="s">
        <v>2413</v>
      </c>
      <c r="Q65" s="1368"/>
    </row>
    <row r="66" spans="2:17" ht="33.6" customHeight="1">
      <c r="B66" s="213" t="s">
        <v>133</v>
      </c>
      <c r="C66" s="213"/>
      <c r="D66" s="119"/>
      <c r="E66" s="119"/>
      <c r="F66" s="119"/>
      <c r="G66" s="119"/>
      <c r="H66" s="119"/>
      <c r="I66" s="120"/>
      <c r="J66" s="46"/>
      <c r="K66" s="122"/>
      <c r="L66" s="122"/>
      <c r="M66" s="44"/>
      <c r="N66" s="44"/>
      <c r="O66" s="44"/>
      <c r="P66" s="1381" t="s">
        <v>2413</v>
      </c>
      <c r="Q66" s="1368"/>
    </row>
    <row r="68" spans="2:17" ht="15.75" thickBot="1"/>
    <row r="69" spans="2:17" ht="27" thickBot="1">
      <c r="B69" s="1268" t="s">
        <v>118</v>
      </c>
      <c r="C69" s="1269"/>
      <c r="D69" s="1269"/>
      <c r="E69" s="1269"/>
      <c r="F69" s="1269"/>
      <c r="G69" s="1269"/>
      <c r="H69" s="1269"/>
      <c r="I69" s="1269"/>
      <c r="J69" s="1269"/>
      <c r="K69" s="1269"/>
      <c r="L69" s="1269"/>
      <c r="M69" s="1269"/>
      <c r="N69" s="1270"/>
    </row>
    <row r="72" spans="2:17" ht="46.15" customHeight="1">
      <c r="B72" s="115" t="s">
        <v>17</v>
      </c>
      <c r="C72" s="115" t="s">
        <v>119</v>
      </c>
      <c r="D72" s="1271" t="s">
        <v>82</v>
      </c>
      <c r="E72" s="1273"/>
    </row>
    <row r="73" spans="2:17" ht="46.9" customHeight="1">
      <c r="B73" s="129" t="s">
        <v>181</v>
      </c>
      <c r="C73" s="44" t="s">
        <v>19</v>
      </c>
      <c r="D73" s="1381" t="s">
        <v>2394</v>
      </c>
      <c r="E73" s="1368"/>
    </row>
    <row r="76" spans="2:17" ht="26.25">
      <c r="B76" s="1256" t="s">
        <v>121</v>
      </c>
      <c r="C76" s="1257"/>
      <c r="D76" s="1257"/>
      <c r="E76" s="1257"/>
      <c r="F76" s="1257"/>
      <c r="G76" s="1257"/>
      <c r="H76" s="1257"/>
      <c r="I76" s="1257"/>
      <c r="J76" s="1257"/>
      <c r="K76" s="1257"/>
      <c r="L76" s="1257"/>
      <c r="M76" s="1257"/>
      <c r="N76" s="1257"/>
      <c r="O76" s="1257"/>
      <c r="P76" s="1257"/>
    </row>
    <row r="78" spans="2:17" ht="15.75" thickBot="1"/>
    <row r="79" spans="2:17" ht="27" thickBot="1">
      <c r="B79" s="1268" t="s">
        <v>122</v>
      </c>
      <c r="C79" s="1269"/>
      <c r="D79" s="1269"/>
      <c r="E79" s="1269"/>
      <c r="F79" s="1269"/>
      <c r="G79" s="1269"/>
      <c r="H79" s="1269"/>
      <c r="I79" s="1269"/>
      <c r="J79" s="1269"/>
      <c r="K79" s="1269"/>
      <c r="L79" s="1269"/>
      <c r="M79" s="1269"/>
      <c r="N79" s="1270"/>
    </row>
    <row r="81" spans="1:26" ht="15.75" thickBot="1">
      <c r="M81" s="51"/>
      <c r="N81" s="51"/>
    </row>
    <row r="82" spans="1:26" s="15" customFormat="1" ht="109.5" customHeight="1">
      <c r="B82" s="52" t="s">
        <v>33</v>
      </c>
      <c r="C82" s="52" t="s">
        <v>34</v>
      </c>
      <c r="D82" s="52" t="s">
        <v>35</v>
      </c>
      <c r="E82" s="52" t="s">
        <v>36</v>
      </c>
      <c r="F82" s="52" t="s">
        <v>37</v>
      </c>
      <c r="G82" s="52" t="s">
        <v>38</v>
      </c>
      <c r="H82" s="52" t="s">
        <v>39</v>
      </c>
      <c r="I82" s="52" t="s">
        <v>40</v>
      </c>
      <c r="J82" s="52" t="s">
        <v>41</v>
      </c>
      <c r="K82" s="52" t="s">
        <v>42</v>
      </c>
      <c r="L82" s="52" t="s">
        <v>43</v>
      </c>
      <c r="M82" s="53" t="s">
        <v>44</v>
      </c>
      <c r="N82" s="52" t="s">
        <v>45</v>
      </c>
      <c r="O82" s="52" t="s">
        <v>46</v>
      </c>
      <c r="P82" s="54" t="s">
        <v>47</v>
      </c>
      <c r="Q82" s="54" t="s">
        <v>48</v>
      </c>
    </row>
    <row r="83" spans="1:26" s="162" customFormat="1" ht="93.75" customHeight="1">
      <c r="A83" s="150">
        <v>1</v>
      </c>
      <c r="B83" s="153"/>
      <c r="C83" s="152"/>
      <c r="D83" s="153"/>
      <c r="E83" s="516"/>
      <c r="F83" s="152"/>
      <c r="G83" s="512"/>
      <c r="H83" s="519"/>
      <c r="I83" s="514"/>
      <c r="J83" s="514"/>
      <c r="K83" s="920"/>
      <c r="L83" s="514"/>
      <c r="M83" s="543"/>
      <c r="N83" s="543"/>
      <c r="O83" s="544"/>
      <c r="P83" s="544"/>
      <c r="Q83" s="174"/>
      <c r="R83" s="175"/>
      <c r="S83" s="175"/>
      <c r="T83" s="175"/>
      <c r="U83" s="175"/>
      <c r="V83" s="175"/>
      <c r="W83" s="175"/>
      <c r="X83" s="175"/>
      <c r="Y83" s="175"/>
      <c r="Z83" s="175"/>
    </row>
    <row r="84" spans="1:26" s="162" customFormat="1">
      <c r="A84" s="150"/>
      <c r="B84" s="151" t="s">
        <v>28</v>
      </c>
      <c r="C84" s="152"/>
      <c r="D84" s="153"/>
      <c r="E84" s="557"/>
      <c r="F84" s="152"/>
      <c r="G84" s="152"/>
      <c r="H84" s="152"/>
      <c r="I84" s="514"/>
      <c r="J84" s="514"/>
      <c r="K84" s="547">
        <f>SUM(K83:K83)</f>
        <v>0</v>
      </c>
      <c r="L84" s="547">
        <f>SUM(L83:L83)</f>
        <v>0</v>
      </c>
      <c r="M84" s="889">
        <f>SUM(M83:M83)</f>
        <v>0</v>
      </c>
      <c r="N84" s="547">
        <f>SUM(N83:N83)</f>
        <v>0</v>
      </c>
      <c r="O84" s="544"/>
      <c r="P84" s="544"/>
      <c r="Q84" s="161"/>
    </row>
    <row r="85" spans="1:26">
      <c r="B85" s="112"/>
      <c r="C85" s="112"/>
      <c r="D85" s="112"/>
      <c r="E85" s="163"/>
      <c r="F85" s="112"/>
      <c r="G85" s="112"/>
      <c r="H85" s="112"/>
      <c r="I85" s="112"/>
      <c r="J85" s="112"/>
      <c r="K85" s="112"/>
      <c r="L85" s="112"/>
      <c r="M85" s="112"/>
      <c r="N85" s="112"/>
      <c r="O85" s="112"/>
      <c r="P85" s="112"/>
    </row>
    <row r="86" spans="1:26" ht="18.75">
      <c r="B86" s="166" t="s">
        <v>123</v>
      </c>
      <c r="C86" s="176">
        <f>+K84</f>
        <v>0</v>
      </c>
      <c r="H86" s="168"/>
      <c r="I86" s="168"/>
      <c r="J86" s="168"/>
      <c r="K86" s="168"/>
      <c r="L86" s="168"/>
      <c r="M86" s="168"/>
      <c r="N86" s="112"/>
      <c r="O86" s="112"/>
      <c r="P86" s="112"/>
    </row>
    <row r="88" spans="1:26" ht="15.75" thickBot="1"/>
    <row r="89" spans="1:26" ht="37.15" customHeight="1" thickBot="1">
      <c r="B89" s="177" t="s">
        <v>124</v>
      </c>
      <c r="C89" s="142" t="s">
        <v>125</v>
      </c>
      <c r="D89" s="177" t="s">
        <v>27</v>
      </c>
      <c r="E89" s="142" t="s">
        <v>126</v>
      </c>
    </row>
    <row r="90" spans="1:26" ht="41.45" customHeight="1">
      <c r="B90" s="178" t="s">
        <v>127</v>
      </c>
      <c r="C90" s="179">
        <v>20</v>
      </c>
      <c r="D90" s="179">
        <v>0</v>
      </c>
      <c r="E90" s="1282">
        <f>+D90+D91+D92</f>
        <v>0</v>
      </c>
    </row>
    <row r="91" spans="1:26">
      <c r="B91" s="178" t="s">
        <v>128</v>
      </c>
      <c r="C91" s="118">
        <v>30</v>
      </c>
      <c r="D91" s="605">
        <v>0</v>
      </c>
      <c r="E91" s="1283"/>
    </row>
    <row r="92" spans="1:26" ht="15.75" thickBot="1">
      <c r="B92" s="178" t="s">
        <v>129</v>
      </c>
      <c r="C92" s="180">
        <v>40</v>
      </c>
      <c r="D92" s="180">
        <v>0</v>
      </c>
      <c r="E92" s="1284"/>
    </row>
    <row r="94" spans="1:26" ht="15.75" thickBot="1"/>
    <row r="95" spans="1:26" ht="27" thickBot="1">
      <c r="B95" s="1268" t="s">
        <v>130</v>
      </c>
      <c r="C95" s="1269"/>
      <c r="D95" s="1269"/>
      <c r="E95" s="1269"/>
      <c r="F95" s="1269"/>
      <c r="G95" s="1269"/>
      <c r="H95" s="1269"/>
      <c r="I95" s="1269"/>
      <c r="J95" s="1269"/>
      <c r="K95" s="1269"/>
      <c r="L95" s="1269"/>
      <c r="M95" s="1269"/>
      <c r="N95" s="1270"/>
    </row>
    <row r="97" spans="2:17" ht="76.5" customHeight="1">
      <c r="B97" s="114" t="s">
        <v>92</v>
      </c>
      <c r="C97" s="114" t="s">
        <v>93</v>
      </c>
      <c r="D97" s="114" t="s">
        <v>94</v>
      </c>
      <c r="E97" s="114" t="s">
        <v>95</v>
      </c>
      <c r="F97" s="114" t="s">
        <v>96</v>
      </c>
      <c r="G97" s="114" t="s">
        <v>97</v>
      </c>
      <c r="H97" s="114" t="s">
        <v>98</v>
      </c>
      <c r="I97" s="114" t="s">
        <v>99</v>
      </c>
      <c r="J97" s="1271" t="s">
        <v>100</v>
      </c>
      <c r="K97" s="1272"/>
      <c r="L97" s="1273"/>
      <c r="M97" s="114" t="s">
        <v>101</v>
      </c>
      <c r="N97" s="114" t="s">
        <v>102</v>
      </c>
      <c r="O97" s="114" t="s">
        <v>103</v>
      </c>
      <c r="P97" s="1271" t="s">
        <v>82</v>
      </c>
      <c r="Q97" s="1273"/>
    </row>
    <row r="98" spans="2:17" ht="49.5" customHeight="1">
      <c r="B98" s="213" t="s">
        <v>460</v>
      </c>
      <c r="C98" s="213"/>
      <c r="D98" s="119"/>
      <c r="E98" s="119"/>
      <c r="F98" s="119"/>
      <c r="G98" s="119"/>
      <c r="H98" s="119"/>
      <c r="I98" s="120"/>
      <c r="J98" s="46"/>
      <c r="K98" s="188"/>
      <c r="L98" s="122"/>
      <c r="M98" s="44"/>
      <c r="N98" s="44"/>
      <c r="O98" s="44"/>
      <c r="P98" s="1281"/>
      <c r="Q98" s="1281"/>
    </row>
    <row r="99" spans="2:17" ht="34.5" customHeight="1">
      <c r="B99" s="213" t="s">
        <v>461</v>
      </c>
      <c r="C99" s="213"/>
      <c r="D99" s="119"/>
      <c r="E99" s="119"/>
      <c r="F99" s="119"/>
      <c r="G99" s="119"/>
      <c r="H99" s="119"/>
      <c r="I99" s="120"/>
      <c r="J99" s="46"/>
      <c r="K99" s="188"/>
      <c r="L99" s="122"/>
      <c r="M99" s="44"/>
      <c r="N99" s="44"/>
      <c r="O99" s="44"/>
      <c r="P99" s="1281"/>
      <c r="Q99" s="1281"/>
    </row>
    <row r="100" spans="2:17" ht="33.6" customHeight="1">
      <c r="B100" s="213" t="s">
        <v>462</v>
      </c>
      <c r="C100" s="213"/>
      <c r="D100" s="119"/>
      <c r="E100" s="119"/>
      <c r="F100" s="119"/>
      <c r="G100" s="119"/>
      <c r="H100" s="119"/>
      <c r="I100" s="120"/>
      <c r="J100" s="46"/>
      <c r="K100" s="122"/>
      <c r="L100" s="122"/>
      <c r="M100" s="44"/>
      <c r="N100" s="44"/>
      <c r="O100" s="44"/>
      <c r="P100" s="1381"/>
      <c r="Q100" s="1368"/>
    </row>
    <row r="103" spans="2:17" ht="15.75" thickBot="1"/>
    <row r="104" spans="2:17" ht="54" customHeight="1">
      <c r="B104" s="615" t="s">
        <v>17</v>
      </c>
      <c r="C104" s="615" t="s">
        <v>124</v>
      </c>
      <c r="D104" s="114" t="s">
        <v>125</v>
      </c>
      <c r="E104" s="615" t="s">
        <v>27</v>
      </c>
      <c r="F104" s="142" t="s">
        <v>138</v>
      </c>
      <c r="G104" s="143"/>
    </row>
    <row r="105" spans="2:17" ht="120.75" customHeight="1">
      <c r="B105" s="1285" t="s">
        <v>139</v>
      </c>
      <c r="C105" s="144" t="s">
        <v>140</v>
      </c>
      <c r="D105" s="605">
        <v>25</v>
      </c>
      <c r="E105" s="605">
        <v>0</v>
      </c>
      <c r="F105" s="1286">
        <f>+E105+E106+E107</f>
        <v>0</v>
      </c>
      <c r="G105" s="145"/>
    </row>
    <row r="106" spans="2:17" ht="76.150000000000006" customHeight="1">
      <c r="B106" s="1285"/>
      <c r="C106" s="144" t="s">
        <v>141</v>
      </c>
      <c r="D106" s="602">
        <v>25</v>
      </c>
      <c r="E106" s="605">
        <v>0</v>
      </c>
      <c r="F106" s="1287"/>
      <c r="G106" s="145"/>
    </row>
    <row r="107" spans="2:17" ht="69" customHeight="1">
      <c r="B107" s="1285"/>
      <c r="C107" s="144" t="s">
        <v>142</v>
      </c>
      <c r="D107" s="605">
        <v>10</v>
      </c>
      <c r="E107" s="605">
        <v>0</v>
      </c>
      <c r="F107" s="1288"/>
      <c r="G107" s="145"/>
    </row>
    <row r="108" spans="2:17">
      <c r="C108"/>
    </row>
    <row r="111" spans="2:17">
      <c r="B111" s="42" t="s">
        <v>143</v>
      </c>
    </row>
    <row r="114" spans="2:5">
      <c r="B114" s="43" t="s">
        <v>17</v>
      </c>
      <c r="C114" s="43" t="s">
        <v>26</v>
      </c>
      <c r="D114" s="615" t="s">
        <v>27</v>
      </c>
      <c r="E114" s="615" t="s">
        <v>28</v>
      </c>
    </row>
    <row r="115" spans="2:5" ht="61.5" customHeight="1">
      <c r="B115" s="49" t="s">
        <v>144</v>
      </c>
      <c r="C115" s="50">
        <v>40</v>
      </c>
      <c r="D115" s="605">
        <f>+E90</f>
        <v>0</v>
      </c>
      <c r="E115" s="1265">
        <f>+D115+D116</f>
        <v>0</v>
      </c>
    </row>
    <row r="116" spans="2:5" ht="68.25" customHeight="1">
      <c r="B116" s="49" t="s">
        <v>145</v>
      </c>
      <c r="C116" s="50">
        <v>60</v>
      </c>
      <c r="D116" s="605">
        <f>+F105</f>
        <v>0</v>
      </c>
      <c r="E116" s="1266"/>
    </row>
  </sheetData>
  <mergeCells count="38">
    <mergeCell ref="P99:Q99"/>
    <mergeCell ref="P100:Q100"/>
    <mergeCell ref="B105:B107"/>
    <mergeCell ref="F105:F107"/>
    <mergeCell ref="E115:E116"/>
    <mergeCell ref="P98:Q98"/>
    <mergeCell ref="P65:Q65"/>
    <mergeCell ref="P66:Q66"/>
    <mergeCell ref="B69:N69"/>
    <mergeCell ref="D72:E72"/>
    <mergeCell ref="D73:E73"/>
    <mergeCell ref="B76:P76"/>
    <mergeCell ref="B79:N79"/>
    <mergeCell ref="E90:E92"/>
    <mergeCell ref="B95:N95"/>
    <mergeCell ref="J97:L97"/>
    <mergeCell ref="P97:Q97"/>
    <mergeCell ref="J64:L64"/>
    <mergeCell ref="P64:Q64"/>
    <mergeCell ref="C10:E10"/>
    <mergeCell ref="B15:C15"/>
    <mergeCell ref="B16:C16"/>
    <mergeCell ref="E34:E35"/>
    <mergeCell ref="M37:N37"/>
    <mergeCell ref="B45:B46"/>
    <mergeCell ref="C45:C46"/>
    <mergeCell ref="D45:E45"/>
    <mergeCell ref="C49:N49"/>
    <mergeCell ref="B51:N51"/>
    <mergeCell ref="O54:P54"/>
    <mergeCell ref="O55:P55"/>
    <mergeCell ref="B61:N61"/>
    <mergeCell ref="C9:N9"/>
    <mergeCell ref="B2:P2"/>
    <mergeCell ref="B4:P4"/>
    <mergeCell ref="C6:N6"/>
    <mergeCell ref="C7:N7"/>
    <mergeCell ref="C8:N8"/>
  </mergeCells>
  <dataValidations count="2">
    <dataValidation type="list" allowBlank="1" showInputMessage="1" showErrorMessage="1" sqref="WVE983032 A65528 IS65528 SO65528 ACK65528 AMG65528 AWC65528 BFY65528 BPU65528 BZQ65528 CJM65528 CTI65528 DDE65528 DNA65528 DWW65528 EGS65528 EQO65528 FAK65528 FKG65528 FUC65528 GDY65528 GNU65528 GXQ65528 HHM65528 HRI65528 IBE65528 ILA65528 IUW65528 JES65528 JOO65528 JYK65528 KIG65528 KSC65528 LBY65528 LLU65528 LVQ65528 MFM65528 MPI65528 MZE65528 NJA65528 NSW65528 OCS65528 OMO65528 OWK65528 PGG65528 PQC65528 PZY65528 QJU65528 QTQ65528 RDM65528 RNI65528 RXE65528 SHA65528 SQW65528 TAS65528 TKO65528 TUK65528 UEG65528 UOC65528 UXY65528 VHU65528 VRQ65528 WBM65528 WLI65528 WVE65528 A131064 IS131064 SO131064 ACK131064 AMG131064 AWC131064 BFY131064 BPU131064 BZQ131064 CJM131064 CTI131064 DDE131064 DNA131064 DWW131064 EGS131064 EQO131064 FAK131064 FKG131064 FUC131064 GDY131064 GNU131064 GXQ131064 HHM131064 HRI131064 IBE131064 ILA131064 IUW131064 JES131064 JOO131064 JYK131064 KIG131064 KSC131064 LBY131064 LLU131064 LVQ131064 MFM131064 MPI131064 MZE131064 NJA131064 NSW131064 OCS131064 OMO131064 OWK131064 PGG131064 PQC131064 PZY131064 QJU131064 QTQ131064 RDM131064 RNI131064 RXE131064 SHA131064 SQW131064 TAS131064 TKO131064 TUK131064 UEG131064 UOC131064 UXY131064 VHU131064 VRQ131064 WBM131064 WLI131064 WVE131064 A196600 IS196600 SO196600 ACK196600 AMG196600 AWC196600 BFY196600 BPU196600 BZQ196600 CJM196600 CTI196600 DDE196600 DNA196600 DWW196600 EGS196600 EQO196600 FAK196600 FKG196600 FUC196600 GDY196600 GNU196600 GXQ196600 HHM196600 HRI196600 IBE196600 ILA196600 IUW196600 JES196600 JOO196600 JYK196600 KIG196600 KSC196600 LBY196600 LLU196600 LVQ196600 MFM196600 MPI196600 MZE196600 NJA196600 NSW196600 OCS196600 OMO196600 OWK196600 PGG196600 PQC196600 PZY196600 QJU196600 QTQ196600 RDM196600 RNI196600 RXE196600 SHA196600 SQW196600 TAS196600 TKO196600 TUK196600 UEG196600 UOC196600 UXY196600 VHU196600 VRQ196600 WBM196600 WLI196600 WVE196600 A262136 IS262136 SO262136 ACK262136 AMG262136 AWC262136 BFY262136 BPU262136 BZQ262136 CJM262136 CTI262136 DDE262136 DNA262136 DWW262136 EGS262136 EQO262136 FAK262136 FKG262136 FUC262136 GDY262136 GNU262136 GXQ262136 HHM262136 HRI262136 IBE262136 ILA262136 IUW262136 JES262136 JOO262136 JYK262136 KIG262136 KSC262136 LBY262136 LLU262136 LVQ262136 MFM262136 MPI262136 MZE262136 NJA262136 NSW262136 OCS262136 OMO262136 OWK262136 PGG262136 PQC262136 PZY262136 QJU262136 QTQ262136 RDM262136 RNI262136 RXE262136 SHA262136 SQW262136 TAS262136 TKO262136 TUK262136 UEG262136 UOC262136 UXY262136 VHU262136 VRQ262136 WBM262136 WLI262136 WVE262136 A327672 IS327672 SO327672 ACK327672 AMG327672 AWC327672 BFY327672 BPU327672 BZQ327672 CJM327672 CTI327672 DDE327672 DNA327672 DWW327672 EGS327672 EQO327672 FAK327672 FKG327672 FUC327672 GDY327672 GNU327672 GXQ327672 HHM327672 HRI327672 IBE327672 ILA327672 IUW327672 JES327672 JOO327672 JYK327672 KIG327672 KSC327672 LBY327672 LLU327672 LVQ327672 MFM327672 MPI327672 MZE327672 NJA327672 NSW327672 OCS327672 OMO327672 OWK327672 PGG327672 PQC327672 PZY327672 QJU327672 QTQ327672 RDM327672 RNI327672 RXE327672 SHA327672 SQW327672 TAS327672 TKO327672 TUK327672 UEG327672 UOC327672 UXY327672 VHU327672 VRQ327672 WBM327672 WLI327672 WVE327672 A393208 IS393208 SO393208 ACK393208 AMG393208 AWC393208 BFY393208 BPU393208 BZQ393208 CJM393208 CTI393208 DDE393208 DNA393208 DWW393208 EGS393208 EQO393208 FAK393208 FKG393208 FUC393208 GDY393208 GNU393208 GXQ393208 HHM393208 HRI393208 IBE393208 ILA393208 IUW393208 JES393208 JOO393208 JYK393208 KIG393208 KSC393208 LBY393208 LLU393208 LVQ393208 MFM393208 MPI393208 MZE393208 NJA393208 NSW393208 OCS393208 OMO393208 OWK393208 PGG393208 PQC393208 PZY393208 QJU393208 QTQ393208 RDM393208 RNI393208 RXE393208 SHA393208 SQW393208 TAS393208 TKO393208 TUK393208 UEG393208 UOC393208 UXY393208 VHU393208 VRQ393208 WBM393208 WLI393208 WVE393208 A458744 IS458744 SO458744 ACK458744 AMG458744 AWC458744 BFY458744 BPU458744 BZQ458744 CJM458744 CTI458744 DDE458744 DNA458744 DWW458744 EGS458744 EQO458744 FAK458744 FKG458744 FUC458744 GDY458744 GNU458744 GXQ458744 HHM458744 HRI458744 IBE458744 ILA458744 IUW458744 JES458744 JOO458744 JYK458744 KIG458744 KSC458744 LBY458744 LLU458744 LVQ458744 MFM458744 MPI458744 MZE458744 NJA458744 NSW458744 OCS458744 OMO458744 OWK458744 PGG458744 PQC458744 PZY458744 QJU458744 QTQ458744 RDM458744 RNI458744 RXE458744 SHA458744 SQW458744 TAS458744 TKO458744 TUK458744 UEG458744 UOC458744 UXY458744 VHU458744 VRQ458744 WBM458744 WLI458744 WVE458744 A524280 IS524280 SO524280 ACK524280 AMG524280 AWC524280 BFY524280 BPU524280 BZQ524280 CJM524280 CTI524280 DDE524280 DNA524280 DWW524280 EGS524280 EQO524280 FAK524280 FKG524280 FUC524280 GDY524280 GNU524280 GXQ524280 HHM524280 HRI524280 IBE524280 ILA524280 IUW524280 JES524280 JOO524280 JYK524280 KIG524280 KSC524280 LBY524280 LLU524280 LVQ524280 MFM524280 MPI524280 MZE524280 NJA524280 NSW524280 OCS524280 OMO524280 OWK524280 PGG524280 PQC524280 PZY524280 QJU524280 QTQ524280 RDM524280 RNI524280 RXE524280 SHA524280 SQW524280 TAS524280 TKO524280 TUK524280 UEG524280 UOC524280 UXY524280 VHU524280 VRQ524280 WBM524280 WLI524280 WVE524280 A589816 IS589816 SO589816 ACK589816 AMG589816 AWC589816 BFY589816 BPU589816 BZQ589816 CJM589816 CTI589816 DDE589816 DNA589816 DWW589816 EGS589816 EQO589816 FAK589816 FKG589816 FUC589816 GDY589816 GNU589816 GXQ589816 HHM589816 HRI589816 IBE589816 ILA589816 IUW589816 JES589816 JOO589816 JYK589816 KIG589816 KSC589816 LBY589816 LLU589816 LVQ589816 MFM589816 MPI589816 MZE589816 NJA589816 NSW589816 OCS589816 OMO589816 OWK589816 PGG589816 PQC589816 PZY589816 QJU589816 QTQ589816 RDM589816 RNI589816 RXE589816 SHA589816 SQW589816 TAS589816 TKO589816 TUK589816 UEG589816 UOC589816 UXY589816 VHU589816 VRQ589816 WBM589816 WLI589816 WVE589816 A655352 IS655352 SO655352 ACK655352 AMG655352 AWC655352 BFY655352 BPU655352 BZQ655352 CJM655352 CTI655352 DDE655352 DNA655352 DWW655352 EGS655352 EQO655352 FAK655352 FKG655352 FUC655352 GDY655352 GNU655352 GXQ655352 HHM655352 HRI655352 IBE655352 ILA655352 IUW655352 JES655352 JOO655352 JYK655352 KIG655352 KSC655352 LBY655352 LLU655352 LVQ655352 MFM655352 MPI655352 MZE655352 NJA655352 NSW655352 OCS655352 OMO655352 OWK655352 PGG655352 PQC655352 PZY655352 QJU655352 QTQ655352 RDM655352 RNI655352 RXE655352 SHA655352 SQW655352 TAS655352 TKO655352 TUK655352 UEG655352 UOC655352 UXY655352 VHU655352 VRQ655352 WBM655352 WLI655352 WVE655352 A720888 IS720888 SO720888 ACK720888 AMG720888 AWC720888 BFY720888 BPU720888 BZQ720888 CJM720888 CTI720888 DDE720888 DNA720888 DWW720888 EGS720888 EQO720888 FAK720888 FKG720888 FUC720888 GDY720888 GNU720888 GXQ720888 HHM720888 HRI720888 IBE720888 ILA720888 IUW720888 JES720888 JOO720888 JYK720888 KIG720888 KSC720888 LBY720888 LLU720888 LVQ720888 MFM720888 MPI720888 MZE720888 NJA720888 NSW720888 OCS720888 OMO720888 OWK720888 PGG720888 PQC720888 PZY720888 QJU720888 QTQ720888 RDM720888 RNI720888 RXE720888 SHA720888 SQW720888 TAS720888 TKO720888 TUK720888 UEG720888 UOC720888 UXY720888 VHU720888 VRQ720888 WBM720888 WLI720888 WVE720888 A786424 IS786424 SO786424 ACK786424 AMG786424 AWC786424 BFY786424 BPU786424 BZQ786424 CJM786424 CTI786424 DDE786424 DNA786424 DWW786424 EGS786424 EQO786424 FAK786424 FKG786424 FUC786424 GDY786424 GNU786424 GXQ786424 HHM786424 HRI786424 IBE786424 ILA786424 IUW786424 JES786424 JOO786424 JYK786424 KIG786424 KSC786424 LBY786424 LLU786424 LVQ786424 MFM786424 MPI786424 MZE786424 NJA786424 NSW786424 OCS786424 OMO786424 OWK786424 PGG786424 PQC786424 PZY786424 QJU786424 QTQ786424 RDM786424 RNI786424 RXE786424 SHA786424 SQW786424 TAS786424 TKO786424 TUK786424 UEG786424 UOC786424 UXY786424 VHU786424 VRQ786424 WBM786424 WLI786424 WVE786424 A851960 IS851960 SO851960 ACK851960 AMG851960 AWC851960 BFY851960 BPU851960 BZQ851960 CJM851960 CTI851960 DDE851960 DNA851960 DWW851960 EGS851960 EQO851960 FAK851960 FKG851960 FUC851960 GDY851960 GNU851960 GXQ851960 HHM851960 HRI851960 IBE851960 ILA851960 IUW851960 JES851960 JOO851960 JYK851960 KIG851960 KSC851960 LBY851960 LLU851960 LVQ851960 MFM851960 MPI851960 MZE851960 NJA851960 NSW851960 OCS851960 OMO851960 OWK851960 PGG851960 PQC851960 PZY851960 QJU851960 QTQ851960 RDM851960 RNI851960 RXE851960 SHA851960 SQW851960 TAS851960 TKO851960 TUK851960 UEG851960 UOC851960 UXY851960 VHU851960 VRQ851960 WBM851960 WLI851960 WVE851960 A917496 IS917496 SO917496 ACK917496 AMG917496 AWC917496 BFY917496 BPU917496 BZQ917496 CJM917496 CTI917496 DDE917496 DNA917496 DWW917496 EGS917496 EQO917496 FAK917496 FKG917496 FUC917496 GDY917496 GNU917496 GXQ917496 HHM917496 HRI917496 IBE917496 ILA917496 IUW917496 JES917496 JOO917496 JYK917496 KIG917496 KSC917496 LBY917496 LLU917496 LVQ917496 MFM917496 MPI917496 MZE917496 NJA917496 NSW917496 OCS917496 OMO917496 OWK917496 PGG917496 PQC917496 PZY917496 QJU917496 QTQ917496 RDM917496 RNI917496 RXE917496 SHA917496 SQW917496 TAS917496 TKO917496 TUK917496 UEG917496 UOC917496 UXY917496 VHU917496 VRQ917496 WBM917496 WLI917496 WVE917496 A983032 IS983032 SO983032 ACK983032 AMG983032 AWC983032 BFY983032 BPU983032 BZQ983032 CJM983032 CTI983032 DDE983032 DNA983032 DWW983032 EGS983032 EQO983032 FAK983032 FKG983032 FUC983032 GDY983032 GNU983032 GXQ983032 HHM983032 HRI983032 IBE983032 ILA983032 IUW983032 JES983032 JOO983032 JYK983032 KIG983032 KSC983032 LBY983032 LLU983032 LVQ983032 MFM983032 MPI983032 MZE983032 NJA983032 NSW983032 OCS983032 OMO983032 OWK983032 PGG983032 PQC983032 PZY983032 QJU983032 QTQ983032 RDM983032 RNI983032 RXE983032 SHA983032 SQW983032 TAS983032 TKO983032 TUK983032 UEG983032 UOC983032 UXY983032 VHU983032 VRQ983032 WBM983032 WLI983032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32 WLL983032 C65528 IV65528 SR65528 ACN65528 AMJ65528 AWF65528 BGB65528 BPX65528 BZT65528 CJP65528 CTL65528 DDH65528 DND65528 DWZ65528 EGV65528 EQR65528 FAN65528 FKJ65528 FUF65528 GEB65528 GNX65528 GXT65528 HHP65528 HRL65528 IBH65528 ILD65528 IUZ65528 JEV65528 JOR65528 JYN65528 KIJ65528 KSF65528 LCB65528 LLX65528 LVT65528 MFP65528 MPL65528 MZH65528 NJD65528 NSZ65528 OCV65528 OMR65528 OWN65528 PGJ65528 PQF65528 QAB65528 QJX65528 QTT65528 RDP65528 RNL65528 RXH65528 SHD65528 SQZ65528 TAV65528 TKR65528 TUN65528 UEJ65528 UOF65528 UYB65528 VHX65528 VRT65528 WBP65528 WLL65528 WVH65528 C131064 IV131064 SR131064 ACN131064 AMJ131064 AWF131064 BGB131064 BPX131064 BZT131064 CJP131064 CTL131064 DDH131064 DND131064 DWZ131064 EGV131064 EQR131064 FAN131064 FKJ131064 FUF131064 GEB131064 GNX131064 GXT131064 HHP131064 HRL131064 IBH131064 ILD131064 IUZ131064 JEV131064 JOR131064 JYN131064 KIJ131064 KSF131064 LCB131064 LLX131064 LVT131064 MFP131064 MPL131064 MZH131064 NJD131064 NSZ131064 OCV131064 OMR131064 OWN131064 PGJ131064 PQF131064 QAB131064 QJX131064 QTT131064 RDP131064 RNL131064 RXH131064 SHD131064 SQZ131064 TAV131064 TKR131064 TUN131064 UEJ131064 UOF131064 UYB131064 VHX131064 VRT131064 WBP131064 WLL131064 WVH131064 C196600 IV196600 SR196600 ACN196600 AMJ196600 AWF196600 BGB196600 BPX196600 BZT196600 CJP196600 CTL196600 DDH196600 DND196600 DWZ196600 EGV196600 EQR196600 FAN196600 FKJ196600 FUF196600 GEB196600 GNX196600 GXT196600 HHP196600 HRL196600 IBH196600 ILD196600 IUZ196600 JEV196600 JOR196600 JYN196600 KIJ196600 KSF196600 LCB196600 LLX196600 LVT196600 MFP196600 MPL196600 MZH196600 NJD196600 NSZ196600 OCV196600 OMR196600 OWN196600 PGJ196600 PQF196600 QAB196600 QJX196600 QTT196600 RDP196600 RNL196600 RXH196600 SHD196600 SQZ196600 TAV196600 TKR196600 TUN196600 UEJ196600 UOF196600 UYB196600 VHX196600 VRT196600 WBP196600 WLL196600 WVH196600 C262136 IV262136 SR262136 ACN262136 AMJ262136 AWF262136 BGB262136 BPX262136 BZT262136 CJP262136 CTL262136 DDH262136 DND262136 DWZ262136 EGV262136 EQR262136 FAN262136 FKJ262136 FUF262136 GEB262136 GNX262136 GXT262136 HHP262136 HRL262136 IBH262136 ILD262136 IUZ262136 JEV262136 JOR262136 JYN262136 KIJ262136 KSF262136 LCB262136 LLX262136 LVT262136 MFP262136 MPL262136 MZH262136 NJD262136 NSZ262136 OCV262136 OMR262136 OWN262136 PGJ262136 PQF262136 QAB262136 QJX262136 QTT262136 RDP262136 RNL262136 RXH262136 SHD262136 SQZ262136 TAV262136 TKR262136 TUN262136 UEJ262136 UOF262136 UYB262136 VHX262136 VRT262136 WBP262136 WLL262136 WVH262136 C327672 IV327672 SR327672 ACN327672 AMJ327672 AWF327672 BGB327672 BPX327672 BZT327672 CJP327672 CTL327672 DDH327672 DND327672 DWZ327672 EGV327672 EQR327672 FAN327672 FKJ327672 FUF327672 GEB327672 GNX327672 GXT327672 HHP327672 HRL327672 IBH327672 ILD327672 IUZ327672 JEV327672 JOR327672 JYN327672 KIJ327672 KSF327672 LCB327672 LLX327672 LVT327672 MFP327672 MPL327672 MZH327672 NJD327672 NSZ327672 OCV327672 OMR327672 OWN327672 PGJ327672 PQF327672 QAB327672 QJX327672 QTT327672 RDP327672 RNL327672 RXH327672 SHD327672 SQZ327672 TAV327672 TKR327672 TUN327672 UEJ327672 UOF327672 UYB327672 VHX327672 VRT327672 WBP327672 WLL327672 WVH327672 C393208 IV393208 SR393208 ACN393208 AMJ393208 AWF393208 BGB393208 BPX393208 BZT393208 CJP393208 CTL393208 DDH393208 DND393208 DWZ393208 EGV393208 EQR393208 FAN393208 FKJ393208 FUF393208 GEB393208 GNX393208 GXT393208 HHP393208 HRL393208 IBH393208 ILD393208 IUZ393208 JEV393208 JOR393208 JYN393208 KIJ393208 KSF393208 LCB393208 LLX393208 LVT393208 MFP393208 MPL393208 MZH393208 NJD393208 NSZ393208 OCV393208 OMR393208 OWN393208 PGJ393208 PQF393208 QAB393208 QJX393208 QTT393208 RDP393208 RNL393208 RXH393208 SHD393208 SQZ393208 TAV393208 TKR393208 TUN393208 UEJ393208 UOF393208 UYB393208 VHX393208 VRT393208 WBP393208 WLL393208 WVH393208 C458744 IV458744 SR458744 ACN458744 AMJ458744 AWF458744 BGB458744 BPX458744 BZT458744 CJP458744 CTL458744 DDH458744 DND458744 DWZ458744 EGV458744 EQR458744 FAN458744 FKJ458744 FUF458744 GEB458744 GNX458744 GXT458744 HHP458744 HRL458744 IBH458744 ILD458744 IUZ458744 JEV458744 JOR458744 JYN458744 KIJ458744 KSF458744 LCB458744 LLX458744 LVT458744 MFP458744 MPL458744 MZH458744 NJD458744 NSZ458744 OCV458744 OMR458744 OWN458744 PGJ458744 PQF458744 QAB458744 QJX458744 QTT458744 RDP458744 RNL458744 RXH458744 SHD458744 SQZ458744 TAV458744 TKR458744 TUN458744 UEJ458744 UOF458744 UYB458744 VHX458744 VRT458744 WBP458744 WLL458744 WVH458744 C524280 IV524280 SR524280 ACN524280 AMJ524280 AWF524280 BGB524280 BPX524280 BZT524280 CJP524280 CTL524280 DDH524280 DND524280 DWZ524280 EGV524280 EQR524280 FAN524280 FKJ524280 FUF524280 GEB524280 GNX524280 GXT524280 HHP524280 HRL524280 IBH524280 ILD524280 IUZ524280 JEV524280 JOR524280 JYN524280 KIJ524280 KSF524280 LCB524280 LLX524280 LVT524280 MFP524280 MPL524280 MZH524280 NJD524280 NSZ524280 OCV524280 OMR524280 OWN524280 PGJ524280 PQF524280 QAB524280 QJX524280 QTT524280 RDP524280 RNL524280 RXH524280 SHD524280 SQZ524280 TAV524280 TKR524280 TUN524280 UEJ524280 UOF524280 UYB524280 VHX524280 VRT524280 WBP524280 WLL524280 WVH524280 C589816 IV589816 SR589816 ACN589816 AMJ589816 AWF589816 BGB589816 BPX589816 BZT589816 CJP589816 CTL589816 DDH589816 DND589816 DWZ589816 EGV589816 EQR589816 FAN589816 FKJ589816 FUF589816 GEB589816 GNX589816 GXT589816 HHP589816 HRL589816 IBH589816 ILD589816 IUZ589816 JEV589816 JOR589816 JYN589816 KIJ589816 KSF589816 LCB589816 LLX589816 LVT589816 MFP589816 MPL589816 MZH589816 NJD589816 NSZ589816 OCV589816 OMR589816 OWN589816 PGJ589816 PQF589816 QAB589816 QJX589816 QTT589816 RDP589816 RNL589816 RXH589816 SHD589816 SQZ589816 TAV589816 TKR589816 TUN589816 UEJ589816 UOF589816 UYB589816 VHX589816 VRT589816 WBP589816 WLL589816 WVH589816 C655352 IV655352 SR655352 ACN655352 AMJ655352 AWF655352 BGB655352 BPX655352 BZT655352 CJP655352 CTL655352 DDH655352 DND655352 DWZ655352 EGV655352 EQR655352 FAN655352 FKJ655352 FUF655352 GEB655352 GNX655352 GXT655352 HHP655352 HRL655352 IBH655352 ILD655352 IUZ655352 JEV655352 JOR655352 JYN655352 KIJ655352 KSF655352 LCB655352 LLX655352 LVT655352 MFP655352 MPL655352 MZH655352 NJD655352 NSZ655352 OCV655352 OMR655352 OWN655352 PGJ655352 PQF655352 QAB655352 QJX655352 QTT655352 RDP655352 RNL655352 RXH655352 SHD655352 SQZ655352 TAV655352 TKR655352 TUN655352 UEJ655352 UOF655352 UYB655352 VHX655352 VRT655352 WBP655352 WLL655352 WVH655352 C720888 IV720888 SR720888 ACN720888 AMJ720888 AWF720888 BGB720888 BPX720888 BZT720888 CJP720888 CTL720888 DDH720888 DND720888 DWZ720888 EGV720888 EQR720888 FAN720888 FKJ720888 FUF720888 GEB720888 GNX720888 GXT720888 HHP720888 HRL720888 IBH720888 ILD720888 IUZ720888 JEV720888 JOR720888 JYN720888 KIJ720888 KSF720888 LCB720888 LLX720888 LVT720888 MFP720888 MPL720888 MZH720888 NJD720888 NSZ720888 OCV720888 OMR720888 OWN720888 PGJ720888 PQF720888 QAB720888 QJX720888 QTT720888 RDP720888 RNL720888 RXH720888 SHD720888 SQZ720888 TAV720888 TKR720888 TUN720888 UEJ720888 UOF720888 UYB720888 VHX720888 VRT720888 WBP720888 WLL720888 WVH720888 C786424 IV786424 SR786424 ACN786424 AMJ786424 AWF786424 BGB786424 BPX786424 BZT786424 CJP786424 CTL786424 DDH786424 DND786424 DWZ786424 EGV786424 EQR786424 FAN786424 FKJ786424 FUF786424 GEB786424 GNX786424 GXT786424 HHP786424 HRL786424 IBH786424 ILD786424 IUZ786424 JEV786424 JOR786424 JYN786424 KIJ786424 KSF786424 LCB786424 LLX786424 LVT786424 MFP786424 MPL786424 MZH786424 NJD786424 NSZ786424 OCV786424 OMR786424 OWN786424 PGJ786424 PQF786424 QAB786424 QJX786424 QTT786424 RDP786424 RNL786424 RXH786424 SHD786424 SQZ786424 TAV786424 TKR786424 TUN786424 UEJ786424 UOF786424 UYB786424 VHX786424 VRT786424 WBP786424 WLL786424 WVH786424 C851960 IV851960 SR851960 ACN851960 AMJ851960 AWF851960 BGB851960 BPX851960 BZT851960 CJP851960 CTL851960 DDH851960 DND851960 DWZ851960 EGV851960 EQR851960 FAN851960 FKJ851960 FUF851960 GEB851960 GNX851960 GXT851960 HHP851960 HRL851960 IBH851960 ILD851960 IUZ851960 JEV851960 JOR851960 JYN851960 KIJ851960 KSF851960 LCB851960 LLX851960 LVT851960 MFP851960 MPL851960 MZH851960 NJD851960 NSZ851960 OCV851960 OMR851960 OWN851960 PGJ851960 PQF851960 QAB851960 QJX851960 QTT851960 RDP851960 RNL851960 RXH851960 SHD851960 SQZ851960 TAV851960 TKR851960 TUN851960 UEJ851960 UOF851960 UYB851960 VHX851960 VRT851960 WBP851960 WLL851960 WVH851960 C917496 IV917496 SR917496 ACN917496 AMJ917496 AWF917496 BGB917496 BPX917496 BZT917496 CJP917496 CTL917496 DDH917496 DND917496 DWZ917496 EGV917496 EQR917496 FAN917496 FKJ917496 FUF917496 GEB917496 GNX917496 GXT917496 HHP917496 HRL917496 IBH917496 ILD917496 IUZ917496 JEV917496 JOR917496 JYN917496 KIJ917496 KSF917496 LCB917496 LLX917496 LVT917496 MFP917496 MPL917496 MZH917496 NJD917496 NSZ917496 OCV917496 OMR917496 OWN917496 PGJ917496 PQF917496 QAB917496 QJX917496 QTT917496 RDP917496 RNL917496 RXH917496 SHD917496 SQZ917496 TAV917496 TKR917496 TUN917496 UEJ917496 UOF917496 UYB917496 VHX917496 VRT917496 WBP917496 WLL917496 WVH917496 C983032 IV983032 SR983032 ACN983032 AMJ983032 AWF983032 BGB983032 BPX983032 BZT983032 CJP983032 CTL983032 DDH983032 DND983032 DWZ983032 EGV983032 EQR983032 FAN983032 FKJ983032 FUF983032 GEB983032 GNX983032 GXT983032 HHP983032 HRL983032 IBH983032 ILD983032 IUZ983032 JEV983032 JOR983032 JYN983032 KIJ983032 KSF983032 LCB983032 LLX983032 LVT983032 MFP983032 MPL983032 MZH983032 NJD983032 NSZ983032 OCV983032 OMR983032 OWN983032 PGJ983032 PQF983032 QAB983032 QJX983032 QTT983032 RDP983032 RNL983032 RXH983032 SHD983032 SQZ983032 TAV983032 TKR983032 TUN983032 UEJ983032 UOF983032 UYB983032 VHX983032 VRT983032 WBP983032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2:Z154"/>
  <sheetViews>
    <sheetView topLeftCell="A46" zoomScale="70" zoomScaleNormal="70" workbookViewId="0">
      <selection activeCell="E49" sqref="E49"/>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3302</v>
      </c>
      <c r="D6" s="1258"/>
      <c r="E6" s="1258"/>
      <c r="F6" s="1258"/>
      <c r="G6" s="1258"/>
      <c r="H6" s="1258"/>
      <c r="I6" s="1258"/>
      <c r="J6" s="1258"/>
      <c r="K6" s="1258"/>
      <c r="L6" s="1258"/>
      <c r="M6" s="1258"/>
      <c r="N6" s="1259"/>
    </row>
    <row r="7" spans="2:16" ht="16.5" thickBot="1">
      <c r="B7" s="5" t="s">
        <v>4</v>
      </c>
      <c r="C7" s="1258" t="s">
        <v>332</v>
      </c>
      <c r="D7" s="1258"/>
      <c r="E7" s="1258"/>
      <c r="F7" s="1258"/>
      <c r="G7" s="1258"/>
      <c r="H7" s="1258"/>
      <c r="I7" s="1258"/>
      <c r="J7" s="1258"/>
      <c r="K7" s="1258"/>
      <c r="L7" s="1258"/>
      <c r="M7" s="1258"/>
      <c r="N7" s="1259"/>
    </row>
    <row r="8" spans="2:16" ht="16.5" thickBot="1">
      <c r="B8" s="5" t="s">
        <v>5</v>
      </c>
      <c r="C8" s="1258" t="s">
        <v>332</v>
      </c>
      <c r="D8" s="1258"/>
      <c r="E8" s="1258"/>
      <c r="F8" s="1258"/>
      <c r="G8" s="1258"/>
      <c r="H8" s="1258"/>
      <c r="I8" s="1258"/>
      <c r="J8" s="1258"/>
      <c r="K8" s="1258"/>
      <c r="L8" s="1258"/>
      <c r="M8" s="1258"/>
      <c r="N8" s="1259"/>
    </row>
    <row r="9" spans="2:16" ht="16.5" thickBot="1">
      <c r="B9" s="5" t="s">
        <v>6</v>
      </c>
      <c r="C9" s="1258" t="s">
        <v>332</v>
      </c>
      <c r="D9" s="1258"/>
      <c r="E9" s="1258"/>
      <c r="F9" s="1258"/>
      <c r="G9" s="1258"/>
      <c r="H9" s="1258"/>
      <c r="I9" s="1258"/>
      <c r="J9" s="1258"/>
      <c r="K9" s="1258"/>
      <c r="L9" s="1258"/>
      <c r="M9" s="1258"/>
      <c r="N9" s="1259"/>
    </row>
    <row r="10" spans="2:16" ht="16.5" thickBot="1">
      <c r="B10" s="5" t="s">
        <v>7</v>
      </c>
      <c r="C10" s="1260">
        <v>32</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147"/>
      <c r="I14" s="19"/>
      <c r="J14" s="19"/>
      <c r="K14" s="19"/>
      <c r="L14" s="19"/>
      <c r="M14" s="19"/>
      <c r="N14" s="16"/>
    </row>
    <row r="15" spans="2:16">
      <c r="B15" s="1262"/>
      <c r="C15" s="1262"/>
      <c r="D15" s="613">
        <v>32</v>
      </c>
      <c r="E15" s="20">
        <v>1670624800</v>
      </c>
      <c r="F15" s="1021">
        <v>800</v>
      </c>
      <c r="G15" s="148"/>
      <c r="I15" s="23"/>
      <c r="J15" s="23"/>
      <c r="K15" s="23"/>
      <c r="L15" s="23"/>
      <c r="M15" s="23"/>
      <c r="N15" s="16"/>
    </row>
    <row r="16" spans="2:16">
      <c r="B16" s="1262"/>
      <c r="C16" s="1262"/>
      <c r="D16" s="613"/>
      <c r="E16" s="20"/>
      <c r="F16" s="20"/>
      <c r="G16" s="148"/>
      <c r="I16" s="23"/>
      <c r="J16" s="23"/>
      <c r="K16" s="23"/>
      <c r="L16" s="23"/>
      <c r="M16" s="23"/>
      <c r="N16" s="16"/>
    </row>
    <row r="17" spans="1:14">
      <c r="B17" s="1262"/>
      <c r="C17" s="1262"/>
      <c r="D17" s="613"/>
      <c r="E17" s="20"/>
      <c r="F17" s="20"/>
      <c r="G17" s="148"/>
      <c r="I17" s="23"/>
      <c r="J17" s="23"/>
      <c r="K17" s="23"/>
      <c r="L17" s="23"/>
      <c r="M17" s="23"/>
      <c r="N17" s="16"/>
    </row>
    <row r="18" spans="1:14">
      <c r="B18" s="1262"/>
      <c r="C18" s="1262"/>
      <c r="D18" s="613"/>
      <c r="E18" s="24"/>
      <c r="F18" s="20"/>
      <c r="G18" s="148"/>
      <c r="H18" s="25"/>
      <c r="I18" s="23"/>
      <c r="J18" s="23"/>
      <c r="K18" s="23"/>
      <c r="L18" s="23"/>
      <c r="M18" s="23"/>
      <c r="N18" s="26"/>
    </row>
    <row r="19" spans="1:14">
      <c r="B19" s="1262"/>
      <c r="C19" s="1262"/>
      <c r="D19" s="613"/>
      <c r="E19" s="24"/>
      <c r="F19" s="20"/>
      <c r="G19" s="148"/>
      <c r="H19" s="25"/>
      <c r="I19" s="27"/>
      <c r="J19" s="27"/>
      <c r="K19" s="27"/>
      <c r="L19" s="27"/>
      <c r="M19" s="27"/>
      <c r="N19" s="26"/>
    </row>
    <row r="20" spans="1:14">
      <c r="B20" s="1262"/>
      <c r="C20" s="1262"/>
      <c r="D20" s="613"/>
      <c r="E20" s="24"/>
      <c r="F20" s="20"/>
      <c r="G20" s="148"/>
      <c r="H20" s="25"/>
      <c r="I20" s="15"/>
      <c r="J20" s="15"/>
      <c r="K20" s="15"/>
      <c r="L20" s="15"/>
      <c r="M20" s="15"/>
      <c r="N20" s="26"/>
    </row>
    <row r="21" spans="1:14">
      <c r="B21" s="1262"/>
      <c r="C21" s="1262"/>
      <c r="D21" s="613"/>
      <c r="E21" s="24"/>
      <c r="F21" s="20"/>
      <c r="G21" s="148"/>
      <c r="H21" s="25"/>
      <c r="I21" s="15"/>
      <c r="J21" s="15"/>
      <c r="K21" s="15"/>
      <c r="L21" s="15"/>
      <c r="M21" s="15"/>
      <c r="N21" s="26"/>
    </row>
    <row r="22" spans="1:14" ht="15.75" thickBot="1">
      <c r="B22" s="1263" t="s">
        <v>13</v>
      </c>
      <c r="C22" s="1264"/>
      <c r="D22" s="613"/>
      <c r="E22" s="1022">
        <f>+SUM(E15:E21)</f>
        <v>1670624800</v>
      </c>
      <c r="F22" s="29">
        <f>+SUM(F15:F21)</f>
        <v>800</v>
      </c>
      <c r="G22" s="148"/>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640</v>
      </c>
      <c r="D24" s="192"/>
      <c r="E24" s="36">
        <f>+E22</f>
        <v>1670624800</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44"/>
      <c r="D30" s="44" t="s">
        <v>184</v>
      </c>
      <c r="E30"/>
      <c r="F30"/>
      <c r="G30"/>
      <c r="H30"/>
      <c r="I30" s="15"/>
      <c r="J30" s="15"/>
      <c r="K30" s="15"/>
      <c r="L30" s="15"/>
      <c r="M30" s="15"/>
      <c r="N30" s="16"/>
    </row>
    <row r="31" spans="1:14">
      <c r="A31" s="773"/>
      <c r="B31" s="44" t="s">
        <v>21</v>
      </c>
      <c r="C31" s="44"/>
      <c r="D31" s="44" t="s">
        <v>184</v>
      </c>
      <c r="E31"/>
      <c r="F31"/>
      <c r="G31"/>
      <c r="H31"/>
      <c r="I31" s="15"/>
      <c r="J31" s="15"/>
      <c r="K31" s="15"/>
      <c r="L31" s="15"/>
      <c r="M31" s="15"/>
      <c r="N31" s="16"/>
    </row>
    <row r="32" spans="1:14">
      <c r="A32" s="773"/>
      <c r="B32" s="44" t="s">
        <v>22</v>
      </c>
      <c r="C32" s="44" t="s">
        <v>3303</v>
      </c>
      <c r="D32" s="44"/>
      <c r="E32"/>
      <c r="F32"/>
      <c r="G32"/>
      <c r="H32"/>
      <c r="I32" s="15"/>
      <c r="J32" s="15"/>
      <c r="K32" s="15"/>
      <c r="L32" s="15"/>
      <c r="M32" s="15"/>
      <c r="N32" s="16"/>
    </row>
    <row r="33" spans="1:17">
      <c r="A33" s="773"/>
      <c r="B33" s="44" t="s">
        <v>23</v>
      </c>
      <c r="C33" s="44"/>
      <c r="D33" s="44" t="s">
        <v>184</v>
      </c>
      <c r="E33"/>
      <c r="F33"/>
      <c r="G33"/>
      <c r="H33"/>
      <c r="I33" s="15"/>
      <c r="J33" s="15"/>
      <c r="K33" s="15"/>
      <c r="L33" s="15"/>
      <c r="M33" s="15"/>
      <c r="N33" s="16"/>
    </row>
    <row r="34" spans="1:17" s="103" customFormat="1">
      <c r="A34" s="801"/>
      <c r="B34" s="197" t="s">
        <v>1903</v>
      </c>
      <c r="C34" s="197"/>
      <c r="D34" s="197" t="s">
        <v>184</v>
      </c>
      <c r="E34" s="195"/>
      <c r="F34" s="195"/>
      <c r="G34" s="195"/>
      <c r="H34" s="195"/>
      <c r="I34" s="172"/>
      <c r="J34" s="172"/>
      <c r="K34" s="172"/>
      <c r="L34" s="172"/>
      <c r="M34" s="172"/>
      <c r="N34" s="19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363">
        <f>+D40+D41</f>
        <v>0</v>
      </c>
      <c r="F40"/>
      <c r="G40"/>
      <c r="H40"/>
      <c r="I40" s="15"/>
      <c r="J40" s="15"/>
      <c r="K40" s="15"/>
      <c r="L40" s="15"/>
      <c r="M40" s="15"/>
      <c r="N40" s="16"/>
    </row>
    <row r="41" spans="1:17" ht="42.75">
      <c r="A41" s="773"/>
      <c r="B41" s="49" t="s">
        <v>30</v>
      </c>
      <c r="C41" s="50">
        <v>60</v>
      </c>
      <c r="D41" s="605">
        <v>0</v>
      </c>
      <c r="E41" s="1364"/>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246" customHeight="1">
      <c r="A49" s="150">
        <v>1</v>
      </c>
      <c r="B49" s="153" t="s">
        <v>3304</v>
      </c>
      <c r="C49" s="152" t="s">
        <v>3305</v>
      </c>
      <c r="D49" s="153" t="s">
        <v>49</v>
      </c>
      <c r="E49" s="154" t="s">
        <v>3306</v>
      </c>
      <c r="F49" s="155" t="s">
        <v>18</v>
      </c>
      <c r="G49" s="184" t="s">
        <v>332</v>
      </c>
      <c r="H49" s="156">
        <v>41548</v>
      </c>
      <c r="I49" s="157">
        <v>41851</v>
      </c>
      <c r="J49" s="63" t="s">
        <v>19</v>
      </c>
      <c r="K49" s="59">
        <f>(DAYS360(H49,I49))/30</f>
        <v>10</v>
      </c>
      <c r="L49" s="157" t="s">
        <v>19</v>
      </c>
      <c r="M49" s="173">
        <v>300</v>
      </c>
      <c r="N49" s="173" t="s">
        <v>223</v>
      </c>
      <c r="O49" s="173" t="s">
        <v>3307</v>
      </c>
      <c r="P49" s="711">
        <v>30</v>
      </c>
      <c r="Q49" s="73" t="s">
        <v>3308</v>
      </c>
      <c r="R49" s="175"/>
      <c r="S49" s="175"/>
      <c r="T49" s="175"/>
      <c r="U49" s="175"/>
      <c r="V49" s="175"/>
      <c r="W49" s="175"/>
      <c r="X49" s="175"/>
      <c r="Y49" s="175"/>
      <c r="Z49" s="175"/>
    </row>
    <row r="50" spans="1:26" s="162" customFormat="1" ht="193.5" customHeight="1">
      <c r="A50" s="150"/>
      <c r="B50" s="153"/>
      <c r="C50" s="152"/>
      <c r="D50" s="153"/>
      <c r="E50" s="130"/>
      <c r="F50" s="155"/>
      <c r="G50" s="155"/>
      <c r="H50" s="156"/>
      <c r="I50" s="157"/>
      <c r="J50" s="63"/>
      <c r="K50" s="1009"/>
      <c r="L50" s="157"/>
      <c r="M50" s="173"/>
      <c r="N50" s="173"/>
      <c r="O50" s="69"/>
      <c r="P50" s="160"/>
      <c r="Q50" s="73"/>
      <c r="R50" s="175"/>
      <c r="S50" s="175"/>
      <c r="T50" s="175"/>
      <c r="U50" s="175"/>
      <c r="V50" s="175"/>
      <c r="W50" s="175"/>
      <c r="X50" s="175"/>
      <c r="Y50" s="175"/>
      <c r="Z50" s="175"/>
    </row>
    <row r="51" spans="1:26" s="162" customFormat="1">
      <c r="A51" s="150">
        <f t="shared" ref="A51:A56" si="0">+A50+1</f>
        <v>1</v>
      </c>
      <c r="B51" s="153"/>
      <c r="C51" s="152"/>
      <c r="D51" s="153"/>
      <c r="E51" s="154"/>
      <c r="F51" s="155"/>
      <c r="G51" s="155"/>
      <c r="H51" s="155"/>
      <c r="I51" s="157"/>
      <c r="J51" s="157"/>
      <c r="K51" s="157"/>
      <c r="L51" s="157"/>
      <c r="M51" s="173"/>
      <c r="N51" s="173"/>
      <c r="O51" s="160"/>
      <c r="P51" s="160"/>
      <c r="Q51" s="174"/>
      <c r="R51" s="175"/>
      <c r="S51" s="175"/>
      <c r="T51" s="175"/>
      <c r="U51" s="175"/>
      <c r="V51" s="175"/>
      <c r="W51" s="175"/>
      <c r="X51" s="175"/>
      <c r="Y51" s="175"/>
      <c r="Z51" s="175"/>
    </row>
    <row r="52" spans="1:26" s="162" customFormat="1">
      <c r="A52" s="150">
        <f t="shared" si="0"/>
        <v>2</v>
      </c>
      <c r="B52" s="153"/>
      <c r="C52" s="152"/>
      <c r="D52" s="153"/>
      <c r="E52" s="154"/>
      <c r="F52" s="155"/>
      <c r="G52" s="155"/>
      <c r="H52" s="155"/>
      <c r="I52" s="157"/>
      <c r="J52" s="157"/>
      <c r="K52" s="157"/>
      <c r="L52" s="157"/>
      <c r="M52" s="173"/>
      <c r="N52" s="173"/>
      <c r="O52" s="160"/>
      <c r="P52" s="160"/>
      <c r="Q52" s="174"/>
      <c r="R52" s="175"/>
      <c r="S52" s="175"/>
      <c r="T52" s="175"/>
      <c r="U52" s="175"/>
      <c r="V52" s="175"/>
      <c r="W52" s="175"/>
      <c r="X52" s="175"/>
      <c r="Y52" s="175"/>
      <c r="Z52" s="175"/>
    </row>
    <row r="53" spans="1:26" s="162" customFormat="1">
      <c r="A53" s="150">
        <f t="shared" si="0"/>
        <v>3</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4</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5</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6</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 si="1">SUM(K49:K56)</f>
        <v>10</v>
      </c>
      <c r="L57" s="158">
        <f t="shared" ref="L57:N57" si="2">SUM(L49:L56)</f>
        <v>0</v>
      </c>
      <c r="M57" s="185">
        <f t="shared" si="2"/>
        <v>300</v>
      </c>
      <c r="N57" s="158">
        <f t="shared" si="2"/>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625" t="s">
        <v>63</v>
      </c>
      <c r="E60" s="165" t="s">
        <v>64</v>
      </c>
    </row>
    <row r="61" spans="1:26" s="112" customFormat="1" ht="30.6" customHeight="1">
      <c r="B61" s="166" t="s">
        <v>65</v>
      </c>
      <c r="C61" s="167">
        <f>+K57</f>
        <v>10</v>
      </c>
      <c r="D61" s="110"/>
      <c r="E61" s="117" t="s">
        <v>184</v>
      </c>
      <c r="F61" s="168"/>
      <c r="G61" s="168"/>
      <c r="H61" s="168"/>
      <c r="I61" s="168"/>
      <c r="J61" s="168"/>
      <c r="K61" s="168"/>
      <c r="L61" s="168"/>
      <c r="M61" s="168"/>
    </row>
    <row r="62" spans="1:26" s="112" customFormat="1" ht="30" customHeight="1">
      <c r="B62" s="166" t="s">
        <v>66</v>
      </c>
      <c r="C62" s="167">
        <f>+M57</f>
        <v>300</v>
      </c>
      <c r="D62" s="110"/>
      <c r="E62" s="117" t="s">
        <v>184</v>
      </c>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1028</v>
      </c>
      <c r="C69" s="119" t="s">
        <v>155</v>
      </c>
      <c r="D69" s="197" t="s">
        <v>3309</v>
      </c>
      <c r="E69" s="197" t="s">
        <v>332</v>
      </c>
      <c r="F69" s="121" t="s">
        <v>332</v>
      </c>
      <c r="G69" s="121" t="s">
        <v>332</v>
      </c>
      <c r="H69" s="121" t="s">
        <v>332</v>
      </c>
      <c r="I69" s="122" t="s">
        <v>18</v>
      </c>
      <c r="J69" s="559" t="s">
        <v>332</v>
      </c>
      <c r="K69" s="44" t="s">
        <v>332</v>
      </c>
      <c r="L69" s="44" t="s">
        <v>332</v>
      </c>
      <c r="M69" s="44" t="s">
        <v>332</v>
      </c>
      <c r="N69" s="44" t="s">
        <v>332</v>
      </c>
      <c r="O69" s="1278"/>
      <c r="P69" s="1279"/>
      <c r="Q69" s="605" t="s">
        <v>18</v>
      </c>
    </row>
    <row r="70" spans="2:17">
      <c r="B70" s="119"/>
      <c r="C70" s="119"/>
      <c r="D70" s="120"/>
      <c r="E70" s="120"/>
      <c r="F70" s="121"/>
      <c r="G70" s="121"/>
      <c r="H70" s="121"/>
      <c r="I70" s="122"/>
      <c r="J70" s="122"/>
      <c r="K70" s="44"/>
      <c r="L70" s="44"/>
      <c r="M70" s="44"/>
      <c r="N70" s="44"/>
      <c r="O70" s="1278"/>
      <c r="P70" s="1279"/>
      <c r="Q70" s="44"/>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45" customHeight="1">
      <c r="B87" s="1384" t="s">
        <v>104</v>
      </c>
      <c r="C87" s="1384" t="s">
        <v>2685</v>
      </c>
      <c r="D87" s="1384" t="s">
        <v>3310</v>
      </c>
      <c r="E87" s="1384">
        <v>1062274968</v>
      </c>
      <c r="F87" s="1384" t="s">
        <v>114</v>
      </c>
      <c r="G87" s="1384" t="s">
        <v>3311</v>
      </c>
      <c r="H87" s="1384" t="s">
        <v>3312</v>
      </c>
      <c r="I87" s="1384">
        <v>112002</v>
      </c>
      <c r="J87" s="1310" t="s">
        <v>3313</v>
      </c>
      <c r="K87" s="1385" t="s">
        <v>3314</v>
      </c>
      <c r="L87" s="1385" t="s">
        <v>3315</v>
      </c>
      <c r="M87" s="1310" t="s">
        <v>18</v>
      </c>
      <c r="N87" s="1310" t="s">
        <v>19</v>
      </c>
      <c r="O87" s="1310" t="s">
        <v>18</v>
      </c>
      <c r="P87" s="1298" t="s">
        <v>3316</v>
      </c>
      <c r="Q87" s="1299"/>
    </row>
    <row r="88" spans="2:17" ht="243" customHeight="1">
      <c r="B88" s="1384"/>
      <c r="C88" s="1384"/>
      <c r="D88" s="1384"/>
      <c r="E88" s="1384"/>
      <c r="F88" s="1384"/>
      <c r="G88" s="1384"/>
      <c r="H88" s="1384"/>
      <c r="I88" s="1384"/>
      <c r="J88" s="1315"/>
      <c r="K88" s="1386"/>
      <c r="L88" s="1386"/>
      <c r="M88" s="1315"/>
      <c r="N88" s="1315"/>
      <c r="O88" s="1315"/>
      <c r="P88" s="1308"/>
      <c r="Q88" s="1309"/>
    </row>
    <row r="89" spans="2:17" ht="90" customHeight="1">
      <c r="B89" s="1366" t="s">
        <v>157</v>
      </c>
      <c r="C89" s="1366" t="s">
        <v>2685</v>
      </c>
      <c r="D89" s="1366" t="s">
        <v>3317</v>
      </c>
      <c r="E89" s="1366">
        <v>1085259229</v>
      </c>
      <c r="F89" s="1366" t="s">
        <v>975</v>
      </c>
      <c r="G89" s="1366" t="s">
        <v>2892</v>
      </c>
      <c r="H89" s="1366" t="s">
        <v>3318</v>
      </c>
      <c r="I89" s="1366">
        <v>123016</v>
      </c>
      <c r="J89" s="1310" t="s">
        <v>3319</v>
      </c>
      <c r="K89" s="1310" t="s">
        <v>3320</v>
      </c>
      <c r="L89" s="1387" t="s">
        <v>3321</v>
      </c>
      <c r="M89" s="1387" t="s">
        <v>18</v>
      </c>
      <c r="N89" s="1387" t="s">
        <v>18</v>
      </c>
      <c r="O89" s="1387" t="s">
        <v>18</v>
      </c>
      <c r="P89" s="1298" t="s">
        <v>3322</v>
      </c>
      <c r="Q89" s="1299"/>
    </row>
    <row r="90" spans="2:17" ht="60" customHeight="1">
      <c r="B90" s="1366"/>
      <c r="C90" s="1366"/>
      <c r="D90" s="1366"/>
      <c r="E90" s="1366"/>
      <c r="F90" s="1366"/>
      <c r="G90" s="1366"/>
      <c r="H90" s="1366"/>
      <c r="I90" s="1366"/>
      <c r="J90" s="1311"/>
      <c r="K90" s="1311"/>
      <c r="L90" s="1388"/>
      <c r="M90" s="1388"/>
      <c r="N90" s="1388"/>
      <c r="O90" s="1388"/>
      <c r="P90" s="1306"/>
      <c r="Q90" s="1307"/>
    </row>
    <row r="91" spans="2:17" ht="60" customHeight="1">
      <c r="B91" s="1366"/>
      <c r="C91" s="1366"/>
      <c r="D91" s="1366"/>
      <c r="E91" s="1366"/>
      <c r="F91" s="1366"/>
      <c r="G91" s="1366"/>
      <c r="H91" s="1366"/>
      <c r="I91" s="1366"/>
      <c r="J91" s="1315"/>
      <c r="K91" s="1315"/>
      <c r="L91" s="1389"/>
      <c r="M91" s="1389"/>
      <c r="N91" s="1389"/>
      <c r="O91" s="1389"/>
      <c r="P91" s="1308"/>
      <c r="Q91" s="1309"/>
    </row>
    <row r="92" spans="2:17" ht="60">
      <c r="B92" s="129" t="s">
        <v>104</v>
      </c>
      <c r="C92" s="213" t="s">
        <v>2685</v>
      </c>
      <c r="D92" s="129" t="s">
        <v>3323</v>
      </c>
      <c r="E92" s="129">
        <v>87061597</v>
      </c>
      <c r="F92" s="129" t="s">
        <v>3324</v>
      </c>
      <c r="G92" s="129" t="s">
        <v>3325</v>
      </c>
      <c r="H92" s="129" t="s">
        <v>3326</v>
      </c>
      <c r="I92" s="129" t="s">
        <v>332</v>
      </c>
      <c r="J92" s="129" t="s">
        <v>3302</v>
      </c>
      <c r="K92" s="129" t="s">
        <v>3327</v>
      </c>
      <c r="L92" s="129" t="s">
        <v>3328</v>
      </c>
      <c r="M92" s="129" t="s">
        <v>18</v>
      </c>
      <c r="N92" s="129" t="s">
        <v>18</v>
      </c>
      <c r="O92" s="129" t="s">
        <v>18</v>
      </c>
      <c r="P92" s="1280" t="s">
        <v>3322</v>
      </c>
      <c r="Q92" s="1280"/>
    </row>
    <row r="93" spans="2:17" ht="147" customHeight="1">
      <c r="B93" s="610" t="s">
        <v>112</v>
      </c>
      <c r="C93" s="610" t="s">
        <v>1032</v>
      </c>
      <c r="D93" s="610" t="s">
        <v>3329</v>
      </c>
      <c r="E93" s="610">
        <v>1085283171</v>
      </c>
      <c r="F93" s="622" t="s">
        <v>3330</v>
      </c>
      <c r="G93" s="610" t="s">
        <v>384</v>
      </c>
      <c r="H93" s="610" t="s">
        <v>3331</v>
      </c>
      <c r="I93" s="610" t="s">
        <v>332</v>
      </c>
      <c r="J93" s="129" t="s">
        <v>3332</v>
      </c>
      <c r="K93" s="129" t="s">
        <v>3333</v>
      </c>
      <c r="L93" s="129" t="s">
        <v>3334</v>
      </c>
      <c r="M93" s="129" t="s">
        <v>18</v>
      </c>
      <c r="N93" s="620" t="s">
        <v>19</v>
      </c>
      <c r="O93" s="620" t="s">
        <v>19</v>
      </c>
      <c r="P93" s="1390" t="s">
        <v>3335</v>
      </c>
      <c r="Q93" s="1391"/>
    </row>
    <row r="94" spans="2:17" ht="133.5" customHeight="1">
      <c r="B94" s="129" t="s">
        <v>112</v>
      </c>
      <c r="C94" s="213" t="s">
        <v>1032</v>
      </c>
      <c r="D94" s="129" t="s">
        <v>3336</v>
      </c>
      <c r="E94" s="129">
        <v>1061722366</v>
      </c>
      <c r="F94" s="129" t="s">
        <v>975</v>
      </c>
      <c r="G94" s="129" t="s">
        <v>3337</v>
      </c>
      <c r="H94" s="129" t="s">
        <v>3338</v>
      </c>
      <c r="I94" s="129">
        <v>146687</v>
      </c>
      <c r="J94" s="129" t="s">
        <v>1369</v>
      </c>
      <c r="K94" s="129" t="s">
        <v>3339</v>
      </c>
      <c r="L94" s="129" t="s">
        <v>3340</v>
      </c>
      <c r="M94" s="129" t="s">
        <v>18</v>
      </c>
      <c r="N94" s="129" t="s">
        <v>18</v>
      </c>
      <c r="O94" s="129" t="s">
        <v>19</v>
      </c>
      <c r="P94" s="1296" t="s">
        <v>3341</v>
      </c>
      <c r="Q94" s="1297"/>
    </row>
    <row r="95" spans="2:17" ht="90" customHeight="1">
      <c r="B95" s="129" t="s">
        <v>112</v>
      </c>
      <c r="C95" s="213" t="s">
        <v>1032</v>
      </c>
      <c r="D95" s="129" t="s">
        <v>3342</v>
      </c>
      <c r="E95" s="129">
        <v>34610441</v>
      </c>
      <c r="F95" s="129" t="s">
        <v>3343</v>
      </c>
      <c r="G95" s="129" t="s">
        <v>3344</v>
      </c>
      <c r="H95" s="129" t="s">
        <v>3344</v>
      </c>
      <c r="I95" s="129" t="s">
        <v>3344</v>
      </c>
      <c r="J95" s="129" t="s">
        <v>3345</v>
      </c>
      <c r="K95" s="129" t="s">
        <v>3346</v>
      </c>
      <c r="L95" s="129" t="s">
        <v>3347</v>
      </c>
      <c r="M95" s="129" t="s">
        <v>18</v>
      </c>
      <c r="N95" s="129" t="s">
        <v>19</v>
      </c>
      <c r="O95" s="129" t="s">
        <v>19</v>
      </c>
      <c r="P95" s="1296" t="s">
        <v>3348</v>
      </c>
      <c r="Q95" s="1297"/>
    </row>
    <row r="96" spans="2:17" ht="180.75" customHeight="1">
      <c r="B96" s="610" t="s">
        <v>112</v>
      </c>
      <c r="C96" s="610" t="s">
        <v>1032</v>
      </c>
      <c r="D96" s="610" t="s">
        <v>3349</v>
      </c>
      <c r="E96" s="610">
        <v>1062289099</v>
      </c>
      <c r="F96" s="610" t="s">
        <v>2775</v>
      </c>
      <c r="G96" s="610" t="s">
        <v>244</v>
      </c>
      <c r="H96" s="610" t="s">
        <v>3350</v>
      </c>
      <c r="I96" s="610" t="s">
        <v>3351</v>
      </c>
      <c r="J96" s="129" t="s">
        <v>3352</v>
      </c>
      <c r="K96" s="129" t="s">
        <v>3353</v>
      </c>
      <c r="L96" s="129" t="s">
        <v>3354</v>
      </c>
      <c r="M96" s="129" t="s">
        <v>18</v>
      </c>
      <c r="N96" s="610" t="s">
        <v>18</v>
      </c>
      <c r="O96" s="610" t="s">
        <v>19</v>
      </c>
      <c r="P96" s="1296" t="s">
        <v>3355</v>
      </c>
      <c r="Q96" s="1297"/>
    </row>
    <row r="97" spans="1:26" ht="28.9" customHeight="1">
      <c r="B97" s="32"/>
      <c r="C97" s="32"/>
      <c r="D97" s="32"/>
      <c r="E97" s="32"/>
      <c r="F97" s="32"/>
      <c r="G97" s="32"/>
      <c r="H97" s="32"/>
      <c r="I97" s="32"/>
      <c r="J97" s="32"/>
      <c r="K97" s="32"/>
      <c r="L97" s="32"/>
      <c r="M97" s="32"/>
      <c r="N97" s="32"/>
      <c r="O97" s="32"/>
      <c r="P97" s="32"/>
      <c r="Q97" s="32"/>
    </row>
    <row r="98" spans="1:26" ht="27" thickBot="1">
      <c r="B98" s="1374" t="s">
        <v>118</v>
      </c>
      <c r="C98" s="1375"/>
      <c r="D98" s="1375"/>
      <c r="E98" s="1375"/>
      <c r="F98" s="1375"/>
      <c r="G98" s="1375"/>
      <c r="H98" s="1375"/>
      <c r="I98" s="1375"/>
      <c r="J98" s="1375"/>
      <c r="K98" s="1375"/>
      <c r="L98" s="1375"/>
      <c r="M98" s="1375"/>
      <c r="N98" s="1376"/>
      <c r="P98" s="183"/>
    </row>
    <row r="101" spans="1:26" ht="46.15" customHeight="1">
      <c r="B101" s="115" t="s">
        <v>17</v>
      </c>
      <c r="C101" s="115" t="s">
        <v>119</v>
      </c>
      <c r="D101" s="1271" t="s">
        <v>82</v>
      </c>
      <c r="E101" s="1273"/>
    </row>
    <row r="102" spans="1:26" ht="46.9" customHeight="1">
      <c r="B102" s="129" t="s">
        <v>181</v>
      </c>
      <c r="C102" s="44" t="s">
        <v>19</v>
      </c>
      <c r="D102" s="1369" t="s">
        <v>3356</v>
      </c>
      <c r="E102" s="1370"/>
    </row>
    <row r="105" spans="1:26" ht="26.25">
      <c r="B105" s="1256" t="s">
        <v>121</v>
      </c>
      <c r="C105" s="1257"/>
      <c r="D105" s="1257"/>
      <c r="E105" s="1257"/>
      <c r="F105" s="1257"/>
      <c r="G105" s="1257"/>
      <c r="H105" s="1257"/>
      <c r="I105" s="1257"/>
      <c r="J105" s="1257"/>
      <c r="K105" s="1257"/>
      <c r="L105" s="1257"/>
      <c r="M105" s="1257"/>
      <c r="N105" s="1257"/>
      <c r="O105" s="1257"/>
      <c r="P105" s="1257"/>
    </row>
    <row r="107" spans="1:26" ht="15.75" thickBot="1"/>
    <row r="108" spans="1:26" ht="27" thickBot="1">
      <c r="B108" s="1268" t="s">
        <v>122</v>
      </c>
      <c r="C108" s="1269"/>
      <c r="D108" s="1269"/>
      <c r="E108" s="1269"/>
      <c r="F108" s="1269"/>
      <c r="G108" s="1269"/>
      <c r="H108" s="1269"/>
      <c r="I108" s="1269"/>
      <c r="J108" s="1269"/>
      <c r="K108" s="1269"/>
      <c r="L108" s="1269"/>
      <c r="M108" s="1269"/>
      <c r="N108" s="1270"/>
    </row>
    <row r="110" spans="1:26" ht="15.75" thickBot="1">
      <c r="M110" s="51"/>
      <c r="N110" s="51"/>
    </row>
    <row r="111" spans="1:26" s="15" customFormat="1" ht="109.5" customHeight="1">
      <c r="B111" s="52" t="s">
        <v>33</v>
      </c>
      <c r="C111" s="52" t="s">
        <v>34</v>
      </c>
      <c r="D111" s="52" t="s">
        <v>35</v>
      </c>
      <c r="E111" s="52" t="s">
        <v>36</v>
      </c>
      <c r="F111" s="52" t="s">
        <v>37</v>
      </c>
      <c r="G111" s="52" t="s">
        <v>38</v>
      </c>
      <c r="H111" s="52" t="s">
        <v>39</v>
      </c>
      <c r="I111" s="52" t="s">
        <v>40</v>
      </c>
      <c r="J111" s="52" t="s">
        <v>41</v>
      </c>
      <c r="K111" s="52" t="s">
        <v>42</v>
      </c>
      <c r="L111" s="52" t="s">
        <v>43</v>
      </c>
      <c r="M111" s="53" t="s">
        <v>44</v>
      </c>
      <c r="N111" s="52" t="s">
        <v>45</v>
      </c>
      <c r="O111" s="52" t="s">
        <v>46</v>
      </c>
      <c r="P111" s="54" t="s">
        <v>47</v>
      </c>
      <c r="Q111" s="54" t="s">
        <v>48</v>
      </c>
    </row>
    <row r="112" spans="1:26" s="162" customFormat="1">
      <c r="A112" s="150">
        <v>1</v>
      </c>
      <c r="B112" s="153"/>
      <c r="C112" s="152"/>
      <c r="D112" s="153"/>
      <c r="E112" s="154"/>
      <c r="F112" s="155"/>
      <c r="G112" s="184"/>
      <c r="H112" s="156"/>
      <c r="I112" s="157"/>
      <c r="J112" s="157"/>
      <c r="K112" s="157"/>
      <c r="L112" s="157"/>
      <c r="M112" s="173"/>
      <c r="N112" s="173">
        <f>+M112*G112</f>
        <v>0</v>
      </c>
      <c r="O112" s="160"/>
      <c r="P112" s="160"/>
      <c r="Q112" s="174"/>
      <c r="R112" s="175"/>
      <c r="S112" s="175"/>
      <c r="T112" s="175"/>
      <c r="U112" s="175"/>
      <c r="V112" s="175"/>
      <c r="W112" s="175"/>
      <c r="X112" s="175"/>
      <c r="Y112" s="175"/>
      <c r="Z112" s="175"/>
    </row>
    <row r="113" spans="1:26" s="162" customFormat="1">
      <c r="A113" s="150">
        <f>+A112+1</f>
        <v>2</v>
      </c>
      <c r="B113" s="153"/>
      <c r="C113" s="152"/>
      <c r="D113" s="153"/>
      <c r="E113" s="154"/>
      <c r="F113" s="155"/>
      <c r="G113" s="155"/>
      <c r="H113" s="155"/>
      <c r="I113" s="157"/>
      <c r="J113" s="157"/>
      <c r="K113" s="157"/>
      <c r="L113" s="157"/>
      <c r="M113" s="173"/>
      <c r="N113" s="173"/>
      <c r="O113" s="160"/>
      <c r="P113" s="160"/>
      <c r="Q113" s="174"/>
      <c r="R113" s="175"/>
      <c r="S113" s="175"/>
      <c r="T113" s="175"/>
      <c r="U113" s="175"/>
      <c r="V113" s="175"/>
      <c r="W113" s="175"/>
      <c r="X113" s="175"/>
      <c r="Y113" s="175"/>
      <c r="Z113" s="175"/>
    </row>
    <row r="114" spans="1:26" s="162" customFormat="1">
      <c r="A114" s="150">
        <f t="shared" ref="A114:A119" si="3">+A113+1</f>
        <v>3</v>
      </c>
      <c r="B114" s="153"/>
      <c r="C114" s="152"/>
      <c r="D114" s="153"/>
      <c r="E114" s="154"/>
      <c r="F114" s="155"/>
      <c r="G114" s="155"/>
      <c r="H114" s="155"/>
      <c r="I114" s="157"/>
      <c r="J114" s="157"/>
      <c r="K114" s="157"/>
      <c r="L114" s="157"/>
      <c r="M114" s="173"/>
      <c r="N114" s="173"/>
      <c r="O114" s="160"/>
      <c r="P114" s="160"/>
      <c r="Q114" s="174"/>
      <c r="R114" s="175"/>
      <c r="S114" s="175"/>
      <c r="T114" s="175"/>
      <c r="U114" s="175"/>
      <c r="V114" s="175"/>
      <c r="W114" s="175"/>
      <c r="X114" s="175"/>
      <c r="Y114" s="175"/>
      <c r="Z114" s="175"/>
    </row>
    <row r="115" spans="1:26" s="162" customFormat="1">
      <c r="A115" s="150">
        <f t="shared" si="3"/>
        <v>4</v>
      </c>
      <c r="B115" s="153"/>
      <c r="C115" s="152"/>
      <c r="D115" s="153"/>
      <c r="E115" s="154"/>
      <c r="F115" s="155"/>
      <c r="G115" s="155"/>
      <c r="H115" s="155"/>
      <c r="I115" s="157"/>
      <c r="J115" s="157"/>
      <c r="K115" s="157"/>
      <c r="L115" s="157"/>
      <c r="M115" s="173"/>
      <c r="N115" s="173"/>
      <c r="O115" s="160"/>
      <c r="P115" s="160"/>
      <c r="Q115" s="174"/>
      <c r="R115" s="175"/>
      <c r="S115" s="175"/>
      <c r="T115" s="175"/>
      <c r="U115" s="175"/>
      <c r="V115" s="175"/>
      <c r="W115" s="175"/>
      <c r="X115" s="175"/>
      <c r="Y115" s="175"/>
      <c r="Z115" s="175"/>
    </row>
    <row r="116" spans="1:26" s="162" customFormat="1">
      <c r="A116" s="150">
        <f t="shared" si="3"/>
        <v>5</v>
      </c>
      <c r="B116" s="153"/>
      <c r="C116" s="152"/>
      <c r="D116" s="153"/>
      <c r="E116" s="154"/>
      <c r="F116" s="155"/>
      <c r="G116" s="155"/>
      <c r="H116" s="155"/>
      <c r="I116" s="157"/>
      <c r="J116" s="157"/>
      <c r="K116" s="157"/>
      <c r="L116" s="157"/>
      <c r="M116" s="173"/>
      <c r="N116" s="173"/>
      <c r="O116" s="160"/>
      <c r="P116" s="160"/>
      <c r="Q116" s="174"/>
      <c r="R116" s="175"/>
      <c r="S116" s="175"/>
      <c r="T116" s="175"/>
      <c r="U116" s="175"/>
      <c r="V116" s="175"/>
      <c r="W116" s="175"/>
      <c r="X116" s="175"/>
      <c r="Y116" s="175"/>
      <c r="Z116" s="175"/>
    </row>
    <row r="117" spans="1:26" s="162" customFormat="1">
      <c r="A117" s="150">
        <f t="shared" si="3"/>
        <v>6</v>
      </c>
      <c r="B117" s="153"/>
      <c r="C117" s="152"/>
      <c r="D117" s="153"/>
      <c r="E117" s="154"/>
      <c r="F117" s="155"/>
      <c r="G117" s="155"/>
      <c r="H117" s="155"/>
      <c r="I117" s="157"/>
      <c r="J117" s="157"/>
      <c r="K117" s="157"/>
      <c r="L117" s="157"/>
      <c r="M117" s="173"/>
      <c r="N117" s="173"/>
      <c r="O117" s="160"/>
      <c r="P117" s="160"/>
      <c r="Q117" s="174"/>
      <c r="R117" s="175"/>
      <c r="S117" s="175"/>
      <c r="T117" s="175"/>
      <c r="U117" s="175"/>
      <c r="V117" s="175"/>
      <c r="W117" s="175"/>
      <c r="X117" s="175"/>
      <c r="Y117" s="175"/>
      <c r="Z117" s="175"/>
    </row>
    <row r="118" spans="1:26" s="162" customFormat="1">
      <c r="A118" s="150">
        <f t="shared" si="3"/>
        <v>7</v>
      </c>
      <c r="B118" s="153"/>
      <c r="C118" s="152"/>
      <c r="D118" s="153"/>
      <c r="E118" s="154"/>
      <c r="F118" s="155"/>
      <c r="G118" s="155"/>
      <c r="H118" s="155"/>
      <c r="I118" s="157"/>
      <c r="J118" s="157"/>
      <c r="K118" s="157"/>
      <c r="L118" s="157"/>
      <c r="M118" s="173"/>
      <c r="N118" s="173"/>
      <c r="O118" s="160"/>
      <c r="P118" s="160"/>
      <c r="Q118" s="174"/>
      <c r="R118" s="175"/>
      <c r="S118" s="175"/>
      <c r="T118" s="175"/>
      <c r="U118" s="175"/>
      <c r="V118" s="175"/>
      <c r="W118" s="175"/>
      <c r="X118" s="175"/>
      <c r="Y118" s="175"/>
      <c r="Z118" s="175"/>
    </row>
    <row r="119" spans="1:26" s="162" customFormat="1">
      <c r="A119" s="150">
        <f t="shared" si="3"/>
        <v>8</v>
      </c>
      <c r="B119" s="153"/>
      <c r="C119" s="152"/>
      <c r="D119" s="153"/>
      <c r="E119" s="154"/>
      <c r="F119" s="155"/>
      <c r="G119" s="155"/>
      <c r="H119" s="155"/>
      <c r="I119" s="157"/>
      <c r="J119" s="157"/>
      <c r="K119" s="157"/>
      <c r="L119" s="157"/>
      <c r="M119" s="173"/>
      <c r="N119" s="173"/>
      <c r="O119" s="160"/>
      <c r="P119" s="160"/>
      <c r="Q119" s="174"/>
      <c r="R119" s="175"/>
      <c r="S119" s="175"/>
      <c r="T119" s="175"/>
      <c r="U119" s="175"/>
      <c r="V119" s="175"/>
      <c r="W119" s="175"/>
      <c r="X119" s="175"/>
      <c r="Y119" s="175"/>
      <c r="Z119" s="175"/>
    </row>
    <row r="120" spans="1:26" s="162" customFormat="1">
      <c r="A120" s="150"/>
      <c r="B120" s="151" t="s">
        <v>28</v>
      </c>
      <c r="C120" s="152"/>
      <c r="D120" s="153"/>
      <c r="E120" s="154"/>
      <c r="F120" s="155"/>
      <c r="G120" s="155"/>
      <c r="H120" s="155"/>
      <c r="I120" s="157"/>
      <c r="J120" s="157"/>
      <c r="K120" s="158">
        <f t="shared" ref="K120:N120" si="4">SUM(K112:K119)</f>
        <v>0</v>
      </c>
      <c r="L120" s="158">
        <f t="shared" si="4"/>
        <v>0</v>
      </c>
      <c r="M120" s="185">
        <f t="shared" si="4"/>
        <v>0</v>
      </c>
      <c r="N120" s="158">
        <f t="shared" si="4"/>
        <v>0</v>
      </c>
      <c r="O120" s="160"/>
      <c r="P120" s="160"/>
      <c r="Q120" s="161"/>
    </row>
    <row r="121" spans="1:26">
      <c r="B121" s="112"/>
      <c r="C121" s="112"/>
      <c r="D121" s="112"/>
      <c r="E121" s="163"/>
      <c r="F121" s="112"/>
      <c r="G121" s="112"/>
      <c r="H121" s="112"/>
      <c r="I121" s="112"/>
      <c r="J121" s="112"/>
      <c r="K121" s="112"/>
      <c r="L121" s="112"/>
      <c r="M121" s="112"/>
      <c r="N121" s="112"/>
      <c r="O121" s="112"/>
      <c r="P121" s="112"/>
    </row>
    <row r="122" spans="1:26" ht="18.75">
      <c r="B122" s="166" t="s">
        <v>123</v>
      </c>
      <c r="C122" s="176">
        <f>+K120</f>
        <v>0</v>
      </c>
      <c r="H122" s="168"/>
      <c r="I122" s="168"/>
      <c r="J122" s="168"/>
      <c r="K122" s="168"/>
      <c r="L122" s="168"/>
      <c r="M122" s="168"/>
      <c r="N122" s="112"/>
      <c r="O122" s="112"/>
      <c r="P122" s="112"/>
    </row>
    <row r="124" spans="1:26" ht="15.75" thickBot="1"/>
    <row r="125" spans="1:26" ht="37.15" customHeight="1" thickBot="1">
      <c r="B125" s="177" t="s">
        <v>124</v>
      </c>
      <c r="C125" s="142" t="s">
        <v>125</v>
      </c>
      <c r="D125" s="177" t="s">
        <v>27</v>
      </c>
      <c r="E125" s="142" t="s">
        <v>126</v>
      </c>
    </row>
    <row r="126" spans="1:26" ht="41.45" customHeight="1">
      <c r="B126" s="178" t="s">
        <v>127</v>
      </c>
      <c r="C126" s="179">
        <v>20</v>
      </c>
      <c r="D126" s="179">
        <v>0</v>
      </c>
      <c r="E126" s="1282">
        <f>+D126+D127+D128</f>
        <v>0</v>
      </c>
    </row>
    <row r="127" spans="1:26">
      <c r="B127" s="178" t="s">
        <v>128</v>
      </c>
      <c r="C127" s="118">
        <v>30</v>
      </c>
      <c r="D127" s="605">
        <v>0</v>
      </c>
      <c r="E127" s="1283"/>
    </row>
    <row r="128" spans="1:26" ht="15.75" thickBot="1">
      <c r="B128" s="178" t="s">
        <v>129</v>
      </c>
      <c r="C128" s="180">
        <v>40</v>
      </c>
      <c r="D128" s="180">
        <v>0</v>
      </c>
      <c r="E128" s="1284"/>
    </row>
    <row r="130" spans="2:17" ht="15.75" thickBot="1"/>
    <row r="131" spans="2:17" ht="27" thickBot="1">
      <c r="B131" s="1268" t="s">
        <v>130</v>
      </c>
      <c r="C131" s="1269"/>
      <c r="D131" s="1269"/>
      <c r="E131" s="1269"/>
      <c r="F131" s="1269"/>
      <c r="G131" s="1269"/>
      <c r="H131" s="1269"/>
      <c r="I131" s="1269"/>
      <c r="J131" s="1269"/>
      <c r="K131" s="1269"/>
      <c r="L131" s="1269"/>
      <c r="M131" s="1269"/>
      <c r="N131" s="1270"/>
    </row>
    <row r="133" spans="2:17" ht="114" customHeight="1">
      <c r="B133" s="114" t="s">
        <v>92</v>
      </c>
      <c r="C133" s="114" t="s">
        <v>93</v>
      </c>
      <c r="D133" s="114" t="s">
        <v>94</v>
      </c>
      <c r="E133" s="114" t="s">
        <v>95</v>
      </c>
      <c r="F133" s="114" t="s">
        <v>96</v>
      </c>
      <c r="G133" s="114" t="s">
        <v>97</v>
      </c>
      <c r="H133" s="114" t="s">
        <v>98</v>
      </c>
      <c r="I133" s="114" t="s">
        <v>99</v>
      </c>
      <c r="J133" s="1271" t="s">
        <v>100</v>
      </c>
      <c r="K133" s="1272"/>
      <c r="L133" s="1273"/>
      <c r="M133" s="114" t="s">
        <v>101</v>
      </c>
      <c r="N133" s="114" t="s">
        <v>102</v>
      </c>
      <c r="O133" s="114" t="s">
        <v>103</v>
      </c>
      <c r="P133" s="1271" t="s">
        <v>82</v>
      </c>
      <c r="Q133" s="1273"/>
    </row>
    <row r="134" spans="2:17" ht="289.5" customHeight="1">
      <c r="B134" s="1023" t="s">
        <v>460</v>
      </c>
      <c r="C134" s="1024"/>
      <c r="D134" s="1023"/>
      <c r="E134" s="1023"/>
      <c r="F134" s="129"/>
      <c r="G134" s="129"/>
      <c r="H134" s="129"/>
      <c r="I134" s="617"/>
      <c r="J134" s="618"/>
      <c r="K134" s="706"/>
      <c r="L134" s="623"/>
      <c r="M134" s="810"/>
      <c r="N134" s="810"/>
      <c r="O134" s="810"/>
      <c r="P134" s="1298"/>
      <c r="Q134" s="1299"/>
    </row>
    <row r="135" spans="2:17">
      <c r="B135" s="129" t="s">
        <v>461</v>
      </c>
      <c r="C135" s="138"/>
      <c r="D135" s="129"/>
      <c r="E135" s="129"/>
      <c r="F135" s="129"/>
      <c r="G135" s="129"/>
      <c r="H135" s="129"/>
      <c r="I135" s="129"/>
      <c r="J135" s="129"/>
      <c r="K135" s="129"/>
      <c r="L135" s="138"/>
      <c r="M135" s="138"/>
      <c r="N135" s="138"/>
      <c r="O135" s="138"/>
      <c r="P135" s="1276"/>
      <c r="Q135" s="1277"/>
    </row>
    <row r="136" spans="2:17">
      <c r="B136" s="129" t="s">
        <v>462</v>
      </c>
      <c r="C136" s="927"/>
      <c r="D136" s="129"/>
      <c r="E136" s="129"/>
      <c r="F136" s="129"/>
      <c r="G136" s="129"/>
      <c r="H136" s="129"/>
      <c r="I136" s="138"/>
      <c r="J136" s="138"/>
      <c r="K136" s="138"/>
      <c r="L136" s="138"/>
      <c r="M136" s="138"/>
      <c r="N136" s="138"/>
      <c r="O136" s="138"/>
      <c r="P136" s="1276"/>
      <c r="Q136" s="1277"/>
    </row>
    <row r="137" spans="2:17" ht="30.6" customHeight="1">
      <c r="B137" s="213"/>
      <c r="C137" s="44"/>
      <c r="D137" s="119"/>
      <c r="E137" s="119"/>
      <c r="F137" s="119"/>
      <c r="G137" s="119"/>
      <c r="H137" s="119"/>
      <c r="I137" s="44"/>
      <c r="J137" s="44"/>
      <c r="K137" s="44"/>
      <c r="L137" s="44"/>
      <c r="M137" s="44"/>
      <c r="N137" s="44"/>
      <c r="O137" s="44"/>
      <c r="P137" s="1276"/>
      <c r="Q137" s="1277"/>
    </row>
    <row r="138" spans="2:17" ht="30.6" customHeight="1">
      <c r="B138" s="213"/>
      <c r="C138" s="44"/>
      <c r="D138" s="119"/>
      <c r="E138" s="119"/>
      <c r="F138" s="119"/>
      <c r="G138" s="119"/>
      <c r="H138" s="119"/>
      <c r="I138" s="44"/>
      <c r="J138" s="44"/>
      <c r="K138" s="44"/>
      <c r="L138" s="44"/>
      <c r="M138" s="44"/>
      <c r="N138" s="44"/>
      <c r="O138" s="44"/>
      <c r="P138" s="1276"/>
      <c r="Q138" s="1277"/>
    </row>
    <row r="139" spans="2:17" ht="30.6" customHeight="1">
      <c r="B139" s="213"/>
      <c r="C139" s="44"/>
      <c r="D139" s="119"/>
      <c r="E139" s="119"/>
      <c r="F139" s="119"/>
      <c r="G139" s="119"/>
      <c r="H139" s="119"/>
      <c r="I139" s="44"/>
      <c r="J139" s="44"/>
      <c r="K139" s="44"/>
      <c r="L139" s="44"/>
      <c r="M139" s="44"/>
      <c r="N139" s="44"/>
      <c r="O139" s="44"/>
      <c r="P139" s="1276"/>
      <c r="Q139" s="1277"/>
    </row>
    <row r="140" spans="2:17" ht="30.6" customHeight="1">
      <c r="B140" s="213"/>
      <c r="C140" s="44"/>
      <c r="D140" s="119"/>
      <c r="E140" s="119"/>
      <c r="F140" s="119"/>
      <c r="G140" s="119"/>
      <c r="H140" s="119"/>
      <c r="I140" s="44"/>
      <c r="J140" s="44"/>
      <c r="K140" s="44"/>
      <c r="L140" s="44"/>
      <c r="M140" s="44"/>
      <c r="N140" s="44"/>
      <c r="O140" s="44"/>
      <c r="P140" s="1276"/>
      <c r="Q140" s="1277"/>
    </row>
    <row r="141" spans="2:17" ht="30.6" customHeight="1">
      <c r="B141" s="213"/>
      <c r="C141" s="44"/>
      <c r="D141" s="119"/>
      <c r="E141" s="119"/>
      <c r="F141" s="119"/>
      <c r="G141" s="119"/>
      <c r="H141" s="119"/>
      <c r="I141" s="44"/>
      <c r="J141" s="44"/>
      <c r="K141" s="44"/>
      <c r="L141" s="44"/>
      <c r="M141" s="44"/>
      <c r="N141" s="44"/>
      <c r="O141" s="44"/>
      <c r="P141" s="1276"/>
      <c r="Q141" s="1277"/>
    </row>
    <row r="142" spans="2:17" ht="54" customHeight="1">
      <c r="B142" s="614" t="s">
        <v>17</v>
      </c>
      <c r="C142" s="614" t="s">
        <v>124</v>
      </c>
      <c r="D142" s="642" t="s">
        <v>26</v>
      </c>
      <c r="E142" s="614" t="s">
        <v>27</v>
      </c>
      <c r="F142" s="643" t="s">
        <v>3358</v>
      </c>
      <c r="G142" s="143"/>
    </row>
    <row r="143" spans="2:17" ht="122.25" customHeight="1">
      <c r="B143" s="1392" t="s">
        <v>139</v>
      </c>
      <c r="C143" s="1025" t="s">
        <v>140</v>
      </c>
      <c r="D143" s="632">
        <v>25</v>
      </c>
      <c r="E143" s="632">
        <v>0</v>
      </c>
      <c r="F143" s="1393">
        <v>10</v>
      </c>
      <c r="G143" s="145"/>
    </row>
    <row r="144" spans="2:17" ht="130.5" customHeight="1">
      <c r="B144" s="1392"/>
      <c r="C144" s="1025" t="s">
        <v>141</v>
      </c>
      <c r="D144" s="854">
        <v>25</v>
      </c>
      <c r="E144" s="632">
        <v>0</v>
      </c>
      <c r="F144" s="1394"/>
      <c r="G144" s="145"/>
    </row>
    <row r="145" spans="2:7" ht="152.25" customHeight="1">
      <c r="B145" s="1392"/>
      <c r="C145" s="1025" t="s">
        <v>142</v>
      </c>
      <c r="D145" s="632">
        <v>10</v>
      </c>
      <c r="E145" s="632">
        <v>0</v>
      </c>
      <c r="F145" s="1395"/>
      <c r="G145" s="145"/>
    </row>
    <row r="146" spans="2:7">
      <c r="C146"/>
    </row>
    <row r="149" spans="2:7">
      <c r="B149" s="42" t="s">
        <v>143</v>
      </c>
    </row>
    <row r="152" spans="2:7">
      <c r="B152" s="43" t="s">
        <v>17</v>
      </c>
      <c r="C152" s="43" t="s">
        <v>26</v>
      </c>
      <c r="D152" s="615" t="s">
        <v>27</v>
      </c>
      <c r="E152" s="615" t="s">
        <v>28</v>
      </c>
    </row>
    <row r="153" spans="2:7" ht="28.5">
      <c r="B153" s="49" t="s">
        <v>144</v>
      </c>
      <c r="C153" s="50">
        <v>40</v>
      </c>
      <c r="D153" s="605">
        <f>+E126</f>
        <v>0</v>
      </c>
      <c r="E153" s="1265">
        <f>+D153+D154</f>
        <v>0</v>
      </c>
    </row>
    <row r="154" spans="2:7" ht="42.75">
      <c r="B154" s="49" t="s">
        <v>145</v>
      </c>
      <c r="C154" s="50">
        <v>60</v>
      </c>
      <c r="D154" s="605">
        <v>0</v>
      </c>
      <c r="E154" s="1266"/>
    </row>
  </sheetData>
  <mergeCells count="82">
    <mergeCell ref="B143:B145"/>
    <mergeCell ref="F143:F145"/>
    <mergeCell ref="E153:E154"/>
    <mergeCell ref="P136:Q136"/>
    <mergeCell ref="P137:Q137"/>
    <mergeCell ref="P138:Q138"/>
    <mergeCell ref="P139:Q139"/>
    <mergeCell ref="P140:Q140"/>
    <mergeCell ref="P141:Q141"/>
    <mergeCell ref="P135:Q135"/>
    <mergeCell ref="P96:Q96"/>
    <mergeCell ref="B98:N98"/>
    <mergeCell ref="D101:E101"/>
    <mergeCell ref="D102:E102"/>
    <mergeCell ref="B105:P105"/>
    <mergeCell ref="B108:N108"/>
    <mergeCell ref="E126:E128"/>
    <mergeCell ref="B131:N131"/>
    <mergeCell ref="J133:L133"/>
    <mergeCell ref="P133:Q133"/>
    <mergeCell ref="P134:Q134"/>
    <mergeCell ref="P95:Q95"/>
    <mergeCell ref="I89:I91"/>
    <mergeCell ref="J89:J91"/>
    <mergeCell ref="K89:K91"/>
    <mergeCell ref="L89:L91"/>
    <mergeCell ref="M89:M91"/>
    <mergeCell ref="N89:N91"/>
    <mergeCell ref="O89:O91"/>
    <mergeCell ref="P89:Q91"/>
    <mergeCell ref="P92:Q92"/>
    <mergeCell ref="P93:Q93"/>
    <mergeCell ref="P94:Q94"/>
    <mergeCell ref="G89:G91"/>
    <mergeCell ref="H89:H91"/>
    <mergeCell ref="H87:H88"/>
    <mergeCell ref="I87:I88"/>
    <mergeCell ref="J87:J88"/>
    <mergeCell ref="G87:G88"/>
    <mergeCell ref="B89:B91"/>
    <mergeCell ref="C89:C91"/>
    <mergeCell ref="D89:D91"/>
    <mergeCell ref="E89:E91"/>
    <mergeCell ref="F89:F91"/>
    <mergeCell ref="O72:P72"/>
    <mergeCell ref="O73:P73"/>
    <mergeCell ref="O74:P74"/>
    <mergeCell ref="O75:P75"/>
    <mergeCell ref="B81:N81"/>
    <mergeCell ref="J86:L86"/>
    <mergeCell ref="P86:Q86"/>
    <mergeCell ref="B87:B88"/>
    <mergeCell ref="C87:C88"/>
    <mergeCell ref="D87:D88"/>
    <mergeCell ref="E87:E88"/>
    <mergeCell ref="F87:F88"/>
    <mergeCell ref="N87:N88"/>
    <mergeCell ref="O87:O88"/>
    <mergeCell ref="P87:Q88"/>
    <mergeCell ref="K87:K88"/>
    <mergeCell ref="L87:L88"/>
    <mergeCell ref="M87:M88"/>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70 A65566 IS65566 SO65566 ACK65566 AMG65566 AWC65566 BFY65566 BPU65566 BZQ65566 CJM65566 CTI65566 DDE65566 DNA65566 DWW65566 EGS65566 EQO65566 FAK65566 FKG65566 FUC65566 GDY65566 GNU65566 GXQ65566 HHM65566 HRI65566 IBE65566 ILA65566 IUW65566 JES65566 JOO65566 JYK65566 KIG65566 KSC65566 LBY65566 LLU65566 LVQ65566 MFM65566 MPI65566 MZE65566 NJA65566 NSW65566 OCS65566 OMO65566 OWK65566 PGG65566 PQC65566 PZY65566 QJU65566 QTQ65566 RDM65566 RNI65566 RXE65566 SHA65566 SQW65566 TAS65566 TKO65566 TUK65566 UEG65566 UOC65566 UXY65566 VHU65566 VRQ65566 WBM65566 WLI65566 WVE65566 A131102 IS131102 SO131102 ACK131102 AMG131102 AWC131102 BFY131102 BPU131102 BZQ131102 CJM131102 CTI131102 DDE131102 DNA131102 DWW131102 EGS131102 EQO131102 FAK131102 FKG131102 FUC131102 GDY131102 GNU131102 GXQ131102 HHM131102 HRI131102 IBE131102 ILA131102 IUW131102 JES131102 JOO131102 JYK131102 KIG131102 KSC131102 LBY131102 LLU131102 LVQ131102 MFM131102 MPI131102 MZE131102 NJA131102 NSW131102 OCS131102 OMO131102 OWK131102 PGG131102 PQC131102 PZY131102 QJU131102 QTQ131102 RDM131102 RNI131102 RXE131102 SHA131102 SQW131102 TAS131102 TKO131102 TUK131102 UEG131102 UOC131102 UXY131102 VHU131102 VRQ131102 WBM131102 WLI131102 WVE131102 A196638 IS196638 SO196638 ACK196638 AMG196638 AWC196638 BFY196638 BPU196638 BZQ196638 CJM196638 CTI196638 DDE196638 DNA196638 DWW196638 EGS196638 EQO196638 FAK196638 FKG196638 FUC196638 GDY196638 GNU196638 GXQ196638 HHM196638 HRI196638 IBE196638 ILA196638 IUW196638 JES196638 JOO196638 JYK196638 KIG196638 KSC196638 LBY196638 LLU196638 LVQ196638 MFM196638 MPI196638 MZE196638 NJA196638 NSW196638 OCS196638 OMO196638 OWK196638 PGG196638 PQC196638 PZY196638 QJU196638 QTQ196638 RDM196638 RNI196638 RXE196638 SHA196638 SQW196638 TAS196638 TKO196638 TUK196638 UEG196638 UOC196638 UXY196638 VHU196638 VRQ196638 WBM196638 WLI196638 WVE196638 A262174 IS262174 SO262174 ACK262174 AMG262174 AWC262174 BFY262174 BPU262174 BZQ262174 CJM262174 CTI262174 DDE262174 DNA262174 DWW262174 EGS262174 EQO262174 FAK262174 FKG262174 FUC262174 GDY262174 GNU262174 GXQ262174 HHM262174 HRI262174 IBE262174 ILA262174 IUW262174 JES262174 JOO262174 JYK262174 KIG262174 KSC262174 LBY262174 LLU262174 LVQ262174 MFM262174 MPI262174 MZE262174 NJA262174 NSW262174 OCS262174 OMO262174 OWK262174 PGG262174 PQC262174 PZY262174 QJU262174 QTQ262174 RDM262174 RNI262174 RXE262174 SHA262174 SQW262174 TAS262174 TKO262174 TUK262174 UEG262174 UOC262174 UXY262174 VHU262174 VRQ262174 WBM262174 WLI262174 WVE262174 A327710 IS327710 SO327710 ACK327710 AMG327710 AWC327710 BFY327710 BPU327710 BZQ327710 CJM327710 CTI327710 DDE327710 DNA327710 DWW327710 EGS327710 EQO327710 FAK327710 FKG327710 FUC327710 GDY327710 GNU327710 GXQ327710 HHM327710 HRI327710 IBE327710 ILA327710 IUW327710 JES327710 JOO327710 JYK327710 KIG327710 KSC327710 LBY327710 LLU327710 LVQ327710 MFM327710 MPI327710 MZE327710 NJA327710 NSW327710 OCS327710 OMO327710 OWK327710 PGG327710 PQC327710 PZY327710 QJU327710 QTQ327710 RDM327710 RNI327710 RXE327710 SHA327710 SQW327710 TAS327710 TKO327710 TUK327710 UEG327710 UOC327710 UXY327710 VHU327710 VRQ327710 WBM327710 WLI327710 WVE327710 A393246 IS393246 SO393246 ACK393246 AMG393246 AWC393246 BFY393246 BPU393246 BZQ393246 CJM393246 CTI393246 DDE393246 DNA393246 DWW393246 EGS393246 EQO393246 FAK393246 FKG393246 FUC393246 GDY393246 GNU393246 GXQ393246 HHM393246 HRI393246 IBE393246 ILA393246 IUW393246 JES393246 JOO393246 JYK393246 KIG393246 KSC393246 LBY393246 LLU393246 LVQ393246 MFM393246 MPI393246 MZE393246 NJA393246 NSW393246 OCS393246 OMO393246 OWK393246 PGG393246 PQC393246 PZY393246 QJU393246 QTQ393246 RDM393246 RNI393246 RXE393246 SHA393246 SQW393246 TAS393246 TKO393246 TUK393246 UEG393246 UOC393246 UXY393246 VHU393246 VRQ393246 WBM393246 WLI393246 WVE393246 A458782 IS458782 SO458782 ACK458782 AMG458782 AWC458782 BFY458782 BPU458782 BZQ458782 CJM458782 CTI458782 DDE458782 DNA458782 DWW458782 EGS458782 EQO458782 FAK458782 FKG458782 FUC458782 GDY458782 GNU458782 GXQ458782 HHM458782 HRI458782 IBE458782 ILA458782 IUW458782 JES458782 JOO458782 JYK458782 KIG458782 KSC458782 LBY458782 LLU458782 LVQ458782 MFM458782 MPI458782 MZE458782 NJA458782 NSW458782 OCS458782 OMO458782 OWK458782 PGG458782 PQC458782 PZY458782 QJU458782 QTQ458782 RDM458782 RNI458782 RXE458782 SHA458782 SQW458782 TAS458782 TKO458782 TUK458782 UEG458782 UOC458782 UXY458782 VHU458782 VRQ458782 WBM458782 WLI458782 WVE458782 A524318 IS524318 SO524318 ACK524318 AMG524318 AWC524318 BFY524318 BPU524318 BZQ524318 CJM524318 CTI524318 DDE524318 DNA524318 DWW524318 EGS524318 EQO524318 FAK524318 FKG524318 FUC524318 GDY524318 GNU524318 GXQ524318 HHM524318 HRI524318 IBE524318 ILA524318 IUW524318 JES524318 JOO524318 JYK524318 KIG524318 KSC524318 LBY524318 LLU524318 LVQ524318 MFM524318 MPI524318 MZE524318 NJA524318 NSW524318 OCS524318 OMO524318 OWK524318 PGG524318 PQC524318 PZY524318 QJU524318 QTQ524318 RDM524318 RNI524318 RXE524318 SHA524318 SQW524318 TAS524318 TKO524318 TUK524318 UEG524318 UOC524318 UXY524318 VHU524318 VRQ524318 WBM524318 WLI524318 WVE524318 A589854 IS589854 SO589854 ACK589854 AMG589854 AWC589854 BFY589854 BPU589854 BZQ589854 CJM589854 CTI589854 DDE589854 DNA589854 DWW589854 EGS589854 EQO589854 FAK589854 FKG589854 FUC589854 GDY589854 GNU589854 GXQ589854 HHM589854 HRI589854 IBE589854 ILA589854 IUW589854 JES589854 JOO589854 JYK589854 KIG589854 KSC589854 LBY589854 LLU589854 LVQ589854 MFM589854 MPI589854 MZE589854 NJA589854 NSW589854 OCS589854 OMO589854 OWK589854 PGG589854 PQC589854 PZY589854 QJU589854 QTQ589854 RDM589854 RNI589854 RXE589854 SHA589854 SQW589854 TAS589854 TKO589854 TUK589854 UEG589854 UOC589854 UXY589854 VHU589854 VRQ589854 WBM589854 WLI589854 WVE589854 A655390 IS655390 SO655390 ACK655390 AMG655390 AWC655390 BFY655390 BPU655390 BZQ655390 CJM655390 CTI655390 DDE655390 DNA655390 DWW655390 EGS655390 EQO655390 FAK655390 FKG655390 FUC655390 GDY655390 GNU655390 GXQ655390 HHM655390 HRI655390 IBE655390 ILA655390 IUW655390 JES655390 JOO655390 JYK655390 KIG655390 KSC655390 LBY655390 LLU655390 LVQ655390 MFM655390 MPI655390 MZE655390 NJA655390 NSW655390 OCS655390 OMO655390 OWK655390 PGG655390 PQC655390 PZY655390 QJU655390 QTQ655390 RDM655390 RNI655390 RXE655390 SHA655390 SQW655390 TAS655390 TKO655390 TUK655390 UEG655390 UOC655390 UXY655390 VHU655390 VRQ655390 WBM655390 WLI655390 WVE655390 A720926 IS720926 SO720926 ACK720926 AMG720926 AWC720926 BFY720926 BPU720926 BZQ720926 CJM720926 CTI720926 DDE720926 DNA720926 DWW720926 EGS720926 EQO720926 FAK720926 FKG720926 FUC720926 GDY720926 GNU720926 GXQ720926 HHM720926 HRI720926 IBE720926 ILA720926 IUW720926 JES720926 JOO720926 JYK720926 KIG720926 KSC720926 LBY720926 LLU720926 LVQ720926 MFM720926 MPI720926 MZE720926 NJA720926 NSW720926 OCS720926 OMO720926 OWK720926 PGG720926 PQC720926 PZY720926 QJU720926 QTQ720926 RDM720926 RNI720926 RXE720926 SHA720926 SQW720926 TAS720926 TKO720926 TUK720926 UEG720926 UOC720926 UXY720926 VHU720926 VRQ720926 WBM720926 WLI720926 WVE720926 A786462 IS786462 SO786462 ACK786462 AMG786462 AWC786462 BFY786462 BPU786462 BZQ786462 CJM786462 CTI786462 DDE786462 DNA786462 DWW786462 EGS786462 EQO786462 FAK786462 FKG786462 FUC786462 GDY786462 GNU786462 GXQ786462 HHM786462 HRI786462 IBE786462 ILA786462 IUW786462 JES786462 JOO786462 JYK786462 KIG786462 KSC786462 LBY786462 LLU786462 LVQ786462 MFM786462 MPI786462 MZE786462 NJA786462 NSW786462 OCS786462 OMO786462 OWK786462 PGG786462 PQC786462 PZY786462 QJU786462 QTQ786462 RDM786462 RNI786462 RXE786462 SHA786462 SQW786462 TAS786462 TKO786462 TUK786462 UEG786462 UOC786462 UXY786462 VHU786462 VRQ786462 WBM786462 WLI786462 WVE786462 A851998 IS851998 SO851998 ACK851998 AMG851998 AWC851998 BFY851998 BPU851998 BZQ851998 CJM851998 CTI851998 DDE851998 DNA851998 DWW851998 EGS851998 EQO851998 FAK851998 FKG851998 FUC851998 GDY851998 GNU851998 GXQ851998 HHM851998 HRI851998 IBE851998 ILA851998 IUW851998 JES851998 JOO851998 JYK851998 KIG851998 KSC851998 LBY851998 LLU851998 LVQ851998 MFM851998 MPI851998 MZE851998 NJA851998 NSW851998 OCS851998 OMO851998 OWK851998 PGG851998 PQC851998 PZY851998 QJU851998 QTQ851998 RDM851998 RNI851998 RXE851998 SHA851998 SQW851998 TAS851998 TKO851998 TUK851998 UEG851998 UOC851998 UXY851998 VHU851998 VRQ851998 WBM851998 WLI851998 WVE851998 A917534 IS917534 SO917534 ACK917534 AMG917534 AWC917534 BFY917534 BPU917534 BZQ917534 CJM917534 CTI917534 DDE917534 DNA917534 DWW917534 EGS917534 EQO917534 FAK917534 FKG917534 FUC917534 GDY917534 GNU917534 GXQ917534 HHM917534 HRI917534 IBE917534 ILA917534 IUW917534 JES917534 JOO917534 JYK917534 KIG917534 KSC917534 LBY917534 LLU917534 LVQ917534 MFM917534 MPI917534 MZE917534 NJA917534 NSW917534 OCS917534 OMO917534 OWK917534 PGG917534 PQC917534 PZY917534 QJU917534 QTQ917534 RDM917534 RNI917534 RXE917534 SHA917534 SQW917534 TAS917534 TKO917534 TUK917534 UEG917534 UOC917534 UXY917534 VHU917534 VRQ917534 WBM917534 WLI917534 WVE917534 A983070 IS983070 SO983070 ACK983070 AMG983070 AWC983070 BFY983070 BPU983070 BZQ983070 CJM983070 CTI983070 DDE983070 DNA983070 DWW983070 EGS983070 EQO983070 FAK983070 FKG983070 FUC983070 GDY983070 GNU983070 GXQ983070 HHM983070 HRI983070 IBE983070 ILA983070 IUW983070 JES983070 JOO983070 JYK983070 KIG983070 KSC983070 LBY983070 LLU983070 LVQ983070 MFM983070 MPI983070 MZE983070 NJA983070 NSW983070 OCS983070 OMO983070 OWK983070 PGG983070 PQC983070 PZY983070 QJU983070 QTQ983070 RDM983070 RNI983070 RXE983070 SHA983070 SQW983070 TAS983070 TKO983070 TUK983070 UEG983070 UOC983070 UXY983070 VHU983070 VRQ983070 WBM983070 WLI983070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70 WLL983070 C65566 IV65566 SR65566 ACN65566 AMJ65566 AWF65566 BGB65566 BPX65566 BZT65566 CJP65566 CTL65566 DDH65566 DND65566 DWZ65566 EGV65566 EQR65566 FAN65566 FKJ65566 FUF65566 GEB65566 GNX65566 GXT65566 HHP65566 HRL65566 IBH65566 ILD65566 IUZ65566 JEV65566 JOR65566 JYN65566 KIJ65566 KSF65566 LCB65566 LLX65566 LVT65566 MFP65566 MPL65566 MZH65566 NJD65566 NSZ65566 OCV65566 OMR65566 OWN65566 PGJ65566 PQF65566 QAB65566 QJX65566 QTT65566 RDP65566 RNL65566 RXH65566 SHD65566 SQZ65566 TAV65566 TKR65566 TUN65566 UEJ65566 UOF65566 UYB65566 VHX65566 VRT65566 WBP65566 WLL65566 WVH65566 C131102 IV131102 SR131102 ACN131102 AMJ131102 AWF131102 BGB131102 BPX131102 BZT131102 CJP131102 CTL131102 DDH131102 DND131102 DWZ131102 EGV131102 EQR131102 FAN131102 FKJ131102 FUF131102 GEB131102 GNX131102 GXT131102 HHP131102 HRL131102 IBH131102 ILD131102 IUZ131102 JEV131102 JOR131102 JYN131102 KIJ131102 KSF131102 LCB131102 LLX131102 LVT131102 MFP131102 MPL131102 MZH131102 NJD131102 NSZ131102 OCV131102 OMR131102 OWN131102 PGJ131102 PQF131102 QAB131102 QJX131102 QTT131102 RDP131102 RNL131102 RXH131102 SHD131102 SQZ131102 TAV131102 TKR131102 TUN131102 UEJ131102 UOF131102 UYB131102 VHX131102 VRT131102 WBP131102 WLL131102 WVH131102 C196638 IV196638 SR196638 ACN196638 AMJ196638 AWF196638 BGB196638 BPX196638 BZT196638 CJP196638 CTL196638 DDH196638 DND196638 DWZ196638 EGV196638 EQR196638 FAN196638 FKJ196638 FUF196638 GEB196638 GNX196638 GXT196638 HHP196638 HRL196638 IBH196638 ILD196638 IUZ196638 JEV196638 JOR196638 JYN196638 KIJ196638 KSF196638 LCB196638 LLX196638 LVT196638 MFP196638 MPL196638 MZH196638 NJD196638 NSZ196638 OCV196638 OMR196638 OWN196638 PGJ196638 PQF196638 QAB196638 QJX196638 QTT196638 RDP196638 RNL196638 RXH196638 SHD196638 SQZ196638 TAV196638 TKR196638 TUN196638 UEJ196638 UOF196638 UYB196638 VHX196638 VRT196638 WBP196638 WLL196638 WVH196638 C262174 IV262174 SR262174 ACN262174 AMJ262174 AWF262174 BGB262174 BPX262174 BZT262174 CJP262174 CTL262174 DDH262174 DND262174 DWZ262174 EGV262174 EQR262174 FAN262174 FKJ262174 FUF262174 GEB262174 GNX262174 GXT262174 HHP262174 HRL262174 IBH262174 ILD262174 IUZ262174 JEV262174 JOR262174 JYN262174 KIJ262174 KSF262174 LCB262174 LLX262174 LVT262174 MFP262174 MPL262174 MZH262174 NJD262174 NSZ262174 OCV262174 OMR262174 OWN262174 PGJ262174 PQF262174 QAB262174 QJX262174 QTT262174 RDP262174 RNL262174 RXH262174 SHD262174 SQZ262174 TAV262174 TKR262174 TUN262174 UEJ262174 UOF262174 UYB262174 VHX262174 VRT262174 WBP262174 WLL262174 WVH262174 C327710 IV327710 SR327710 ACN327710 AMJ327710 AWF327710 BGB327710 BPX327710 BZT327710 CJP327710 CTL327710 DDH327710 DND327710 DWZ327710 EGV327710 EQR327710 FAN327710 FKJ327710 FUF327710 GEB327710 GNX327710 GXT327710 HHP327710 HRL327710 IBH327710 ILD327710 IUZ327710 JEV327710 JOR327710 JYN327710 KIJ327710 KSF327710 LCB327710 LLX327710 LVT327710 MFP327710 MPL327710 MZH327710 NJD327710 NSZ327710 OCV327710 OMR327710 OWN327710 PGJ327710 PQF327710 QAB327710 QJX327710 QTT327710 RDP327710 RNL327710 RXH327710 SHD327710 SQZ327710 TAV327710 TKR327710 TUN327710 UEJ327710 UOF327710 UYB327710 VHX327710 VRT327710 WBP327710 WLL327710 WVH327710 C393246 IV393246 SR393246 ACN393246 AMJ393246 AWF393246 BGB393246 BPX393246 BZT393246 CJP393246 CTL393246 DDH393246 DND393246 DWZ393246 EGV393246 EQR393246 FAN393246 FKJ393246 FUF393246 GEB393246 GNX393246 GXT393246 HHP393246 HRL393246 IBH393246 ILD393246 IUZ393246 JEV393246 JOR393246 JYN393246 KIJ393246 KSF393246 LCB393246 LLX393246 LVT393246 MFP393246 MPL393246 MZH393246 NJD393246 NSZ393246 OCV393246 OMR393246 OWN393246 PGJ393246 PQF393246 QAB393246 QJX393246 QTT393246 RDP393246 RNL393246 RXH393246 SHD393246 SQZ393246 TAV393246 TKR393246 TUN393246 UEJ393246 UOF393246 UYB393246 VHX393246 VRT393246 WBP393246 WLL393246 WVH393246 C458782 IV458782 SR458782 ACN458782 AMJ458782 AWF458782 BGB458782 BPX458782 BZT458782 CJP458782 CTL458782 DDH458782 DND458782 DWZ458782 EGV458782 EQR458782 FAN458782 FKJ458782 FUF458782 GEB458782 GNX458782 GXT458782 HHP458782 HRL458782 IBH458782 ILD458782 IUZ458782 JEV458782 JOR458782 JYN458782 KIJ458782 KSF458782 LCB458782 LLX458782 LVT458782 MFP458782 MPL458782 MZH458782 NJD458782 NSZ458782 OCV458782 OMR458782 OWN458782 PGJ458782 PQF458782 QAB458782 QJX458782 QTT458782 RDP458782 RNL458782 RXH458782 SHD458782 SQZ458782 TAV458782 TKR458782 TUN458782 UEJ458782 UOF458782 UYB458782 VHX458782 VRT458782 WBP458782 WLL458782 WVH458782 C524318 IV524318 SR524318 ACN524318 AMJ524318 AWF524318 BGB524318 BPX524318 BZT524318 CJP524318 CTL524318 DDH524318 DND524318 DWZ524318 EGV524318 EQR524318 FAN524318 FKJ524318 FUF524318 GEB524318 GNX524318 GXT524318 HHP524318 HRL524318 IBH524318 ILD524318 IUZ524318 JEV524318 JOR524318 JYN524318 KIJ524318 KSF524318 LCB524318 LLX524318 LVT524318 MFP524318 MPL524318 MZH524318 NJD524318 NSZ524318 OCV524318 OMR524318 OWN524318 PGJ524318 PQF524318 QAB524318 QJX524318 QTT524318 RDP524318 RNL524318 RXH524318 SHD524318 SQZ524318 TAV524318 TKR524318 TUN524318 UEJ524318 UOF524318 UYB524318 VHX524318 VRT524318 WBP524318 WLL524318 WVH524318 C589854 IV589854 SR589854 ACN589854 AMJ589854 AWF589854 BGB589854 BPX589854 BZT589854 CJP589854 CTL589854 DDH589854 DND589854 DWZ589854 EGV589854 EQR589854 FAN589854 FKJ589854 FUF589854 GEB589854 GNX589854 GXT589854 HHP589854 HRL589854 IBH589854 ILD589854 IUZ589854 JEV589854 JOR589854 JYN589854 KIJ589854 KSF589854 LCB589854 LLX589854 LVT589854 MFP589854 MPL589854 MZH589854 NJD589854 NSZ589854 OCV589854 OMR589854 OWN589854 PGJ589854 PQF589854 QAB589854 QJX589854 QTT589854 RDP589854 RNL589854 RXH589854 SHD589854 SQZ589854 TAV589854 TKR589854 TUN589854 UEJ589854 UOF589854 UYB589854 VHX589854 VRT589854 WBP589854 WLL589854 WVH589854 C655390 IV655390 SR655390 ACN655390 AMJ655390 AWF655390 BGB655390 BPX655390 BZT655390 CJP655390 CTL655390 DDH655390 DND655390 DWZ655390 EGV655390 EQR655390 FAN655390 FKJ655390 FUF655390 GEB655390 GNX655390 GXT655390 HHP655390 HRL655390 IBH655390 ILD655390 IUZ655390 JEV655390 JOR655390 JYN655390 KIJ655390 KSF655390 LCB655390 LLX655390 LVT655390 MFP655390 MPL655390 MZH655390 NJD655390 NSZ655390 OCV655390 OMR655390 OWN655390 PGJ655390 PQF655390 QAB655390 QJX655390 QTT655390 RDP655390 RNL655390 RXH655390 SHD655390 SQZ655390 TAV655390 TKR655390 TUN655390 UEJ655390 UOF655390 UYB655390 VHX655390 VRT655390 WBP655390 WLL655390 WVH655390 C720926 IV720926 SR720926 ACN720926 AMJ720926 AWF720926 BGB720926 BPX720926 BZT720926 CJP720926 CTL720926 DDH720926 DND720926 DWZ720926 EGV720926 EQR720926 FAN720926 FKJ720926 FUF720926 GEB720926 GNX720926 GXT720926 HHP720926 HRL720926 IBH720926 ILD720926 IUZ720926 JEV720926 JOR720926 JYN720926 KIJ720926 KSF720926 LCB720926 LLX720926 LVT720926 MFP720926 MPL720926 MZH720926 NJD720926 NSZ720926 OCV720926 OMR720926 OWN720926 PGJ720926 PQF720926 QAB720926 QJX720926 QTT720926 RDP720926 RNL720926 RXH720926 SHD720926 SQZ720926 TAV720926 TKR720926 TUN720926 UEJ720926 UOF720926 UYB720926 VHX720926 VRT720926 WBP720926 WLL720926 WVH720926 C786462 IV786462 SR786462 ACN786462 AMJ786462 AWF786462 BGB786462 BPX786462 BZT786462 CJP786462 CTL786462 DDH786462 DND786462 DWZ786462 EGV786462 EQR786462 FAN786462 FKJ786462 FUF786462 GEB786462 GNX786462 GXT786462 HHP786462 HRL786462 IBH786462 ILD786462 IUZ786462 JEV786462 JOR786462 JYN786462 KIJ786462 KSF786462 LCB786462 LLX786462 LVT786462 MFP786462 MPL786462 MZH786462 NJD786462 NSZ786462 OCV786462 OMR786462 OWN786462 PGJ786462 PQF786462 QAB786462 QJX786462 QTT786462 RDP786462 RNL786462 RXH786462 SHD786462 SQZ786462 TAV786462 TKR786462 TUN786462 UEJ786462 UOF786462 UYB786462 VHX786462 VRT786462 WBP786462 WLL786462 WVH786462 C851998 IV851998 SR851998 ACN851998 AMJ851998 AWF851998 BGB851998 BPX851998 BZT851998 CJP851998 CTL851998 DDH851998 DND851998 DWZ851998 EGV851998 EQR851998 FAN851998 FKJ851998 FUF851998 GEB851998 GNX851998 GXT851998 HHP851998 HRL851998 IBH851998 ILD851998 IUZ851998 JEV851998 JOR851998 JYN851998 KIJ851998 KSF851998 LCB851998 LLX851998 LVT851998 MFP851998 MPL851998 MZH851998 NJD851998 NSZ851998 OCV851998 OMR851998 OWN851998 PGJ851998 PQF851998 QAB851998 QJX851998 QTT851998 RDP851998 RNL851998 RXH851998 SHD851998 SQZ851998 TAV851998 TKR851998 TUN851998 UEJ851998 UOF851998 UYB851998 VHX851998 VRT851998 WBP851998 WLL851998 WVH851998 C917534 IV917534 SR917534 ACN917534 AMJ917534 AWF917534 BGB917534 BPX917534 BZT917534 CJP917534 CTL917534 DDH917534 DND917534 DWZ917534 EGV917534 EQR917534 FAN917534 FKJ917534 FUF917534 GEB917534 GNX917534 GXT917534 HHP917534 HRL917534 IBH917534 ILD917534 IUZ917534 JEV917534 JOR917534 JYN917534 KIJ917534 KSF917534 LCB917534 LLX917534 LVT917534 MFP917534 MPL917534 MZH917534 NJD917534 NSZ917534 OCV917534 OMR917534 OWN917534 PGJ917534 PQF917534 QAB917534 QJX917534 QTT917534 RDP917534 RNL917534 RXH917534 SHD917534 SQZ917534 TAV917534 TKR917534 TUN917534 UEJ917534 UOF917534 UYB917534 VHX917534 VRT917534 WBP917534 WLL917534 WVH917534 C983070 IV983070 SR983070 ACN983070 AMJ983070 AWF983070 BGB983070 BPX983070 BZT983070 CJP983070 CTL983070 DDH983070 DND983070 DWZ983070 EGV983070 EQR983070 FAN983070 FKJ983070 FUF983070 GEB983070 GNX983070 GXT983070 HHP983070 HRL983070 IBH983070 ILD983070 IUZ983070 JEV983070 JOR983070 JYN983070 KIJ983070 KSF983070 LCB983070 LLX983070 LVT983070 MFP983070 MPL983070 MZH983070 NJD983070 NSZ983070 OCV983070 OMR983070 OWN983070 PGJ983070 PQF983070 QAB983070 QJX983070 QTT983070 RDP983070 RNL983070 RXH983070 SHD983070 SQZ983070 TAV983070 TKR983070 TUN983070 UEJ983070 UOF983070 UYB983070 VHX983070 VRT983070 WBP983070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 right="0.7" top="0.75" bottom="0.75" header="0.3" footer="0.3"/>
  <pageSetup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2:Y155"/>
  <sheetViews>
    <sheetView zoomScale="70" zoomScaleNormal="70" workbookViewId="0">
      <selection activeCell="D14" sqref="D14"/>
    </sheetView>
  </sheetViews>
  <sheetFormatPr baseColWidth="10" defaultRowHeight="15"/>
  <cols>
    <col min="1" max="1" width="3.140625" style="1" bestFit="1" customWidth="1"/>
    <col min="2" max="2" width="110.140625" style="1" customWidth="1"/>
    <col min="3" max="3" width="31.140625" style="1" customWidth="1"/>
    <col min="4" max="4" width="35.42578125" style="1" customWidth="1"/>
    <col min="5" max="5" width="25" style="1" customWidth="1"/>
    <col min="6" max="6" width="29.7109375" style="1" customWidth="1"/>
    <col min="7" max="7" width="43" style="183" customWidth="1"/>
    <col min="8" max="8" width="24.5703125" style="1" customWidth="1"/>
    <col min="9" max="9" width="24" style="1" customWidth="1"/>
    <col min="10" max="10" width="25.7109375" style="1" customWidth="1"/>
    <col min="11" max="11" width="18.28515625" style="1" customWidth="1"/>
    <col min="12" max="12" width="25.7109375"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21" width="6.42578125" style="1" customWidth="1"/>
    <col min="22" max="250" width="11.42578125" style="1"/>
    <col min="251" max="251" width="1" style="1" customWidth="1"/>
    <col min="252" max="252" width="4.28515625" style="1" customWidth="1"/>
    <col min="253" max="253" width="34.7109375" style="1" customWidth="1"/>
    <col min="254" max="254" width="0" style="1" hidden="1" customWidth="1"/>
    <col min="255" max="255" width="20" style="1" customWidth="1"/>
    <col min="256" max="256" width="20.85546875" style="1" customWidth="1"/>
    <col min="257" max="257" width="25" style="1" customWidth="1"/>
    <col min="258" max="258" width="18.7109375" style="1" customWidth="1"/>
    <col min="259" max="259" width="29.7109375" style="1" customWidth="1"/>
    <col min="260" max="260" width="13.42578125" style="1" customWidth="1"/>
    <col min="261" max="261" width="13.85546875" style="1" customWidth="1"/>
    <col min="262" max="266" width="16.5703125" style="1" customWidth="1"/>
    <col min="267" max="267" width="20.5703125" style="1" customWidth="1"/>
    <col min="268" max="268" width="21.140625" style="1" customWidth="1"/>
    <col min="269" max="269" width="9.5703125" style="1" customWidth="1"/>
    <col min="270" max="270" width="0.42578125" style="1" customWidth="1"/>
    <col min="271" max="277" width="6.42578125" style="1" customWidth="1"/>
    <col min="278" max="506" width="11.42578125" style="1"/>
    <col min="507" max="507" width="1" style="1" customWidth="1"/>
    <col min="508" max="508" width="4.28515625" style="1" customWidth="1"/>
    <col min="509" max="509" width="34.7109375" style="1" customWidth="1"/>
    <col min="510" max="510" width="0" style="1" hidden="1" customWidth="1"/>
    <col min="511" max="511" width="20" style="1" customWidth="1"/>
    <col min="512" max="512" width="20.85546875" style="1" customWidth="1"/>
    <col min="513" max="513" width="25" style="1" customWidth="1"/>
    <col min="514" max="514" width="18.7109375" style="1" customWidth="1"/>
    <col min="515" max="515" width="29.7109375" style="1" customWidth="1"/>
    <col min="516" max="516" width="13.42578125" style="1" customWidth="1"/>
    <col min="517" max="517" width="13.85546875" style="1" customWidth="1"/>
    <col min="518" max="522" width="16.5703125" style="1" customWidth="1"/>
    <col min="523" max="523" width="20.5703125" style="1" customWidth="1"/>
    <col min="524" max="524" width="21.140625" style="1" customWidth="1"/>
    <col min="525" max="525" width="9.5703125" style="1" customWidth="1"/>
    <col min="526" max="526" width="0.42578125" style="1" customWidth="1"/>
    <col min="527" max="533" width="6.42578125" style="1" customWidth="1"/>
    <col min="534" max="762" width="11.42578125" style="1"/>
    <col min="763" max="763" width="1" style="1" customWidth="1"/>
    <col min="764" max="764" width="4.28515625" style="1" customWidth="1"/>
    <col min="765" max="765" width="34.7109375" style="1" customWidth="1"/>
    <col min="766" max="766" width="0" style="1" hidden="1" customWidth="1"/>
    <col min="767" max="767" width="20" style="1" customWidth="1"/>
    <col min="768" max="768" width="20.85546875" style="1" customWidth="1"/>
    <col min="769" max="769" width="25" style="1" customWidth="1"/>
    <col min="770" max="770" width="18.7109375" style="1" customWidth="1"/>
    <col min="771" max="771" width="29.7109375" style="1" customWidth="1"/>
    <col min="772" max="772" width="13.42578125" style="1" customWidth="1"/>
    <col min="773" max="773" width="13.85546875" style="1" customWidth="1"/>
    <col min="774" max="778" width="16.5703125" style="1" customWidth="1"/>
    <col min="779" max="779" width="20.5703125" style="1" customWidth="1"/>
    <col min="780" max="780" width="21.140625" style="1" customWidth="1"/>
    <col min="781" max="781" width="9.5703125" style="1" customWidth="1"/>
    <col min="782" max="782" width="0.42578125" style="1" customWidth="1"/>
    <col min="783" max="789" width="6.42578125" style="1" customWidth="1"/>
    <col min="790" max="1018" width="11.42578125" style="1"/>
    <col min="1019" max="1019" width="1" style="1" customWidth="1"/>
    <col min="1020" max="1020" width="4.28515625" style="1" customWidth="1"/>
    <col min="1021" max="1021" width="34.7109375" style="1" customWidth="1"/>
    <col min="1022" max="1022" width="0" style="1" hidden="1" customWidth="1"/>
    <col min="1023" max="1023" width="20" style="1" customWidth="1"/>
    <col min="1024" max="1024" width="20.85546875" style="1" customWidth="1"/>
    <col min="1025" max="1025" width="25" style="1" customWidth="1"/>
    <col min="1026" max="1026" width="18.7109375" style="1" customWidth="1"/>
    <col min="1027" max="1027" width="29.7109375" style="1" customWidth="1"/>
    <col min="1028" max="1028" width="13.42578125" style="1" customWidth="1"/>
    <col min="1029" max="1029" width="13.85546875" style="1" customWidth="1"/>
    <col min="1030" max="1034" width="16.5703125" style="1" customWidth="1"/>
    <col min="1035" max="1035" width="20.5703125" style="1" customWidth="1"/>
    <col min="1036" max="1036" width="21.140625" style="1" customWidth="1"/>
    <col min="1037" max="1037" width="9.5703125" style="1" customWidth="1"/>
    <col min="1038" max="1038" width="0.42578125" style="1" customWidth="1"/>
    <col min="1039" max="1045" width="6.42578125" style="1" customWidth="1"/>
    <col min="1046" max="1274" width="11.42578125" style="1"/>
    <col min="1275" max="1275" width="1" style="1" customWidth="1"/>
    <col min="1276" max="1276" width="4.28515625" style="1" customWidth="1"/>
    <col min="1277" max="1277" width="34.7109375" style="1" customWidth="1"/>
    <col min="1278" max="1278" width="0" style="1" hidden="1" customWidth="1"/>
    <col min="1279" max="1279" width="20" style="1" customWidth="1"/>
    <col min="1280" max="1280" width="20.85546875" style="1" customWidth="1"/>
    <col min="1281" max="1281" width="25" style="1" customWidth="1"/>
    <col min="1282" max="1282" width="18.7109375" style="1" customWidth="1"/>
    <col min="1283" max="1283" width="29.7109375" style="1" customWidth="1"/>
    <col min="1284" max="1284" width="13.42578125" style="1" customWidth="1"/>
    <col min="1285" max="1285" width="13.85546875" style="1" customWidth="1"/>
    <col min="1286" max="1290" width="16.5703125" style="1" customWidth="1"/>
    <col min="1291" max="1291" width="20.5703125" style="1" customWidth="1"/>
    <col min="1292" max="1292" width="21.140625" style="1" customWidth="1"/>
    <col min="1293" max="1293" width="9.5703125" style="1" customWidth="1"/>
    <col min="1294" max="1294" width="0.42578125" style="1" customWidth="1"/>
    <col min="1295" max="1301" width="6.42578125" style="1" customWidth="1"/>
    <col min="1302" max="1530" width="11.42578125" style="1"/>
    <col min="1531" max="1531" width="1" style="1" customWidth="1"/>
    <col min="1532" max="1532" width="4.28515625" style="1" customWidth="1"/>
    <col min="1533" max="1533" width="34.7109375" style="1" customWidth="1"/>
    <col min="1534" max="1534" width="0" style="1" hidden="1" customWidth="1"/>
    <col min="1535" max="1535" width="20" style="1" customWidth="1"/>
    <col min="1536" max="1536" width="20.85546875" style="1" customWidth="1"/>
    <col min="1537" max="1537" width="25" style="1" customWidth="1"/>
    <col min="1538" max="1538" width="18.7109375" style="1" customWidth="1"/>
    <col min="1539" max="1539" width="29.7109375" style="1" customWidth="1"/>
    <col min="1540" max="1540" width="13.42578125" style="1" customWidth="1"/>
    <col min="1541" max="1541" width="13.85546875" style="1" customWidth="1"/>
    <col min="1542" max="1546" width="16.5703125" style="1" customWidth="1"/>
    <col min="1547" max="1547" width="20.5703125" style="1" customWidth="1"/>
    <col min="1548" max="1548" width="21.140625" style="1" customWidth="1"/>
    <col min="1549" max="1549" width="9.5703125" style="1" customWidth="1"/>
    <col min="1550" max="1550" width="0.42578125" style="1" customWidth="1"/>
    <col min="1551" max="1557" width="6.42578125" style="1" customWidth="1"/>
    <col min="1558" max="1786" width="11.42578125" style="1"/>
    <col min="1787" max="1787" width="1" style="1" customWidth="1"/>
    <col min="1788" max="1788" width="4.28515625" style="1" customWidth="1"/>
    <col min="1789" max="1789" width="34.7109375" style="1" customWidth="1"/>
    <col min="1790" max="1790" width="0" style="1" hidden="1" customWidth="1"/>
    <col min="1791" max="1791" width="20" style="1" customWidth="1"/>
    <col min="1792" max="1792" width="20.85546875" style="1" customWidth="1"/>
    <col min="1793" max="1793" width="25" style="1" customWidth="1"/>
    <col min="1794" max="1794" width="18.7109375" style="1" customWidth="1"/>
    <col min="1795" max="1795" width="29.7109375" style="1" customWidth="1"/>
    <col min="1796" max="1796" width="13.42578125" style="1" customWidth="1"/>
    <col min="1797" max="1797" width="13.85546875" style="1" customWidth="1"/>
    <col min="1798" max="1802" width="16.5703125" style="1" customWidth="1"/>
    <col min="1803" max="1803" width="20.5703125" style="1" customWidth="1"/>
    <col min="1804" max="1804" width="21.140625" style="1" customWidth="1"/>
    <col min="1805" max="1805" width="9.5703125" style="1" customWidth="1"/>
    <col min="1806" max="1806" width="0.42578125" style="1" customWidth="1"/>
    <col min="1807" max="1813" width="6.42578125" style="1" customWidth="1"/>
    <col min="1814" max="2042" width="11.42578125" style="1"/>
    <col min="2043" max="2043" width="1" style="1" customWidth="1"/>
    <col min="2044" max="2044" width="4.28515625" style="1" customWidth="1"/>
    <col min="2045" max="2045" width="34.7109375" style="1" customWidth="1"/>
    <col min="2046" max="2046" width="0" style="1" hidden="1" customWidth="1"/>
    <col min="2047" max="2047" width="20" style="1" customWidth="1"/>
    <col min="2048" max="2048" width="20.85546875" style="1" customWidth="1"/>
    <col min="2049" max="2049" width="25" style="1" customWidth="1"/>
    <col min="2050" max="2050" width="18.7109375" style="1" customWidth="1"/>
    <col min="2051" max="2051" width="29.7109375" style="1" customWidth="1"/>
    <col min="2052" max="2052" width="13.42578125" style="1" customWidth="1"/>
    <col min="2053" max="2053" width="13.85546875" style="1" customWidth="1"/>
    <col min="2054" max="2058" width="16.5703125" style="1" customWidth="1"/>
    <col min="2059" max="2059" width="20.5703125" style="1" customWidth="1"/>
    <col min="2060" max="2060" width="21.140625" style="1" customWidth="1"/>
    <col min="2061" max="2061" width="9.5703125" style="1" customWidth="1"/>
    <col min="2062" max="2062" width="0.42578125" style="1" customWidth="1"/>
    <col min="2063" max="2069" width="6.42578125" style="1" customWidth="1"/>
    <col min="2070" max="2298" width="11.42578125" style="1"/>
    <col min="2299" max="2299" width="1" style="1" customWidth="1"/>
    <col min="2300" max="2300" width="4.28515625" style="1" customWidth="1"/>
    <col min="2301" max="2301" width="34.7109375" style="1" customWidth="1"/>
    <col min="2302" max="2302" width="0" style="1" hidden="1" customWidth="1"/>
    <col min="2303" max="2303" width="20" style="1" customWidth="1"/>
    <col min="2304" max="2304" width="20.85546875" style="1" customWidth="1"/>
    <col min="2305" max="2305" width="25" style="1" customWidth="1"/>
    <col min="2306" max="2306" width="18.7109375" style="1" customWidth="1"/>
    <col min="2307" max="2307" width="29.7109375" style="1" customWidth="1"/>
    <col min="2308" max="2308" width="13.42578125" style="1" customWidth="1"/>
    <col min="2309" max="2309" width="13.85546875" style="1" customWidth="1"/>
    <col min="2310" max="2314" width="16.5703125" style="1" customWidth="1"/>
    <col min="2315" max="2315" width="20.5703125" style="1" customWidth="1"/>
    <col min="2316" max="2316" width="21.140625" style="1" customWidth="1"/>
    <col min="2317" max="2317" width="9.5703125" style="1" customWidth="1"/>
    <col min="2318" max="2318" width="0.42578125" style="1" customWidth="1"/>
    <col min="2319" max="2325" width="6.42578125" style="1" customWidth="1"/>
    <col min="2326" max="2554" width="11.42578125" style="1"/>
    <col min="2555" max="2555" width="1" style="1" customWidth="1"/>
    <col min="2556" max="2556" width="4.28515625" style="1" customWidth="1"/>
    <col min="2557" max="2557" width="34.7109375" style="1" customWidth="1"/>
    <col min="2558" max="2558" width="0" style="1" hidden="1" customWidth="1"/>
    <col min="2559" max="2559" width="20" style="1" customWidth="1"/>
    <col min="2560" max="2560" width="20.85546875" style="1" customWidth="1"/>
    <col min="2561" max="2561" width="25" style="1" customWidth="1"/>
    <col min="2562" max="2562" width="18.7109375" style="1" customWidth="1"/>
    <col min="2563" max="2563" width="29.7109375" style="1" customWidth="1"/>
    <col min="2564" max="2564" width="13.42578125" style="1" customWidth="1"/>
    <col min="2565" max="2565" width="13.85546875" style="1" customWidth="1"/>
    <col min="2566" max="2570" width="16.5703125" style="1" customWidth="1"/>
    <col min="2571" max="2571" width="20.5703125" style="1" customWidth="1"/>
    <col min="2572" max="2572" width="21.140625" style="1" customWidth="1"/>
    <col min="2573" max="2573" width="9.5703125" style="1" customWidth="1"/>
    <col min="2574" max="2574" width="0.42578125" style="1" customWidth="1"/>
    <col min="2575" max="2581" width="6.42578125" style="1" customWidth="1"/>
    <col min="2582" max="2810" width="11.42578125" style="1"/>
    <col min="2811" max="2811" width="1" style="1" customWidth="1"/>
    <col min="2812" max="2812" width="4.28515625" style="1" customWidth="1"/>
    <col min="2813" max="2813" width="34.7109375" style="1" customWidth="1"/>
    <col min="2814" max="2814" width="0" style="1" hidden="1" customWidth="1"/>
    <col min="2815" max="2815" width="20" style="1" customWidth="1"/>
    <col min="2816" max="2816" width="20.85546875" style="1" customWidth="1"/>
    <col min="2817" max="2817" width="25" style="1" customWidth="1"/>
    <col min="2818" max="2818" width="18.7109375" style="1" customWidth="1"/>
    <col min="2819" max="2819" width="29.7109375" style="1" customWidth="1"/>
    <col min="2820" max="2820" width="13.42578125" style="1" customWidth="1"/>
    <col min="2821" max="2821" width="13.85546875" style="1" customWidth="1"/>
    <col min="2822" max="2826" width="16.5703125" style="1" customWidth="1"/>
    <col min="2827" max="2827" width="20.5703125" style="1" customWidth="1"/>
    <col min="2828" max="2828" width="21.140625" style="1" customWidth="1"/>
    <col min="2829" max="2829" width="9.5703125" style="1" customWidth="1"/>
    <col min="2830" max="2830" width="0.42578125" style="1" customWidth="1"/>
    <col min="2831" max="2837" width="6.42578125" style="1" customWidth="1"/>
    <col min="2838" max="3066" width="11.42578125" style="1"/>
    <col min="3067" max="3067" width="1" style="1" customWidth="1"/>
    <col min="3068" max="3068" width="4.28515625" style="1" customWidth="1"/>
    <col min="3069" max="3069" width="34.7109375" style="1" customWidth="1"/>
    <col min="3070" max="3070" width="0" style="1" hidden="1" customWidth="1"/>
    <col min="3071" max="3071" width="20" style="1" customWidth="1"/>
    <col min="3072" max="3072" width="20.85546875" style="1" customWidth="1"/>
    <col min="3073" max="3073" width="25" style="1" customWidth="1"/>
    <col min="3074" max="3074" width="18.7109375" style="1" customWidth="1"/>
    <col min="3075" max="3075" width="29.7109375" style="1" customWidth="1"/>
    <col min="3076" max="3076" width="13.42578125" style="1" customWidth="1"/>
    <col min="3077" max="3077" width="13.85546875" style="1" customWidth="1"/>
    <col min="3078" max="3082" width="16.5703125" style="1" customWidth="1"/>
    <col min="3083" max="3083" width="20.5703125" style="1" customWidth="1"/>
    <col min="3084" max="3084" width="21.140625" style="1" customWidth="1"/>
    <col min="3085" max="3085" width="9.5703125" style="1" customWidth="1"/>
    <col min="3086" max="3086" width="0.42578125" style="1" customWidth="1"/>
    <col min="3087" max="3093" width="6.42578125" style="1" customWidth="1"/>
    <col min="3094" max="3322" width="11.42578125" style="1"/>
    <col min="3323" max="3323" width="1" style="1" customWidth="1"/>
    <col min="3324" max="3324" width="4.28515625" style="1" customWidth="1"/>
    <col min="3325" max="3325" width="34.7109375" style="1" customWidth="1"/>
    <col min="3326" max="3326" width="0" style="1" hidden="1" customWidth="1"/>
    <col min="3327" max="3327" width="20" style="1" customWidth="1"/>
    <col min="3328" max="3328" width="20.85546875" style="1" customWidth="1"/>
    <col min="3329" max="3329" width="25" style="1" customWidth="1"/>
    <col min="3330" max="3330" width="18.7109375" style="1" customWidth="1"/>
    <col min="3331" max="3331" width="29.7109375" style="1" customWidth="1"/>
    <col min="3332" max="3332" width="13.42578125" style="1" customWidth="1"/>
    <col min="3333" max="3333" width="13.85546875" style="1" customWidth="1"/>
    <col min="3334" max="3338" width="16.5703125" style="1" customWidth="1"/>
    <col min="3339" max="3339" width="20.5703125" style="1" customWidth="1"/>
    <col min="3340" max="3340" width="21.140625" style="1" customWidth="1"/>
    <col min="3341" max="3341" width="9.5703125" style="1" customWidth="1"/>
    <col min="3342" max="3342" width="0.42578125" style="1" customWidth="1"/>
    <col min="3343" max="3349" width="6.42578125" style="1" customWidth="1"/>
    <col min="3350" max="3578" width="11.42578125" style="1"/>
    <col min="3579" max="3579" width="1" style="1" customWidth="1"/>
    <col min="3580" max="3580" width="4.28515625" style="1" customWidth="1"/>
    <col min="3581" max="3581" width="34.7109375" style="1" customWidth="1"/>
    <col min="3582" max="3582" width="0" style="1" hidden="1" customWidth="1"/>
    <col min="3583" max="3583" width="20" style="1" customWidth="1"/>
    <col min="3584" max="3584" width="20.85546875" style="1" customWidth="1"/>
    <col min="3585" max="3585" width="25" style="1" customWidth="1"/>
    <col min="3586" max="3586" width="18.7109375" style="1" customWidth="1"/>
    <col min="3587" max="3587" width="29.7109375" style="1" customWidth="1"/>
    <col min="3588" max="3588" width="13.42578125" style="1" customWidth="1"/>
    <col min="3589" max="3589" width="13.85546875" style="1" customWidth="1"/>
    <col min="3590" max="3594" width="16.5703125" style="1" customWidth="1"/>
    <col min="3595" max="3595" width="20.5703125" style="1" customWidth="1"/>
    <col min="3596" max="3596" width="21.140625" style="1" customWidth="1"/>
    <col min="3597" max="3597" width="9.5703125" style="1" customWidth="1"/>
    <col min="3598" max="3598" width="0.42578125" style="1" customWidth="1"/>
    <col min="3599" max="3605" width="6.42578125" style="1" customWidth="1"/>
    <col min="3606" max="3834" width="11.42578125" style="1"/>
    <col min="3835" max="3835" width="1" style="1" customWidth="1"/>
    <col min="3836" max="3836" width="4.28515625" style="1" customWidth="1"/>
    <col min="3837" max="3837" width="34.7109375" style="1" customWidth="1"/>
    <col min="3838" max="3838" width="0" style="1" hidden="1" customWidth="1"/>
    <col min="3839" max="3839" width="20" style="1" customWidth="1"/>
    <col min="3840" max="3840" width="20.85546875" style="1" customWidth="1"/>
    <col min="3841" max="3841" width="25" style="1" customWidth="1"/>
    <col min="3842" max="3842" width="18.7109375" style="1" customWidth="1"/>
    <col min="3843" max="3843" width="29.7109375" style="1" customWidth="1"/>
    <col min="3844" max="3844" width="13.42578125" style="1" customWidth="1"/>
    <col min="3845" max="3845" width="13.85546875" style="1" customWidth="1"/>
    <col min="3846" max="3850" width="16.5703125" style="1" customWidth="1"/>
    <col min="3851" max="3851" width="20.5703125" style="1" customWidth="1"/>
    <col min="3852" max="3852" width="21.140625" style="1" customWidth="1"/>
    <col min="3853" max="3853" width="9.5703125" style="1" customWidth="1"/>
    <col min="3854" max="3854" width="0.42578125" style="1" customWidth="1"/>
    <col min="3855" max="3861" width="6.42578125" style="1" customWidth="1"/>
    <col min="3862" max="4090" width="11.42578125" style="1"/>
    <col min="4091" max="4091" width="1" style="1" customWidth="1"/>
    <col min="4092" max="4092" width="4.28515625" style="1" customWidth="1"/>
    <col min="4093" max="4093" width="34.7109375" style="1" customWidth="1"/>
    <col min="4094" max="4094" width="0" style="1" hidden="1" customWidth="1"/>
    <col min="4095" max="4095" width="20" style="1" customWidth="1"/>
    <col min="4096" max="4096" width="20.85546875" style="1" customWidth="1"/>
    <col min="4097" max="4097" width="25" style="1" customWidth="1"/>
    <col min="4098" max="4098" width="18.7109375" style="1" customWidth="1"/>
    <col min="4099" max="4099" width="29.7109375" style="1" customWidth="1"/>
    <col min="4100" max="4100" width="13.42578125" style="1" customWidth="1"/>
    <col min="4101" max="4101" width="13.85546875" style="1" customWidth="1"/>
    <col min="4102" max="4106" width="16.5703125" style="1" customWidth="1"/>
    <col min="4107" max="4107" width="20.5703125" style="1" customWidth="1"/>
    <col min="4108" max="4108" width="21.140625" style="1" customWidth="1"/>
    <col min="4109" max="4109" width="9.5703125" style="1" customWidth="1"/>
    <col min="4110" max="4110" width="0.42578125" style="1" customWidth="1"/>
    <col min="4111" max="4117" width="6.42578125" style="1" customWidth="1"/>
    <col min="4118" max="4346" width="11.42578125" style="1"/>
    <col min="4347" max="4347" width="1" style="1" customWidth="1"/>
    <col min="4348" max="4348" width="4.28515625" style="1" customWidth="1"/>
    <col min="4349" max="4349" width="34.7109375" style="1" customWidth="1"/>
    <col min="4350" max="4350" width="0" style="1" hidden="1" customWidth="1"/>
    <col min="4351" max="4351" width="20" style="1" customWidth="1"/>
    <col min="4352" max="4352" width="20.85546875" style="1" customWidth="1"/>
    <col min="4353" max="4353" width="25" style="1" customWidth="1"/>
    <col min="4354" max="4354" width="18.7109375" style="1" customWidth="1"/>
    <col min="4355" max="4355" width="29.7109375" style="1" customWidth="1"/>
    <col min="4356" max="4356" width="13.42578125" style="1" customWidth="1"/>
    <col min="4357" max="4357" width="13.85546875" style="1" customWidth="1"/>
    <col min="4358" max="4362" width="16.5703125" style="1" customWidth="1"/>
    <col min="4363" max="4363" width="20.5703125" style="1" customWidth="1"/>
    <col min="4364" max="4364" width="21.140625" style="1" customWidth="1"/>
    <col min="4365" max="4365" width="9.5703125" style="1" customWidth="1"/>
    <col min="4366" max="4366" width="0.42578125" style="1" customWidth="1"/>
    <col min="4367" max="4373" width="6.42578125" style="1" customWidth="1"/>
    <col min="4374" max="4602" width="11.42578125" style="1"/>
    <col min="4603" max="4603" width="1" style="1" customWidth="1"/>
    <col min="4604" max="4604" width="4.28515625" style="1" customWidth="1"/>
    <col min="4605" max="4605" width="34.7109375" style="1" customWidth="1"/>
    <col min="4606" max="4606" width="0" style="1" hidden="1" customWidth="1"/>
    <col min="4607" max="4607" width="20" style="1" customWidth="1"/>
    <col min="4608" max="4608" width="20.85546875" style="1" customWidth="1"/>
    <col min="4609" max="4609" width="25" style="1" customWidth="1"/>
    <col min="4610" max="4610" width="18.7109375" style="1" customWidth="1"/>
    <col min="4611" max="4611" width="29.7109375" style="1" customWidth="1"/>
    <col min="4612" max="4612" width="13.42578125" style="1" customWidth="1"/>
    <col min="4613" max="4613" width="13.85546875" style="1" customWidth="1"/>
    <col min="4614" max="4618" width="16.5703125" style="1" customWidth="1"/>
    <col min="4619" max="4619" width="20.5703125" style="1" customWidth="1"/>
    <col min="4620" max="4620" width="21.140625" style="1" customWidth="1"/>
    <col min="4621" max="4621" width="9.5703125" style="1" customWidth="1"/>
    <col min="4622" max="4622" width="0.42578125" style="1" customWidth="1"/>
    <col min="4623" max="4629" width="6.42578125" style="1" customWidth="1"/>
    <col min="4630" max="4858" width="11.42578125" style="1"/>
    <col min="4859" max="4859" width="1" style="1" customWidth="1"/>
    <col min="4860" max="4860" width="4.28515625" style="1" customWidth="1"/>
    <col min="4861" max="4861" width="34.7109375" style="1" customWidth="1"/>
    <col min="4862" max="4862" width="0" style="1" hidden="1" customWidth="1"/>
    <col min="4863" max="4863" width="20" style="1" customWidth="1"/>
    <col min="4864" max="4864" width="20.85546875" style="1" customWidth="1"/>
    <col min="4865" max="4865" width="25" style="1" customWidth="1"/>
    <col min="4866" max="4866" width="18.7109375" style="1" customWidth="1"/>
    <col min="4867" max="4867" width="29.7109375" style="1" customWidth="1"/>
    <col min="4868" max="4868" width="13.42578125" style="1" customWidth="1"/>
    <col min="4869" max="4869" width="13.85546875" style="1" customWidth="1"/>
    <col min="4870" max="4874" width="16.5703125" style="1" customWidth="1"/>
    <col min="4875" max="4875" width="20.5703125" style="1" customWidth="1"/>
    <col min="4876" max="4876" width="21.140625" style="1" customWidth="1"/>
    <col min="4877" max="4877" width="9.5703125" style="1" customWidth="1"/>
    <col min="4878" max="4878" width="0.42578125" style="1" customWidth="1"/>
    <col min="4879" max="4885" width="6.42578125" style="1" customWidth="1"/>
    <col min="4886" max="5114" width="11.42578125" style="1"/>
    <col min="5115" max="5115" width="1" style="1" customWidth="1"/>
    <col min="5116" max="5116" width="4.28515625" style="1" customWidth="1"/>
    <col min="5117" max="5117" width="34.7109375" style="1" customWidth="1"/>
    <col min="5118" max="5118" width="0" style="1" hidden="1" customWidth="1"/>
    <col min="5119" max="5119" width="20" style="1" customWidth="1"/>
    <col min="5120" max="5120" width="20.85546875" style="1" customWidth="1"/>
    <col min="5121" max="5121" width="25" style="1" customWidth="1"/>
    <col min="5122" max="5122" width="18.7109375" style="1" customWidth="1"/>
    <col min="5123" max="5123" width="29.7109375" style="1" customWidth="1"/>
    <col min="5124" max="5124" width="13.42578125" style="1" customWidth="1"/>
    <col min="5125" max="5125" width="13.85546875" style="1" customWidth="1"/>
    <col min="5126" max="5130" width="16.5703125" style="1" customWidth="1"/>
    <col min="5131" max="5131" width="20.5703125" style="1" customWidth="1"/>
    <col min="5132" max="5132" width="21.140625" style="1" customWidth="1"/>
    <col min="5133" max="5133" width="9.5703125" style="1" customWidth="1"/>
    <col min="5134" max="5134" width="0.42578125" style="1" customWidth="1"/>
    <col min="5135" max="5141" width="6.42578125" style="1" customWidth="1"/>
    <col min="5142" max="5370" width="11.42578125" style="1"/>
    <col min="5371" max="5371" width="1" style="1" customWidth="1"/>
    <col min="5372" max="5372" width="4.28515625" style="1" customWidth="1"/>
    <col min="5373" max="5373" width="34.7109375" style="1" customWidth="1"/>
    <col min="5374" max="5374" width="0" style="1" hidden="1" customWidth="1"/>
    <col min="5375" max="5375" width="20" style="1" customWidth="1"/>
    <col min="5376" max="5376" width="20.85546875" style="1" customWidth="1"/>
    <col min="5377" max="5377" width="25" style="1" customWidth="1"/>
    <col min="5378" max="5378" width="18.7109375" style="1" customWidth="1"/>
    <col min="5379" max="5379" width="29.7109375" style="1" customWidth="1"/>
    <col min="5380" max="5380" width="13.42578125" style="1" customWidth="1"/>
    <col min="5381" max="5381" width="13.85546875" style="1" customWidth="1"/>
    <col min="5382" max="5386" width="16.5703125" style="1" customWidth="1"/>
    <col min="5387" max="5387" width="20.5703125" style="1" customWidth="1"/>
    <col min="5388" max="5388" width="21.140625" style="1" customWidth="1"/>
    <col min="5389" max="5389" width="9.5703125" style="1" customWidth="1"/>
    <col min="5390" max="5390" width="0.42578125" style="1" customWidth="1"/>
    <col min="5391" max="5397" width="6.42578125" style="1" customWidth="1"/>
    <col min="5398" max="5626" width="11.42578125" style="1"/>
    <col min="5627" max="5627" width="1" style="1" customWidth="1"/>
    <col min="5628" max="5628" width="4.28515625" style="1" customWidth="1"/>
    <col min="5629" max="5629" width="34.7109375" style="1" customWidth="1"/>
    <col min="5630" max="5630" width="0" style="1" hidden="1" customWidth="1"/>
    <col min="5631" max="5631" width="20" style="1" customWidth="1"/>
    <col min="5632" max="5632" width="20.85546875" style="1" customWidth="1"/>
    <col min="5633" max="5633" width="25" style="1" customWidth="1"/>
    <col min="5634" max="5634" width="18.7109375" style="1" customWidth="1"/>
    <col min="5635" max="5635" width="29.7109375" style="1" customWidth="1"/>
    <col min="5636" max="5636" width="13.42578125" style="1" customWidth="1"/>
    <col min="5637" max="5637" width="13.85546875" style="1" customWidth="1"/>
    <col min="5638" max="5642" width="16.5703125" style="1" customWidth="1"/>
    <col min="5643" max="5643" width="20.5703125" style="1" customWidth="1"/>
    <col min="5644" max="5644" width="21.140625" style="1" customWidth="1"/>
    <col min="5645" max="5645" width="9.5703125" style="1" customWidth="1"/>
    <col min="5646" max="5646" width="0.42578125" style="1" customWidth="1"/>
    <col min="5647" max="5653" width="6.42578125" style="1" customWidth="1"/>
    <col min="5654" max="5882" width="11.42578125" style="1"/>
    <col min="5883" max="5883" width="1" style="1" customWidth="1"/>
    <col min="5884" max="5884" width="4.28515625" style="1" customWidth="1"/>
    <col min="5885" max="5885" width="34.7109375" style="1" customWidth="1"/>
    <col min="5886" max="5886" width="0" style="1" hidden="1" customWidth="1"/>
    <col min="5887" max="5887" width="20" style="1" customWidth="1"/>
    <col min="5888" max="5888" width="20.85546875" style="1" customWidth="1"/>
    <col min="5889" max="5889" width="25" style="1" customWidth="1"/>
    <col min="5890" max="5890" width="18.7109375" style="1" customWidth="1"/>
    <col min="5891" max="5891" width="29.7109375" style="1" customWidth="1"/>
    <col min="5892" max="5892" width="13.42578125" style="1" customWidth="1"/>
    <col min="5893" max="5893" width="13.85546875" style="1" customWidth="1"/>
    <col min="5894" max="5898" width="16.5703125" style="1" customWidth="1"/>
    <col min="5899" max="5899" width="20.5703125" style="1" customWidth="1"/>
    <col min="5900" max="5900" width="21.140625" style="1" customWidth="1"/>
    <col min="5901" max="5901" width="9.5703125" style="1" customWidth="1"/>
    <col min="5902" max="5902" width="0.42578125" style="1" customWidth="1"/>
    <col min="5903" max="5909" width="6.42578125" style="1" customWidth="1"/>
    <col min="5910" max="6138" width="11.42578125" style="1"/>
    <col min="6139" max="6139" width="1" style="1" customWidth="1"/>
    <col min="6140" max="6140" width="4.28515625" style="1" customWidth="1"/>
    <col min="6141" max="6141" width="34.7109375" style="1" customWidth="1"/>
    <col min="6142" max="6142" width="0" style="1" hidden="1" customWidth="1"/>
    <col min="6143" max="6143" width="20" style="1" customWidth="1"/>
    <col min="6144" max="6144" width="20.85546875" style="1" customWidth="1"/>
    <col min="6145" max="6145" width="25" style="1" customWidth="1"/>
    <col min="6146" max="6146" width="18.7109375" style="1" customWidth="1"/>
    <col min="6147" max="6147" width="29.7109375" style="1" customWidth="1"/>
    <col min="6148" max="6148" width="13.42578125" style="1" customWidth="1"/>
    <col min="6149" max="6149" width="13.85546875" style="1" customWidth="1"/>
    <col min="6150" max="6154" width="16.5703125" style="1" customWidth="1"/>
    <col min="6155" max="6155" width="20.5703125" style="1" customWidth="1"/>
    <col min="6156" max="6156" width="21.140625" style="1" customWidth="1"/>
    <col min="6157" max="6157" width="9.5703125" style="1" customWidth="1"/>
    <col min="6158" max="6158" width="0.42578125" style="1" customWidth="1"/>
    <col min="6159" max="6165" width="6.42578125" style="1" customWidth="1"/>
    <col min="6166" max="6394" width="11.42578125" style="1"/>
    <col min="6395" max="6395" width="1" style="1" customWidth="1"/>
    <col min="6396" max="6396" width="4.28515625" style="1" customWidth="1"/>
    <col min="6397" max="6397" width="34.7109375" style="1" customWidth="1"/>
    <col min="6398" max="6398" width="0" style="1" hidden="1" customWidth="1"/>
    <col min="6399" max="6399" width="20" style="1" customWidth="1"/>
    <col min="6400" max="6400" width="20.85546875" style="1" customWidth="1"/>
    <col min="6401" max="6401" width="25" style="1" customWidth="1"/>
    <col min="6402" max="6402" width="18.7109375" style="1" customWidth="1"/>
    <col min="6403" max="6403" width="29.7109375" style="1" customWidth="1"/>
    <col min="6404" max="6404" width="13.42578125" style="1" customWidth="1"/>
    <col min="6405" max="6405" width="13.85546875" style="1" customWidth="1"/>
    <col min="6406" max="6410" width="16.5703125" style="1" customWidth="1"/>
    <col min="6411" max="6411" width="20.5703125" style="1" customWidth="1"/>
    <col min="6412" max="6412" width="21.140625" style="1" customWidth="1"/>
    <col min="6413" max="6413" width="9.5703125" style="1" customWidth="1"/>
    <col min="6414" max="6414" width="0.42578125" style="1" customWidth="1"/>
    <col min="6415" max="6421" width="6.42578125" style="1" customWidth="1"/>
    <col min="6422" max="6650" width="11.42578125" style="1"/>
    <col min="6651" max="6651" width="1" style="1" customWidth="1"/>
    <col min="6652" max="6652" width="4.28515625" style="1" customWidth="1"/>
    <col min="6653" max="6653" width="34.7109375" style="1" customWidth="1"/>
    <col min="6654" max="6654" width="0" style="1" hidden="1" customWidth="1"/>
    <col min="6655" max="6655" width="20" style="1" customWidth="1"/>
    <col min="6656" max="6656" width="20.85546875" style="1" customWidth="1"/>
    <col min="6657" max="6657" width="25" style="1" customWidth="1"/>
    <col min="6658" max="6658" width="18.7109375" style="1" customWidth="1"/>
    <col min="6659" max="6659" width="29.7109375" style="1" customWidth="1"/>
    <col min="6660" max="6660" width="13.42578125" style="1" customWidth="1"/>
    <col min="6661" max="6661" width="13.85546875" style="1" customWidth="1"/>
    <col min="6662" max="6666" width="16.5703125" style="1" customWidth="1"/>
    <col min="6667" max="6667" width="20.5703125" style="1" customWidth="1"/>
    <col min="6668" max="6668" width="21.140625" style="1" customWidth="1"/>
    <col min="6669" max="6669" width="9.5703125" style="1" customWidth="1"/>
    <col min="6670" max="6670" width="0.42578125" style="1" customWidth="1"/>
    <col min="6671" max="6677" width="6.42578125" style="1" customWidth="1"/>
    <col min="6678" max="6906" width="11.42578125" style="1"/>
    <col min="6907" max="6907" width="1" style="1" customWidth="1"/>
    <col min="6908" max="6908" width="4.28515625" style="1" customWidth="1"/>
    <col min="6909" max="6909" width="34.7109375" style="1" customWidth="1"/>
    <col min="6910" max="6910" width="0" style="1" hidden="1" customWidth="1"/>
    <col min="6911" max="6911" width="20" style="1" customWidth="1"/>
    <col min="6912" max="6912" width="20.85546875" style="1" customWidth="1"/>
    <col min="6913" max="6913" width="25" style="1" customWidth="1"/>
    <col min="6914" max="6914" width="18.7109375" style="1" customWidth="1"/>
    <col min="6915" max="6915" width="29.7109375" style="1" customWidth="1"/>
    <col min="6916" max="6916" width="13.42578125" style="1" customWidth="1"/>
    <col min="6917" max="6917" width="13.85546875" style="1" customWidth="1"/>
    <col min="6918" max="6922" width="16.5703125" style="1" customWidth="1"/>
    <col min="6923" max="6923" width="20.5703125" style="1" customWidth="1"/>
    <col min="6924" max="6924" width="21.140625" style="1" customWidth="1"/>
    <col min="6925" max="6925" width="9.5703125" style="1" customWidth="1"/>
    <col min="6926" max="6926" width="0.42578125" style="1" customWidth="1"/>
    <col min="6927" max="6933" width="6.42578125" style="1" customWidth="1"/>
    <col min="6934" max="7162" width="11.42578125" style="1"/>
    <col min="7163" max="7163" width="1" style="1" customWidth="1"/>
    <col min="7164" max="7164" width="4.28515625" style="1" customWidth="1"/>
    <col min="7165" max="7165" width="34.7109375" style="1" customWidth="1"/>
    <col min="7166" max="7166" width="0" style="1" hidden="1" customWidth="1"/>
    <col min="7167" max="7167" width="20" style="1" customWidth="1"/>
    <col min="7168" max="7168" width="20.85546875" style="1" customWidth="1"/>
    <col min="7169" max="7169" width="25" style="1" customWidth="1"/>
    <col min="7170" max="7170" width="18.7109375" style="1" customWidth="1"/>
    <col min="7171" max="7171" width="29.7109375" style="1" customWidth="1"/>
    <col min="7172" max="7172" width="13.42578125" style="1" customWidth="1"/>
    <col min="7173" max="7173" width="13.85546875" style="1" customWidth="1"/>
    <col min="7174" max="7178" width="16.5703125" style="1" customWidth="1"/>
    <col min="7179" max="7179" width="20.5703125" style="1" customWidth="1"/>
    <col min="7180" max="7180" width="21.140625" style="1" customWidth="1"/>
    <col min="7181" max="7181" width="9.5703125" style="1" customWidth="1"/>
    <col min="7182" max="7182" width="0.42578125" style="1" customWidth="1"/>
    <col min="7183" max="7189" width="6.42578125" style="1" customWidth="1"/>
    <col min="7190" max="7418" width="11.42578125" style="1"/>
    <col min="7419" max="7419" width="1" style="1" customWidth="1"/>
    <col min="7420" max="7420" width="4.28515625" style="1" customWidth="1"/>
    <col min="7421" max="7421" width="34.7109375" style="1" customWidth="1"/>
    <col min="7422" max="7422" width="0" style="1" hidden="1" customWidth="1"/>
    <col min="7423" max="7423" width="20" style="1" customWidth="1"/>
    <col min="7424" max="7424" width="20.85546875" style="1" customWidth="1"/>
    <col min="7425" max="7425" width="25" style="1" customWidth="1"/>
    <col min="7426" max="7426" width="18.7109375" style="1" customWidth="1"/>
    <col min="7427" max="7427" width="29.7109375" style="1" customWidth="1"/>
    <col min="7428" max="7428" width="13.42578125" style="1" customWidth="1"/>
    <col min="7429" max="7429" width="13.85546875" style="1" customWidth="1"/>
    <col min="7430" max="7434" width="16.5703125" style="1" customWidth="1"/>
    <col min="7435" max="7435" width="20.5703125" style="1" customWidth="1"/>
    <col min="7436" max="7436" width="21.140625" style="1" customWidth="1"/>
    <col min="7437" max="7437" width="9.5703125" style="1" customWidth="1"/>
    <col min="7438" max="7438" width="0.42578125" style="1" customWidth="1"/>
    <col min="7439" max="7445" width="6.42578125" style="1" customWidth="1"/>
    <col min="7446" max="7674" width="11.42578125" style="1"/>
    <col min="7675" max="7675" width="1" style="1" customWidth="1"/>
    <col min="7676" max="7676" width="4.28515625" style="1" customWidth="1"/>
    <col min="7677" max="7677" width="34.7109375" style="1" customWidth="1"/>
    <col min="7678" max="7678" width="0" style="1" hidden="1" customWidth="1"/>
    <col min="7679" max="7679" width="20" style="1" customWidth="1"/>
    <col min="7680" max="7680" width="20.85546875" style="1" customWidth="1"/>
    <col min="7681" max="7681" width="25" style="1" customWidth="1"/>
    <col min="7682" max="7682" width="18.7109375" style="1" customWidth="1"/>
    <col min="7683" max="7683" width="29.7109375" style="1" customWidth="1"/>
    <col min="7684" max="7684" width="13.42578125" style="1" customWidth="1"/>
    <col min="7685" max="7685" width="13.85546875" style="1" customWidth="1"/>
    <col min="7686" max="7690" width="16.5703125" style="1" customWidth="1"/>
    <col min="7691" max="7691" width="20.5703125" style="1" customWidth="1"/>
    <col min="7692" max="7692" width="21.140625" style="1" customWidth="1"/>
    <col min="7693" max="7693" width="9.5703125" style="1" customWidth="1"/>
    <col min="7694" max="7694" width="0.42578125" style="1" customWidth="1"/>
    <col min="7695" max="7701" width="6.42578125" style="1" customWidth="1"/>
    <col min="7702" max="7930" width="11.42578125" style="1"/>
    <col min="7931" max="7931" width="1" style="1" customWidth="1"/>
    <col min="7932" max="7932" width="4.28515625" style="1" customWidth="1"/>
    <col min="7933" max="7933" width="34.7109375" style="1" customWidth="1"/>
    <col min="7934" max="7934" width="0" style="1" hidden="1" customWidth="1"/>
    <col min="7935" max="7935" width="20" style="1" customWidth="1"/>
    <col min="7936" max="7936" width="20.85546875" style="1" customWidth="1"/>
    <col min="7937" max="7937" width="25" style="1" customWidth="1"/>
    <col min="7938" max="7938" width="18.7109375" style="1" customWidth="1"/>
    <col min="7939" max="7939" width="29.7109375" style="1" customWidth="1"/>
    <col min="7940" max="7940" width="13.42578125" style="1" customWidth="1"/>
    <col min="7941" max="7941" width="13.85546875" style="1" customWidth="1"/>
    <col min="7942" max="7946" width="16.5703125" style="1" customWidth="1"/>
    <col min="7947" max="7947" width="20.5703125" style="1" customWidth="1"/>
    <col min="7948" max="7948" width="21.140625" style="1" customWidth="1"/>
    <col min="7949" max="7949" width="9.5703125" style="1" customWidth="1"/>
    <col min="7950" max="7950" width="0.42578125" style="1" customWidth="1"/>
    <col min="7951" max="7957" width="6.42578125" style="1" customWidth="1"/>
    <col min="7958" max="8186" width="11.42578125" style="1"/>
    <col min="8187" max="8187" width="1" style="1" customWidth="1"/>
    <col min="8188" max="8188" width="4.28515625" style="1" customWidth="1"/>
    <col min="8189" max="8189" width="34.7109375" style="1" customWidth="1"/>
    <col min="8190" max="8190" width="0" style="1" hidden="1" customWidth="1"/>
    <col min="8191" max="8191" width="20" style="1" customWidth="1"/>
    <col min="8192" max="8192" width="20.85546875" style="1" customWidth="1"/>
    <col min="8193" max="8193" width="25" style="1" customWidth="1"/>
    <col min="8194" max="8194" width="18.7109375" style="1" customWidth="1"/>
    <col min="8195" max="8195" width="29.7109375" style="1" customWidth="1"/>
    <col min="8196" max="8196" width="13.42578125" style="1" customWidth="1"/>
    <col min="8197" max="8197" width="13.85546875" style="1" customWidth="1"/>
    <col min="8198" max="8202" width="16.5703125" style="1" customWidth="1"/>
    <col min="8203" max="8203" width="20.5703125" style="1" customWidth="1"/>
    <col min="8204" max="8204" width="21.140625" style="1" customWidth="1"/>
    <col min="8205" max="8205" width="9.5703125" style="1" customWidth="1"/>
    <col min="8206" max="8206" width="0.42578125" style="1" customWidth="1"/>
    <col min="8207" max="8213" width="6.42578125" style="1" customWidth="1"/>
    <col min="8214" max="8442" width="11.42578125" style="1"/>
    <col min="8443" max="8443" width="1" style="1" customWidth="1"/>
    <col min="8444" max="8444" width="4.28515625" style="1" customWidth="1"/>
    <col min="8445" max="8445" width="34.7109375" style="1" customWidth="1"/>
    <col min="8446" max="8446" width="0" style="1" hidden="1" customWidth="1"/>
    <col min="8447" max="8447" width="20" style="1" customWidth="1"/>
    <col min="8448" max="8448" width="20.85546875" style="1" customWidth="1"/>
    <col min="8449" max="8449" width="25" style="1" customWidth="1"/>
    <col min="8450" max="8450" width="18.7109375" style="1" customWidth="1"/>
    <col min="8451" max="8451" width="29.7109375" style="1" customWidth="1"/>
    <col min="8452" max="8452" width="13.42578125" style="1" customWidth="1"/>
    <col min="8453" max="8453" width="13.85546875" style="1" customWidth="1"/>
    <col min="8454" max="8458" width="16.5703125" style="1" customWidth="1"/>
    <col min="8459" max="8459" width="20.5703125" style="1" customWidth="1"/>
    <col min="8460" max="8460" width="21.140625" style="1" customWidth="1"/>
    <col min="8461" max="8461" width="9.5703125" style="1" customWidth="1"/>
    <col min="8462" max="8462" width="0.42578125" style="1" customWidth="1"/>
    <col min="8463" max="8469" width="6.42578125" style="1" customWidth="1"/>
    <col min="8470" max="8698" width="11.42578125" style="1"/>
    <col min="8699" max="8699" width="1" style="1" customWidth="1"/>
    <col min="8700" max="8700" width="4.28515625" style="1" customWidth="1"/>
    <col min="8701" max="8701" width="34.7109375" style="1" customWidth="1"/>
    <col min="8702" max="8702" width="0" style="1" hidden="1" customWidth="1"/>
    <col min="8703" max="8703" width="20" style="1" customWidth="1"/>
    <col min="8704" max="8704" width="20.85546875" style="1" customWidth="1"/>
    <col min="8705" max="8705" width="25" style="1" customWidth="1"/>
    <col min="8706" max="8706" width="18.7109375" style="1" customWidth="1"/>
    <col min="8707" max="8707" width="29.7109375" style="1" customWidth="1"/>
    <col min="8708" max="8708" width="13.42578125" style="1" customWidth="1"/>
    <col min="8709" max="8709" width="13.85546875" style="1" customWidth="1"/>
    <col min="8710" max="8714" width="16.5703125" style="1" customWidth="1"/>
    <col min="8715" max="8715" width="20.5703125" style="1" customWidth="1"/>
    <col min="8716" max="8716" width="21.140625" style="1" customWidth="1"/>
    <col min="8717" max="8717" width="9.5703125" style="1" customWidth="1"/>
    <col min="8718" max="8718" width="0.42578125" style="1" customWidth="1"/>
    <col min="8719" max="8725" width="6.42578125" style="1" customWidth="1"/>
    <col min="8726" max="8954" width="11.42578125" style="1"/>
    <col min="8955" max="8955" width="1" style="1" customWidth="1"/>
    <col min="8956" max="8956" width="4.28515625" style="1" customWidth="1"/>
    <col min="8957" max="8957" width="34.7109375" style="1" customWidth="1"/>
    <col min="8958" max="8958" width="0" style="1" hidden="1" customWidth="1"/>
    <col min="8959" max="8959" width="20" style="1" customWidth="1"/>
    <col min="8960" max="8960" width="20.85546875" style="1" customWidth="1"/>
    <col min="8961" max="8961" width="25" style="1" customWidth="1"/>
    <col min="8962" max="8962" width="18.7109375" style="1" customWidth="1"/>
    <col min="8963" max="8963" width="29.7109375" style="1" customWidth="1"/>
    <col min="8964" max="8964" width="13.42578125" style="1" customWidth="1"/>
    <col min="8965" max="8965" width="13.85546875" style="1" customWidth="1"/>
    <col min="8966" max="8970" width="16.5703125" style="1" customWidth="1"/>
    <col min="8971" max="8971" width="20.5703125" style="1" customWidth="1"/>
    <col min="8972" max="8972" width="21.140625" style="1" customWidth="1"/>
    <col min="8973" max="8973" width="9.5703125" style="1" customWidth="1"/>
    <col min="8974" max="8974" width="0.42578125" style="1" customWidth="1"/>
    <col min="8975" max="8981" width="6.42578125" style="1" customWidth="1"/>
    <col min="8982" max="9210" width="11.42578125" style="1"/>
    <col min="9211" max="9211" width="1" style="1" customWidth="1"/>
    <col min="9212" max="9212" width="4.28515625" style="1" customWidth="1"/>
    <col min="9213" max="9213" width="34.7109375" style="1" customWidth="1"/>
    <col min="9214" max="9214" width="0" style="1" hidden="1" customWidth="1"/>
    <col min="9215" max="9215" width="20" style="1" customWidth="1"/>
    <col min="9216" max="9216" width="20.85546875" style="1" customWidth="1"/>
    <col min="9217" max="9217" width="25" style="1" customWidth="1"/>
    <col min="9218" max="9218" width="18.7109375" style="1" customWidth="1"/>
    <col min="9219" max="9219" width="29.7109375" style="1" customWidth="1"/>
    <col min="9220" max="9220" width="13.42578125" style="1" customWidth="1"/>
    <col min="9221" max="9221" width="13.85546875" style="1" customWidth="1"/>
    <col min="9222" max="9226" width="16.5703125" style="1" customWidth="1"/>
    <col min="9227" max="9227" width="20.5703125" style="1" customWidth="1"/>
    <col min="9228" max="9228" width="21.140625" style="1" customWidth="1"/>
    <col min="9229" max="9229" width="9.5703125" style="1" customWidth="1"/>
    <col min="9230" max="9230" width="0.42578125" style="1" customWidth="1"/>
    <col min="9231" max="9237" width="6.42578125" style="1" customWidth="1"/>
    <col min="9238" max="9466" width="11.42578125" style="1"/>
    <col min="9467" max="9467" width="1" style="1" customWidth="1"/>
    <col min="9468" max="9468" width="4.28515625" style="1" customWidth="1"/>
    <col min="9469" max="9469" width="34.7109375" style="1" customWidth="1"/>
    <col min="9470" max="9470" width="0" style="1" hidden="1" customWidth="1"/>
    <col min="9471" max="9471" width="20" style="1" customWidth="1"/>
    <col min="9472" max="9472" width="20.85546875" style="1" customWidth="1"/>
    <col min="9473" max="9473" width="25" style="1" customWidth="1"/>
    <col min="9474" max="9474" width="18.7109375" style="1" customWidth="1"/>
    <col min="9475" max="9475" width="29.7109375" style="1" customWidth="1"/>
    <col min="9476" max="9476" width="13.42578125" style="1" customWidth="1"/>
    <col min="9477" max="9477" width="13.85546875" style="1" customWidth="1"/>
    <col min="9478" max="9482" width="16.5703125" style="1" customWidth="1"/>
    <col min="9483" max="9483" width="20.5703125" style="1" customWidth="1"/>
    <col min="9484" max="9484" width="21.140625" style="1" customWidth="1"/>
    <col min="9485" max="9485" width="9.5703125" style="1" customWidth="1"/>
    <col min="9486" max="9486" width="0.42578125" style="1" customWidth="1"/>
    <col min="9487" max="9493" width="6.42578125" style="1" customWidth="1"/>
    <col min="9494" max="9722" width="11.42578125" style="1"/>
    <col min="9723" max="9723" width="1" style="1" customWidth="1"/>
    <col min="9724" max="9724" width="4.28515625" style="1" customWidth="1"/>
    <col min="9725" max="9725" width="34.7109375" style="1" customWidth="1"/>
    <col min="9726" max="9726" width="0" style="1" hidden="1" customWidth="1"/>
    <col min="9727" max="9727" width="20" style="1" customWidth="1"/>
    <col min="9728" max="9728" width="20.85546875" style="1" customWidth="1"/>
    <col min="9729" max="9729" width="25" style="1" customWidth="1"/>
    <col min="9730" max="9730" width="18.7109375" style="1" customWidth="1"/>
    <col min="9731" max="9731" width="29.7109375" style="1" customWidth="1"/>
    <col min="9732" max="9732" width="13.42578125" style="1" customWidth="1"/>
    <col min="9733" max="9733" width="13.85546875" style="1" customWidth="1"/>
    <col min="9734" max="9738" width="16.5703125" style="1" customWidth="1"/>
    <col min="9739" max="9739" width="20.5703125" style="1" customWidth="1"/>
    <col min="9740" max="9740" width="21.140625" style="1" customWidth="1"/>
    <col min="9741" max="9741" width="9.5703125" style="1" customWidth="1"/>
    <col min="9742" max="9742" width="0.42578125" style="1" customWidth="1"/>
    <col min="9743" max="9749" width="6.42578125" style="1" customWidth="1"/>
    <col min="9750" max="9978" width="11.42578125" style="1"/>
    <col min="9979" max="9979" width="1" style="1" customWidth="1"/>
    <col min="9980" max="9980" width="4.28515625" style="1" customWidth="1"/>
    <col min="9981" max="9981" width="34.7109375" style="1" customWidth="1"/>
    <col min="9982" max="9982" width="0" style="1" hidden="1" customWidth="1"/>
    <col min="9983" max="9983" width="20" style="1" customWidth="1"/>
    <col min="9984" max="9984" width="20.85546875" style="1" customWidth="1"/>
    <col min="9985" max="9985" width="25" style="1" customWidth="1"/>
    <col min="9986" max="9986" width="18.7109375" style="1" customWidth="1"/>
    <col min="9987" max="9987" width="29.7109375" style="1" customWidth="1"/>
    <col min="9988" max="9988" width="13.42578125" style="1" customWidth="1"/>
    <col min="9989" max="9989" width="13.85546875" style="1" customWidth="1"/>
    <col min="9990" max="9994" width="16.5703125" style="1" customWidth="1"/>
    <col min="9995" max="9995" width="20.5703125" style="1" customWidth="1"/>
    <col min="9996" max="9996" width="21.140625" style="1" customWidth="1"/>
    <col min="9997" max="9997" width="9.5703125" style="1" customWidth="1"/>
    <col min="9998" max="9998" width="0.42578125" style="1" customWidth="1"/>
    <col min="9999" max="10005" width="6.42578125" style="1" customWidth="1"/>
    <col min="10006" max="10234" width="11.42578125" style="1"/>
    <col min="10235" max="10235" width="1" style="1" customWidth="1"/>
    <col min="10236" max="10236" width="4.28515625" style="1" customWidth="1"/>
    <col min="10237" max="10237" width="34.7109375" style="1" customWidth="1"/>
    <col min="10238" max="10238" width="0" style="1" hidden="1" customWidth="1"/>
    <col min="10239" max="10239" width="20" style="1" customWidth="1"/>
    <col min="10240" max="10240" width="20.85546875" style="1" customWidth="1"/>
    <col min="10241" max="10241" width="25" style="1" customWidth="1"/>
    <col min="10242" max="10242" width="18.7109375" style="1" customWidth="1"/>
    <col min="10243" max="10243" width="29.7109375" style="1" customWidth="1"/>
    <col min="10244" max="10244" width="13.42578125" style="1" customWidth="1"/>
    <col min="10245" max="10245" width="13.85546875" style="1" customWidth="1"/>
    <col min="10246" max="10250" width="16.5703125" style="1" customWidth="1"/>
    <col min="10251" max="10251" width="20.5703125" style="1" customWidth="1"/>
    <col min="10252" max="10252" width="21.140625" style="1" customWidth="1"/>
    <col min="10253" max="10253" width="9.5703125" style="1" customWidth="1"/>
    <col min="10254" max="10254" width="0.42578125" style="1" customWidth="1"/>
    <col min="10255" max="10261" width="6.42578125" style="1" customWidth="1"/>
    <col min="10262" max="10490" width="11.42578125" style="1"/>
    <col min="10491" max="10491" width="1" style="1" customWidth="1"/>
    <col min="10492" max="10492" width="4.28515625" style="1" customWidth="1"/>
    <col min="10493" max="10493" width="34.7109375" style="1" customWidth="1"/>
    <col min="10494" max="10494" width="0" style="1" hidden="1" customWidth="1"/>
    <col min="10495" max="10495" width="20" style="1" customWidth="1"/>
    <col min="10496" max="10496" width="20.85546875" style="1" customWidth="1"/>
    <col min="10497" max="10497" width="25" style="1" customWidth="1"/>
    <col min="10498" max="10498" width="18.7109375" style="1" customWidth="1"/>
    <col min="10499" max="10499" width="29.7109375" style="1" customWidth="1"/>
    <col min="10500" max="10500" width="13.42578125" style="1" customWidth="1"/>
    <col min="10501" max="10501" width="13.85546875" style="1" customWidth="1"/>
    <col min="10502" max="10506" width="16.5703125" style="1" customWidth="1"/>
    <col min="10507" max="10507" width="20.5703125" style="1" customWidth="1"/>
    <col min="10508" max="10508" width="21.140625" style="1" customWidth="1"/>
    <col min="10509" max="10509" width="9.5703125" style="1" customWidth="1"/>
    <col min="10510" max="10510" width="0.42578125" style="1" customWidth="1"/>
    <col min="10511" max="10517" width="6.42578125" style="1" customWidth="1"/>
    <col min="10518" max="10746" width="11.42578125" style="1"/>
    <col min="10747" max="10747" width="1" style="1" customWidth="1"/>
    <col min="10748" max="10748" width="4.28515625" style="1" customWidth="1"/>
    <col min="10749" max="10749" width="34.7109375" style="1" customWidth="1"/>
    <col min="10750" max="10750" width="0" style="1" hidden="1" customWidth="1"/>
    <col min="10751" max="10751" width="20" style="1" customWidth="1"/>
    <col min="10752" max="10752" width="20.85546875" style="1" customWidth="1"/>
    <col min="10753" max="10753" width="25" style="1" customWidth="1"/>
    <col min="10754" max="10754" width="18.7109375" style="1" customWidth="1"/>
    <col min="10755" max="10755" width="29.7109375" style="1" customWidth="1"/>
    <col min="10756" max="10756" width="13.42578125" style="1" customWidth="1"/>
    <col min="10757" max="10757" width="13.85546875" style="1" customWidth="1"/>
    <col min="10758" max="10762" width="16.5703125" style="1" customWidth="1"/>
    <col min="10763" max="10763" width="20.5703125" style="1" customWidth="1"/>
    <col min="10764" max="10764" width="21.140625" style="1" customWidth="1"/>
    <col min="10765" max="10765" width="9.5703125" style="1" customWidth="1"/>
    <col min="10766" max="10766" width="0.42578125" style="1" customWidth="1"/>
    <col min="10767" max="10773" width="6.42578125" style="1" customWidth="1"/>
    <col min="10774" max="11002" width="11.42578125" style="1"/>
    <col min="11003" max="11003" width="1" style="1" customWidth="1"/>
    <col min="11004" max="11004" width="4.28515625" style="1" customWidth="1"/>
    <col min="11005" max="11005" width="34.7109375" style="1" customWidth="1"/>
    <col min="11006" max="11006" width="0" style="1" hidden="1" customWidth="1"/>
    <col min="11007" max="11007" width="20" style="1" customWidth="1"/>
    <col min="11008" max="11008" width="20.85546875" style="1" customWidth="1"/>
    <col min="11009" max="11009" width="25" style="1" customWidth="1"/>
    <col min="11010" max="11010" width="18.7109375" style="1" customWidth="1"/>
    <col min="11011" max="11011" width="29.7109375" style="1" customWidth="1"/>
    <col min="11012" max="11012" width="13.42578125" style="1" customWidth="1"/>
    <col min="11013" max="11013" width="13.85546875" style="1" customWidth="1"/>
    <col min="11014" max="11018" width="16.5703125" style="1" customWidth="1"/>
    <col min="11019" max="11019" width="20.5703125" style="1" customWidth="1"/>
    <col min="11020" max="11020" width="21.140625" style="1" customWidth="1"/>
    <col min="11021" max="11021" width="9.5703125" style="1" customWidth="1"/>
    <col min="11022" max="11022" width="0.42578125" style="1" customWidth="1"/>
    <col min="11023" max="11029" width="6.42578125" style="1" customWidth="1"/>
    <col min="11030" max="11258" width="11.42578125" style="1"/>
    <col min="11259" max="11259" width="1" style="1" customWidth="1"/>
    <col min="11260" max="11260" width="4.28515625" style="1" customWidth="1"/>
    <col min="11261" max="11261" width="34.7109375" style="1" customWidth="1"/>
    <col min="11262" max="11262" width="0" style="1" hidden="1" customWidth="1"/>
    <col min="11263" max="11263" width="20" style="1" customWidth="1"/>
    <col min="11264" max="11264" width="20.85546875" style="1" customWidth="1"/>
    <col min="11265" max="11265" width="25" style="1" customWidth="1"/>
    <col min="11266" max="11266" width="18.7109375" style="1" customWidth="1"/>
    <col min="11267" max="11267" width="29.7109375" style="1" customWidth="1"/>
    <col min="11268" max="11268" width="13.42578125" style="1" customWidth="1"/>
    <col min="11269" max="11269" width="13.85546875" style="1" customWidth="1"/>
    <col min="11270" max="11274" width="16.5703125" style="1" customWidth="1"/>
    <col min="11275" max="11275" width="20.5703125" style="1" customWidth="1"/>
    <col min="11276" max="11276" width="21.140625" style="1" customWidth="1"/>
    <col min="11277" max="11277" width="9.5703125" style="1" customWidth="1"/>
    <col min="11278" max="11278" width="0.42578125" style="1" customWidth="1"/>
    <col min="11279" max="11285" width="6.42578125" style="1" customWidth="1"/>
    <col min="11286" max="11514" width="11.42578125" style="1"/>
    <col min="11515" max="11515" width="1" style="1" customWidth="1"/>
    <col min="11516" max="11516" width="4.28515625" style="1" customWidth="1"/>
    <col min="11517" max="11517" width="34.7109375" style="1" customWidth="1"/>
    <col min="11518" max="11518" width="0" style="1" hidden="1" customWidth="1"/>
    <col min="11519" max="11519" width="20" style="1" customWidth="1"/>
    <col min="11520" max="11520" width="20.85546875" style="1" customWidth="1"/>
    <col min="11521" max="11521" width="25" style="1" customWidth="1"/>
    <col min="11522" max="11522" width="18.7109375" style="1" customWidth="1"/>
    <col min="11523" max="11523" width="29.7109375" style="1" customWidth="1"/>
    <col min="11524" max="11524" width="13.42578125" style="1" customWidth="1"/>
    <col min="11525" max="11525" width="13.85546875" style="1" customWidth="1"/>
    <col min="11526" max="11530" width="16.5703125" style="1" customWidth="1"/>
    <col min="11531" max="11531" width="20.5703125" style="1" customWidth="1"/>
    <col min="11532" max="11532" width="21.140625" style="1" customWidth="1"/>
    <col min="11533" max="11533" width="9.5703125" style="1" customWidth="1"/>
    <col min="11534" max="11534" width="0.42578125" style="1" customWidth="1"/>
    <col min="11535" max="11541" width="6.42578125" style="1" customWidth="1"/>
    <col min="11542" max="11770" width="11.42578125" style="1"/>
    <col min="11771" max="11771" width="1" style="1" customWidth="1"/>
    <col min="11772" max="11772" width="4.28515625" style="1" customWidth="1"/>
    <col min="11773" max="11773" width="34.7109375" style="1" customWidth="1"/>
    <col min="11774" max="11774" width="0" style="1" hidden="1" customWidth="1"/>
    <col min="11775" max="11775" width="20" style="1" customWidth="1"/>
    <col min="11776" max="11776" width="20.85546875" style="1" customWidth="1"/>
    <col min="11777" max="11777" width="25" style="1" customWidth="1"/>
    <col min="11778" max="11778" width="18.7109375" style="1" customWidth="1"/>
    <col min="11779" max="11779" width="29.7109375" style="1" customWidth="1"/>
    <col min="11780" max="11780" width="13.42578125" style="1" customWidth="1"/>
    <col min="11781" max="11781" width="13.85546875" style="1" customWidth="1"/>
    <col min="11782" max="11786" width="16.5703125" style="1" customWidth="1"/>
    <col min="11787" max="11787" width="20.5703125" style="1" customWidth="1"/>
    <col min="11788" max="11788" width="21.140625" style="1" customWidth="1"/>
    <col min="11789" max="11789" width="9.5703125" style="1" customWidth="1"/>
    <col min="11790" max="11790" width="0.42578125" style="1" customWidth="1"/>
    <col min="11791" max="11797" width="6.42578125" style="1" customWidth="1"/>
    <col min="11798" max="12026" width="11.42578125" style="1"/>
    <col min="12027" max="12027" width="1" style="1" customWidth="1"/>
    <col min="12028" max="12028" width="4.28515625" style="1" customWidth="1"/>
    <col min="12029" max="12029" width="34.7109375" style="1" customWidth="1"/>
    <col min="12030" max="12030" width="0" style="1" hidden="1" customWidth="1"/>
    <col min="12031" max="12031" width="20" style="1" customWidth="1"/>
    <col min="12032" max="12032" width="20.85546875" style="1" customWidth="1"/>
    <col min="12033" max="12033" width="25" style="1" customWidth="1"/>
    <col min="12034" max="12034" width="18.7109375" style="1" customWidth="1"/>
    <col min="12035" max="12035" width="29.7109375" style="1" customWidth="1"/>
    <col min="12036" max="12036" width="13.42578125" style="1" customWidth="1"/>
    <col min="12037" max="12037" width="13.85546875" style="1" customWidth="1"/>
    <col min="12038" max="12042" width="16.5703125" style="1" customWidth="1"/>
    <col min="12043" max="12043" width="20.5703125" style="1" customWidth="1"/>
    <col min="12044" max="12044" width="21.140625" style="1" customWidth="1"/>
    <col min="12045" max="12045" width="9.5703125" style="1" customWidth="1"/>
    <col min="12046" max="12046" width="0.42578125" style="1" customWidth="1"/>
    <col min="12047" max="12053" width="6.42578125" style="1" customWidth="1"/>
    <col min="12054" max="12282" width="11.42578125" style="1"/>
    <col min="12283" max="12283" width="1" style="1" customWidth="1"/>
    <col min="12284" max="12284" width="4.28515625" style="1" customWidth="1"/>
    <col min="12285" max="12285" width="34.7109375" style="1" customWidth="1"/>
    <col min="12286" max="12286" width="0" style="1" hidden="1" customWidth="1"/>
    <col min="12287" max="12287" width="20" style="1" customWidth="1"/>
    <col min="12288" max="12288" width="20.85546875" style="1" customWidth="1"/>
    <col min="12289" max="12289" width="25" style="1" customWidth="1"/>
    <col min="12290" max="12290" width="18.7109375" style="1" customWidth="1"/>
    <col min="12291" max="12291" width="29.7109375" style="1" customWidth="1"/>
    <col min="12292" max="12292" width="13.42578125" style="1" customWidth="1"/>
    <col min="12293" max="12293" width="13.85546875" style="1" customWidth="1"/>
    <col min="12294" max="12298" width="16.5703125" style="1" customWidth="1"/>
    <col min="12299" max="12299" width="20.5703125" style="1" customWidth="1"/>
    <col min="12300" max="12300" width="21.140625" style="1" customWidth="1"/>
    <col min="12301" max="12301" width="9.5703125" style="1" customWidth="1"/>
    <col min="12302" max="12302" width="0.42578125" style="1" customWidth="1"/>
    <col min="12303" max="12309" width="6.42578125" style="1" customWidth="1"/>
    <col min="12310" max="12538" width="11.42578125" style="1"/>
    <col min="12539" max="12539" width="1" style="1" customWidth="1"/>
    <col min="12540" max="12540" width="4.28515625" style="1" customWidth="1"/>
    <col min="12541" max="12541" width="34.7109375" style="1" customWidth="1"/>
    <col min="12542" max="12542" width="0" style="1" hidden="1" customWidth="1"/>
    <col min="12543" max="12543" width="20" style="1" customWidth="1"/>
    <col min="12544" max="12544" width="20.85546875" style="1" customWidth="1"/>
    <col min="12545" max="12545" width="25" style="1" customWidth="1"/>
    <col min="12546" max="12546" width="18.7109375" style="1" customWidth="1"/>
    <col min="12547" max="12547" width="29.7109375" style="1" customWidth="1"/>
    <col min="12548" max="12548" width="13.42578125" style="1" customWidth="1"/>
    <col min="12549" max="12549" width="13.85546875" style="1" customWidth="1"/>
    <col min="12550" max="12554" width="16.5703125" style="1" customWidth="1"/>
    <col min="12555" max="12555" width="20.5703125" style="1" customWidth="1"/>
    <col min="12556" max="12556" width="21.140625" style="1" customWidth="1"/>
    <col min="12557" max="12557" width="9.5703125" style="1" customWidth="1"/>
    <col min="12558" max="12558" width="0.42578125" style="1" customWidth="1"/>
    <col min="12559" max="12565" width="6.42578125" style="1" customWidth="1"/>
    <col min="12566" max="12794" width="11.42578125" style="1"/>
    <col min="12795" max="12795" width="1" style="1" customWidth="1"/>
    <col min="12796" max="12796" width="4.28515625" style="1" customWidth="1"/>
    <col min="12797" max="12797" width="34.7109375" style="1" customWidth="1"/>
    <col min="12798" max="12798" width="0" style="1" hidden="1" customWidth="1"/>
    <col min="12799" max="12799" width="20" style="1" customWidth="1"/>
    <col min="12800" max="12800" width="20.85546875" style="1" customWidth="1"/>
    <col min="12801" max="12801" width="25" style="1" customWidth="1"/>
    <col min="12802" max="12802" width="18.7109375" style="1" customWidth="1"/>
    <col min="12803" max="12803" width="29.7109375" style="1" customWidth="1"/>
    <col min="12804" max="12804" width="13.42578125" style="1" customWidth="1"/>
    <col min="12805" max="12805" width="13.85546875" style="1" customWidth="1"/>
    <col min="12806" max="12810" width="16.5703125" style="1" customWidth="1"/>
    <col min="12811" max="12811" width="20.5703125" style="1" customWidth="1"/>
    <col min="12812" max="12812" width="21.140625" style="1" customWidth="1"/>
    <col min="12813" max="12813" width="9.5703125" style="1" customWidth="1"/>
    <col min="12814" max="12814" width="0.42578125" style="1" customWidth="1"/>
    <col min="12815" max="12821" width="6.42578125" style="1" customWidth="1"/>
    <col min="12822" max="13050" width="11.42578125" style="1"/>
    <col min="13051" max="13051" width="1" style="1" customWidth="1"/>
    <col min="13052" max="13052" width="4.28515625" style="1" customWidth="1"/>
    <col min="13053" max="13053" width="34.7109375" style="1" customWidth="1"/>
    <col min="13054" max="13054" width="0" style="1" hidden="1" customWidth="1"/>
    <col min="13055" max="13055" width="20" style="1" customWidth="1"/>
    <col min="13056" max="13056" width="20.85546875" style="1" customWidth="1"/>
    <col min="13057" max="13057" width="25" style="1" customWidth="1"/>
    <col min="13058" max="13058" width="18.7109375" style="1" customWidth="1"/>
    <col min="13059" max="13059" width="29.7109375" style="1" customWidth="1"/>
    <col min="13060" max="13060" width="13.42578125" style="1" customWidth="1"/>
    <col min="13061" max="13061" width="13.85546875" style="1" customWidth="1"/>
    <col min="13062" max="13066" width="16.5703125" style="1" customWidth="1"/>
    <col min="13067" max="13067" width="20.5703125" style="1" customWidth="1"/>
    <col min="13068" max="13068" width="21.140625" style="1" customWidth="1"/>
    <col min="13069" max="13069" width="9.5703125" style="1" customWidth="1"/>
    <col min="13070" max="13070" width="0.42578125" style="1" customWidth="1"/>
    <col min="13071" max="13077" width="6.42578125" style="1" customWidth="1"/>
    <col min="13078" max="13306" width="11.42578125" style="1"/>
    <col min="13307" max="13307" width="1" style="1" customWidth="1"/>
    <col min="13308" max="13308" width="4.28515625" style="1" customWidth="1"/>
    <col min="13309" max="13309" width="34.7109375" style="1" customWidth="1"/>
    <col min="13310" max="13310" width="0" style="1" hidden="1" customWidth="1"/>
    <col min="13311" max="13311" width="20" style="1" customWidth="1"/>
    <col min="13312" max="13312" width="20.85546875" style="1" customWidth="1"/>
    <col min="13313" max="13313" width="25" style="1" customWidth="1"/>
    <col min="13314" max="13314" width="18.7109375" style="1" customWidth="1"/>
    <col min="13315" max="13315" width="29.7109375" style="1" customWidth="1"/>
    <col min="13316" max="13316" width="13.42578125" style="1" customWidth="1"/>
    <col min="13317" max="13317" width="13.85546875" style="1" customWidth="1"/>
    <col min="13318" max="13322" width="16.5703125" style="1" customWidth="1"/>
    <col min="13323" max="13323" width="20.5703125" style="1" customWidth="1"/>
    <col min="13324" max="13324" width="21.140625" style="1" customWidth="1"/>
    <col min="13325" max="13325" width="9.5703125" style="1" customWidth="1"/>
    <col min="13326" max="13326" width="0.42578125" style="1" customWidth="1"/>
    <col min="13327" max="13333" width="6.42578125" style="1" customWidth="1"/>
    <col min="13334" max="13562" width="11.42578125" style="1"/>
    <col min="13563" max="13563" width="1" style="1" customWidth="1"/>
    <col min="13564" max="13564" width="4.28515625" style="1" customWidth="1"/>
    <col min="13565" max="13565" width="34.7109375" style="1" customWidth="1"/>
    <col min="13566" max="13566" width="0" style="1" hidden="1" customWidth="1"/>
    <col min="13567" max="13567" width="20" style="1" customWidth="1"/>
    <col min="13568" max="13568" width="20.85546875" style="1" customWidth="1"/>
    <col min="13569" max="13569" width="25" style="1" customWidth="1"/>
    <col min="13570" max="13570" width="18.7109375" style="1" customWidth="1"/>
    <col min="13571" max="13571" width="29.7109375" style="1" customWidth="1"/>
    <col min="13572" max="13572" width="13.42578125" style="1" customWidth="1"/>
    <col min="13573" max="13573" width="13.85546875" style="1" customWidth="1"/>
    <col min="13574" max="13578" width="16.5703125" style="1" customWidth="1"/>
    <col min="13579" max="13579" width="20.5703125" style="1" customWidth="1"/>
    <col min="13580" max="13580" width="21.140625" style="1" customWidth="1"/>
    <col min="13581" max="13581" width="9.5703125" style="1" customWidth="1"/>
    <col min="13582" max="13582" width="0.42578125" style="1" customWidth="1"/>
    <col min="13583" max="13589" width="6.42578125" style="1" customWidth="1"/>
    <col min="13590" max="13818" width="11.42578125" style="1"/>
    <col min="13819" max="13819" width="1" style="1" customWidth="1"/>
    <col min="13820" max="13820" width="4.28515625" style="1" customWidth="1"/>
    <col min="13821" max="13821" width="34.7109375" style="1" customWidth="1"/>
    <col min="13822" max="13822" width="0" style="1" hidden="1" customWidth="1"/>
    <col min="13823" max="13823" width="20" style="1" customWidth="1"/>
    <col min="13824" max="13824" width="20.85546875" style="1" customWidth="1"/>
    <col min="13825" max="13825" width="25" style="1" customWidth="1"/>
    <col min="13826" max="13826" width="18.7109375" style="1" customWidth="1"/>
    <col min="13827" max="13827" width="29.7109375" style="1" customWidth="1"/>
    <col min="13828" max="13828" width="13.42578125" style="1" customWidth="1"/>
    <col min="13829" max="13829" width="13.85546875" style="1" customWidth="1"/>
    <col min="13830" max="13834" width="16.5703125" style="1" customWidth="1"/>
    <col min="13835" max="13835" width="20.5703125" style="1" customWidth="1"/>
    <col min="13836" max="13836" width="21.140625" style="1" customWidth="1"/>
    <col min="13837" max="13837" width="9.5703125" style="1" customWidth="1"/>
    <col min="13838" max="13838" width="0.42578125" style="1" customWidth="1"/>
    <col min="13839" max="13845" width="6.42578125" style="1" customWidth="1"/>
    <col min="13846" max="14074" width="11.42578125" style="1"/>
    <col min="14075" max="14075" width="1" style="1" customWidth="1"/>
    <col min="14076" max="14076" width="4.28515625" style="1" customWidth="1"/>
    <col min="14077" max="14077" width="34.7109375" style="1" customWidth="1"/>
    <col min="14078" max="14078" width="0" style="1" hidden="1" customWidth="1"/>
    <col min="14079" max="14079" width="20" style="1" customWidth="1"/>
    <col min="14080" max="14080" width="20.85546875" style="1" customWidth="1"/>
    <col min="14081" max="14081" width="25" style="1" customWidth="1"/>
    <col min="14082" max="14082" width="18.7109375" style="1" customWidth="1"/>
    <col min="14083" max="14083" width="29.7109375" style="1" customWidth="1"/>
    <col min="14084" max="14084" width="13.42578125" style="1" customWidth="1"/>
    <col min="14085" max="14085" width="13.85546875" style="1" customWidth="1"/>
    <col min="14086" max="14090" width="16.5703125" style="1" customWidth="1"/>
    <col min="14091" max="14091" width="20.5703125" style="1" customWidth="1"/>
    <col min="14092" max="14092" width="21.140625" style="1" customWidth="1"/>
    <col min="14093" max="14093" width="9.5703125" style="1" customWidth="1"/>
    <col min="14094" max="14094" width="0.42578125" style="1" customWidth="1"/>
    <col min="14095" max="14101" width="6.42578125" style="1" customWidth="1"/>
    <col min="14102" max="14330" width="11.42578125" style="1"/>
    <col min="14331" max="14331" width="1" style="1" customWidth="1"/>
    <col min="14332" max="14332" width="4.28515625" style="1" customWidth="1"/>
    <col min="14333" max="14333" width="34.7109375" style="1" customWidth="1"/>
    <col min="14334" max="14334" width="0" style="1" hidden="1" customWidth="1"/>
    <col min="14335" max="14335" width="20" style="1" customWidth="1"/>
    <col min="14336" max="14336" width="20.85546875" style="1" customWidth="1"/>
    <col min="14337" max="14337" width="25" style="1" customWidth="1"/>
    <col min="14338" max="14338" width="18.7109375" style="1" customWidth="1"/>
    <col min="14339" max="14339" width="29.7109375" style="1" customWidth="1"/>
    <col min="14340" max="14340" width="13.42578125" style="1" customWidth="1"/>
    <col min="14341" max="14341" width="13.85546875" style="1" customWidth="1"/>
    <col min="14342" max="14346" width="16.5703125" style="1" customWidth="1"/>
    <col min="14347" max="14347" width="20.5703125" style="1" customWidth="1"/>
    <col min="14348" max="14348" width="21.140625" style="1" customWidth="1"/>
    <col min="14349" max="14349" width="9.5703125" style="1" customWidth="1"/>
    <col min="14350" max="14350" width="0.42578125" style="1" customWidth="1"/>
    <col min="14351" max="14357" width="6.42578125" style="1" customWidth="1"/>
    <col min="14358" max="14586" width="11.42578125" style="1"/>
    <col min="14587" max="14587" width="1" style="1" customWidth="1"/>
    <col min="14588" max="14588" width="4.28515625" style="1" customWidth="1"/>
    <col min="14589" max="14589" width="34.7109375" style="1" customWidth="1"/>
    <col min="14590" max="14590" width="0" style="1" hidden="1" customWidth="1"/>
    <col min="14591" max="14591" width="20" style="1" customWidth="1"/>
    <col min="14592" max="14592" width="20.85546875" style="1" customWidth="1"/>
    <col min="14593" max="14593" width="25" style="1" customWidth="1"/>
    <col min="14594" max="14594" width="18.7109375" style="1" customWidth="1"/>
    <col min="14595" max="14595" width="29.7109375" style="1" customWidth="1"/>
    <col min="14596" max="14596" width="13.42578125" style="1" customWidth="1"/>
    <col min="14597" max="14597" width="13.85546875" style="1" customWidth="1"/>
    <col min="14598" max="14602" width="16.5703125" style="1" customWidth="1"/>
    <col min="14603" max="14603" width="20.5703125" style="1" customWidth="1"/>
    <col min="14604" max="14604" width="21.140625" style="1" customWidth="1"/>
    <col min="14605" max="14605" width="9.5703125" style="1" customWidth="1"/>
    <col min="14606" max="14606" width="0.42578125" style="1" customWidth="1"/>
    <col min="14607" max="14613" width="6.42578125" style="1" customWidth="1"/>
    <col min="14614" max="14842" width="11.42578125" style="1"/>
    <col min="14843" max="14843" width="1" style="1" customWidth="1"/>
    <col min="14844" max="14844" width="4.28515625" style="1" customWidth="1"/>
    <col min="14845" max="14845" width="34.7109375" style="1" customWidth="1"/>
    <col min="14846" max="14846" width="0" style="1" hidden="1" customWidth="1"/>
    <col min="14847" max="14847" width="20" style="1" customWidth="1"/>
    <col min="14848" max="14848" width="20.85546875" style="1" customWidth="1"/>
    <col min="14849" max="14849" width="25" style="1" customWidth="1"/>
    <col min="14850" max="14850" width="18.7109375" style="1" customWidth="1"/>
    <col min="14851" max="14851" width="29.7109375" style="1" customWidth="1"/>
    <col min="14852" max="14852" width="13.42578125" style="1" customWidth="1"/>
    <col min="14853" max="14853" width="13.85546875" style="1" customWidth="1"/>
    <col min="14854" max="14858" width="16.5703125" style="1" customWidth="1"/>
    <col min="14859" max="14859" width="20.5703125" style="1" customWidth="1"/>
    <col min="14860" max="14860" width="21.140625" style="1" customWidth="1"/>
    <col min="14861" max="14861" width="9.5703125" style="1" customWidth="1"/>
    <col min="14862" max="14862" width="0.42578125" style="1" customWidth="1"/>
    <col min="14863" max="14869" width="6.42578125" style="1" customWidth="1"/>
    <col min="14870" max="15098" width="11.42578125" style="1"/>
    <col min="15099" max="15099" width="1" style="1" customWidth="1"/>
    <col min="15100" max="15100" width="4.28515625" style="1" customWidth="1"/>
    <col min="15101" max="15101" width="34.7109375" style="1" customWidth="1"/>
    <col min="15102" max="15102" width="0" style="1" hidden="1" customWidth="1"/>
    <col min="15103" max="15103" width="20" style="1" customWidth="1"/>
    <col min="15104" max="15104" width="20.85546875" style="1" customWidth="1"/>
    <col min="15105" max="15105" width="25" style="1" customWidth="1"/>
    <col min="15106" max="15106" width="18.7109375" style="1" customWidth="1"/>
    <col min="15107" max="15107" width="29.7109375" style="1" customWidth="1"/>
    <col min="15108" max="15108" width="13.42578125" style="1" customWidth="1"/>
    <col min="15109" max="15109" width="13.85546875" style="1" customWidth="1"/>
    <col min="15110" max="15114" width="16.5703125" style="1" customWidth="1"/>
    <col min="15115" max="15115" width="20.5703125" style="1" customWidth="1"/>
    <col min="15116" max="15116" width="21.140625" style="1" customWidth="1"/>
    <col min="15117" max="15117" width="9.5703125" style="1" customWidth="1"/>
    <col min="15118" max="15118" width="0.42578125" style="1" customWidth="1"/>
    <col min="15119" max="15125" width="6.42578125" style="1" customWidth="1"/>
    <col min="15126" max="15354" width="11.42578125" style="1"/>
    <col min="15355" max="15355" width="1" style="1" customWidth="1"/>
    <col min="15356" max="15356" width="4.28515625" style="1" customWidth="1"/>
    <col min="15357" max="15357" width="34.7109375" style="1" customWidth="1"/>
    <col min="15358" max="15358" width="0" style="1" hidden="1" customWidth="1"/>
    <col min="15359" max="15359" width="20" style="1" customWidth="1"/>
    <col min="15360" max="15360" width="20.85546875" style="1" customWidth="1"/>
    <col min="15361" max="15361" width="25" style="1" customWidth="1"/>
    <col min="15362" max="15362" width="18.7109375" style="1" customWidth="1"/>
    <col min="15363" max="15363" width="29.7109375" style="1" customWidth="1"/>
    <col min="15364" max="15364" width="13.42578125" style="1" customWidth="1"/>
    <col min="15365" max="15365" width="13.85546875" style="1" customWidth="1"/>
    <col min="15366" max="15370" width="16.5703125" style="1" customWidth="1"/>
    <col min="15371" max="15371" width="20.5703125" style="1" customWidth="1"/>
    <col min="15372" max="15372" width="21.140625" style="1" customWidth="1"/>
    <col min="15373" max="15373" width="9.5703125" style="1" customWidth="1"/>
    <col min="15374" max="15374" width="0.42578125" style="1" customWidth="1"/>
    <col min="15375" max="15381" width="6.42578125" style="1" customWidth="1"/>
    <col min="15382" max="15610" width="11.42578125" style="1"/>
    <col min="15611" max="15611" width="1" style="1" customWidth="1"/>
    <col min="15612" max="15612" width="4.28515625" style="1" customWidth="1"/>
    <col min="15613" max="15613" width="34.7109375" style="1" customWidth="1"/>
    <col min="15614" max="15614" width="0" style="1" hidden="1" customWidth="1"/>
    <col min="15615" max="15615" width="20" style="1" customWidth="1"/>
    <col min="15616" max="15616" width="20.85546875" style="1" customWidth="1"/>
    <col min="15617" max="15617" width="25" style="1" customWidth="1"/>
    <col min="15618" max="15618" width="18.7109375" style="1" customWidth="1"/>
    <col min="15619" max="15619" width="29.7109375" style="1" customWidth="1"/>
    <col min="15620" max="15620" width="13.42578125" style="1" customWidth="1"/>
    <col min="15621" max="15621" width="13.85546875" style="1" customWidth="1"/>
    <col min="15622" max="15626" width="16.5703125" style="1" customWidth="1"/>
    <col min="15627" max="15627" width="20.5703125" style="1" customWidth="1"/>
    <col min="15628" max="15628" width="21.140625" style="1" customWidth="1"/>
    <col min="15629" max="15629" width="9.5703125" style="1" customWidth="1"/>
    <col min="15630" max="15630" width="0.42578125" style="1" customWidth="1"/>
    <col min="15631" max="15637" width="6.42578125" style="1" customWidth="1"/>
    <col min="15638" max="15866" width="11.42578125" style="1"/>
    <col min="15867" max="15867" width="1" style="1" customWidth="1"/>
    <col min="15868" max="15868" width="4.28515625" style="1" customWidth="1"/>
    <col min="15869" max="15869" width="34.7109375" style="1" customWidth="1"/>
    <col min="15870" max="15870" width="0" style="1" hidden="1" customWidth="1"/>
    <col min="15871" max="15871" width="20" style="1" customWidth="1"/>
    <col min="15872" max="15872" width="20.85546875" style="1" customWidth="1"/>
    <col min="15873" max="15873" width="25" style="1" customWidth="1"/>
    <col min="15874" max="15874" width="18.7109375" style="1" customWidth="1"/>
    <col min="15875" max="15875" width="29.7109375" style="1" customWidth="1"/>
    <col min="15876" max="15876" width="13.42578125" style="1" customWidth="1"/>
    <col min="15877" max="15877" width="13.85546875" style="1" customWidth="1"/>
    <col min="15878" max="15882" width="16.5703125" style="1" customWidth="1"/>
    <col min="15883" max="15883" width="20.5703125" style="1" customWidth="1"/>
    <col min="15884" max="15884" width="21.140625" style="1" customWidth="1"/>
    <col min="15885" max="15885" width="9.5703125" style="1" customWidth="1"/>
    <col min="15886" max="15886" width="0.42578125" style="1" customWidth="1"/>
    <col min="15887" max="15893" width="6.42578125" style="1" customWidth="1"/>
    <col min="15894" max="16122" width="11.42578125" style="1"/>
    <col min="16123" max="16123" width="1" style="1" customWidth="1"/>
    <col min="16124" max="16124" width="4.28515625" style="1" customWidth="1"/>
    <col min="16125" max="16125" width="34.7109375" style="1" customWidth="1"/>
    <col min="16126" max="16126" width="0" style="1" hidden="1" customWidth="1"/>
    <col min="16127" max="16127" width="20" style="1" customWidth="1"/>
    <col min="16128" max="16128" width="20.85546875" style="1" customWidth="1"/>
    <col min="16129" max="16129" width="25" style="1" customWidth="1"/>
    <col min="16130" max="16130" width="18.7109375" style="1" customWidth="1"/>
    <col min="16131" max="16131" width="29.7109375" style="1" customWidth="1"/>
    <col min="16132" max="16132" width="13.42578125" style="1" customWidth="1"/>
    <col min="16133" max="16133" width="13.85546875" style="1" customWidth="1"/>
    <col min="16134" max="16138" width="16.5703125" style="1" customWidth="1"/>
    <col min="16139" max="16139" width="20.5703125" style="1" customWidth="1"/>
    <col min="16140" max="16140" width="21.140625" style="1" customWidth="1"/>
    <col min="16141" max="16141" width="9.5703125" style="1" customWidth="1"/>
    <col min="16142" max="16142" width="0.42578125" style="1" customWidth="1"/>
    <col min="16143" max="16149" width="6.42578125" style="1" customWidth="1"/>
    <col min="16150" max="16370" width="11.42578125" style="1"/>
    <col min="16371" max="16383" width="11.42578125" style="1" customWidth="1"/>
    <col min="16384" max="16384" width="11.42578125" style="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1016</v>
      </c>
      <c r="C6" s="1258" t="s">
        <v>135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146</v>
      </c>
      <c r="C10" s="1260">
        <v>26</v>
      </c>
      <c r="D10" s="1260"/>
      <c r="E10" s="1261"/>
      <c r="F10" s="6"/>
      <c r="G10" s="560"/>
      <c r="H10" s="6"/>
      <c r="I10" s="6"/>
      <c r="J10" s="6"/>
      <c r="K10" s="6"/>
      <c r="L10" s="6"/>
      <c r="M10" s="6"/>
      <c r="N10" s="7"/>
    </row>
    <row r="11" spans="2:16" ht="16.5" thickBot="1">
      <c r="B11" s="8" t="s">
        <v>8</v>
      </c>
      <c r="C11" s="9">
        <v>41976</v>
      </c>
      <c r="D11" s="10"/>
      <c r="E11" s="10"/>
      <c r="F11" s="10"/>
      <c r="G11" s="561"/>
      <c r="H11" s="10"/>
      <c r="I11" s="10"/>
      <c r="J11" s="10"/>
      <c r="K11" s="10"/>
      <c r="L11" s="10"/>
      <c r="M11" s="10"/>
      <c r="N11" s="11"/>
    </row>
    <row r="12" spans="2:16" ht="15.75">
      <c r="B12" s="12"/>
      <c r="C12" s="13"/>
      <c r="D12" s="14"/>
      <c r="E12" s="14"/>
      <c r="F12" s="14"/>
      <c r="G12" s="562"/>
      <c r="H12" s="14"/>
      <c r="I12" s="15"/>
      <c r="J12" s="15"/>
      <c r="K12" s="15"/>
      <c r="L12" s="15"/>
      <c r="M12" s="15"/>
      <c r="N12" s="14"/>
    </row>
    <row r="13" spans="2:16">
      <c r="I13" s="15"/>
      <c r="J13" s="15"/>
      <c r="K13" s="15"/>
      <c r="L13" s="15"/>
      <c r="M13" s="15"/>
      <c r="N13" s="16"/>
    </row>
    <row r="14" spans="2:16" ht="45.75" customHeight="1">
      <c r="B14" s="1262" t="s">
        <v>9</v>
      </c>
      <c r="C14" s="1262"/>
      <c r="D14" s="17" t="s">
        <v>10</v>
      </c>
      <c r="E14" s="17" t="s">
        <v>11</v>
      </c>
      <c r="F14" s="17" t="s">
        <v>12</v>
      </c>
      <c r="G14" s="147"/>
      <c r="I14" s="19"/>
      <c r="J14" s="19"/>
      <c r="K14" s="19"/>
      <c r="L14" s="19"/>
      <c r="M14" s="19"/>
      <c r="N14" s="16"/>
    </row>
    <row r="15" spans="2:16">
      <c r="B15" s="1262"/>
      <c r="C15" s="1262"/>
      <c r="D15" s="17">
        <v>26</v>
      </c>
      <c r="E15" s="20">
        <v>1670624800</v>
      </c>
      <c r="F15" s="208">
        <v>800</v>
      </c>
      <c r="G15" s="563"/>
      <c r="I15" s="23"/>
      <c r="J15" s="23"/>
      <c r="K15" s="23"/>
      <c r="L15" s="23"/>
      <c r="M15" s="23"/>
      <c r="N15" s="16"/>
    </row>
    <row r="16" spans="2:16">
      <c r="B16" s="1262"/>
      <c r="C16" s="1262"/>
      <c r="D16" s="17"/>
      <c r="E16" s="20"/>
      <c r="F16" s="208"/>
      <c r="G16" s="563"/>
      <c r="I16" s="23"/>
      <c r="J16" s="23"/>
      <c r="K16" s="23"/>
      <c r="L16" s="23"/>
      <c r="M16" s="23"/>
      <c r="N16" s="16"/>
    </row>
    <row r="17" spans="1:14">
      <c r="B17" s="1262"/>
      <c r="C17" s="1262"/>
      <c r="D17" s="17"/>
      <c r="E17" s="20"/>
      <c r="F17" s="208"/>
      <c r="G17" s="563"/>
      <c r="I17" s="23"/>
      <c r="J17" s="23"/>
      <c r="K17" s="23"/>
      <c r="L17" s="23"/>
      <c r="M17" s="23"/>
      <c r="N17" s="16"/>
    </row>
    <row r="18" spans="1:14">
      <c r="B18" s="1262"/>
      <c r="C18" s="1262"/>
      <c r="D18" s="17"/>
      <c r="E18" s="564"/>
      <c r="F18" s="208"/>
      <c r="G18" s="563"/>
      <c r="H18" s="25"/>
      <c r="I18" s="23"/>
      <c r="J18" s="23"/>
      <c r="K18" s="23"/>
      <c r="L18" s="23"/>
      <c r="M18" s="23"/>
      <c r="N18" s="26"/>
    </row>
    <row r="19" spans="1:14">
      <c r="B19" s="1262"/>
      <c r="C19" s="1262"/>
      <c r="D19" s="17"/>
      <c r="E19" s="24"/>
      <c r="F19" s="20"/>
      <c r="G19" s="563"/>
      <c r="H19" s="25"/>
      <c r="I19" s="27"/>
      <c r="J19" s="27"/>
      <c r="K19" s="27"/>
      <c r="L19" s="27"/>
      <c r="M19" s="27"/>
      <c r="N19" s="26"/>
    </row>
    <row r="20" spans="1:14">
      <c r="B20" s="1262"/>
      <c r="C20" s="1262"/>
      <c r="D20" s="17"/>
      <c r="E20" s="24"/>
      <c r="F20" s="20"/>
      <c r="G20" s="563"/>
      <c r="H20" s="25"/>
      <c r="I20" s="15"/>
      <c r="J20" s="15"/>
      <c r="K20" s="15"/>
      <c r="L20" s="15"/>
      <c r="M20" s="15"/>
      <c r="N20" s="26"/>
    </row>
    <row r="21" spans="1:14">
      <c r="B21" s="1262"/>
      <c r="C21" s="1262"/>
      <c r="D21" s="17"/>
      <c r="E21" s="24"/>
      <c r="F21" s="20"/>
      <c r="G21" s="563"/>
      <c r="H21" s="25"/>
      <c r="I21" s="15"/>
      <c r="J21" s="15"/>
      <c r="K21" s="15"/>
      <c r="L21" s="15"/>
      <c r="M21" s="15"/>
      <c r="N21" s="26"/>
    </row>
    <row r="22" spans="1:14" ht="15.75" thickBot="1">
      <c r="B22" s="1263" t="s">
        <v>13</v>
      </c>
      <c r="C22" s="1264"/>
      <c r="D22" s="17"/>
      <c r="E22" s="28">
        <f>+SUM(E15:E21)</f>
        <v>1670624800</v>
      </c>
      <c r="F22" s="29">
        <f>+SUM(F15:F21)</f>
        <v>800</v>
      </c>
      <c r="G22" s="563"/>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640</v>
      </c>
      <c r="D24" s="266"/>
      <c r="E24" s="36">
        <f>E22</f>
        <v>1670624800</v>
      </c>
      <c r="F24" s="37"/>
      <c r="G24" s="37"/>
      <c r="H24" s="37"/>
      <c r="I24" s="38"/>
      <c r="J24" s="38"/>
      <c r="K24" s="38"/>
      <c r="L24" s="38"/>
      <c r="M24" s="38"/>
    </row>
    <row r="25" spans="1:14">
      <c r="A25" s="39"/>
      <c r="C25" s="40"/>
      <c r="D25" s="23"/>
      <c r="E25" s="41"/>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s="565"/>
      <c r="H27"/>
      <c r="I27" s="15"/>
      <c r="J27" s="15"/>
      <c r="K27" s="15"/>
      <c r="L27" s="15"/>
      <c r="M27" s="15"/>
      <c r="N27" s="16"/>
    </row>
    <row r="28" spans="1:14">
      <c r="A28" s="39"/>
      <c r="B28"/>
      <c r="C28"/>
      <c r="D28"/>
      <c r="E28"/>
      <c r="F28"/>
      <c r="G28" s="565"/>
      <c r="H28"/>
      <c r="I28" s="15"/>
      <c r="J28" s="15"/>
      <c r="K28" s="15"/>
      <c r="L28" s="15"/>
      <c r="M28" s="15"/>
      <c r="N28" s="16"/>
    </row>
    <row r="29" spans="1:14">
      <c r="A29" s="39"/>
      <c r="B29" s="43" t="s">
        <v>17</v>
      </c>
      <c r="C29" s="43" t="s">
        <v>18</v>
      </c>
      <c r="D29" s="43" t="s">
        <v>19</v>
      </c>
      <c r="E29"/>
      <c r="F29"/>
      <c r="G29" s="565"/>
      <c r="H29"/>
      <c r="I29" s="15"/>
      <c r="J29" s="15"/>
      <c r="K29" s="15"/>
      <c r="L29" s="15"/>
      <c r="M29" s="15"/>
      <c r="N29" s="16"/>
    </row>
    <row r="30" spans="1:14">
      <c r="A30" s="39"/>
      <c r="B30" s="44" t="s">
        <v>20</v>
      </c>
      <c r="C30" s="128" t="s">
        <v>184</v>
      </c>
      <c r="D30" s="128"/>
      <c r="E30"/>
      <c r="F30"/>
      <c r="G30" s="565"/>
      <c r="H30"/>
      <c r="I30" s="15"/>
      <c r="J30" s="15"/>
      <c r="K30" s="15"/>
      <c r="L30" s="15"/>
      <c r="M30" s="15"/>
      <c r="N30" s="16"/>
    </row>
    <row r="31" spans="1:14">
      <c r="A31" s="39"/>
      <c r="B31" s="44" t="s">
        <v>21</v>
      </c>
      <c r="C31" s="128" t="s">
        <v>184</v>
      </c>
      <c r="D31" s="128"/>
      <c r="E31"/>
      <c r="F31"/>
      <c r="G31" s="565"/>
      <c r="H31"/>
      <c r="I31" s="15"/>
      <c r="J31" s="15"/>
      <c r="K31" s="15"/>
      <c r="L31" s="15"/>
      <c r="M31" s="15"/>
      <c r="N31" s="16"/>
    </row>
    <row r="32" spans="1:14">
      <c r="A32" s="39"/>
      <c r="B32" s="44" t="s">
        <v>22</v>
      </c>
      <c r="C32" s="128" t="s">
        <v>184</v>
      </c>
      <c r="D32" s="128"/>
      <c r="E32"/>
      <c r="F32"/>
      <c r="G32" s="565"/>
      <c r="H32"/>
      <c r="I32" s="15"/>
      <c r="J32" s="15"/>
      <c r="K32" s="15"/>
      <c r="L32" s="15"/>
      <c r="M32" s="15"/>
      <c r="N32" s="16"/>
    </row>
    <row r="33" spans="1:14">
      <c r="A33" s="39"/>
      <c r="B33" s="44" t="s">
        <v>23</v>
      </c>
      <c r="C33" s="128"/>
      <c r="D33" s="128" t="s">
        <v>184</v>
      </c>
      <c r="E33"/>
      <c r="F33"/>
      <c r="G33" s="565"/>
      <c r="H33"/>
      <c r="I33" s="15"/>
      <c r="J33" s="15"/>
      <c r="K33" s="15"/>
      <c r="L33" s="15"/>
      <c r="M33" s="15"/>
      <c r="N33" s="16"/>
    </row>
    <row r="34" spans="1:14">
      <c r="A34" s="39"/>
      <c r="B34" s="44" t="s">
        <v>1017</v>
      </c>
      <c r="C34" s="128"/>
      <c r="D34" s="128" t="s">
        <v>184</v>
      </c>
      <c r="E34"/>
      <c r="F34"/>
      <c r="G34" s="565"/>
      <c r="H34"/>
      <c r="I34" s="15"/>
      <c r="J34" s="15"/>
      <c r="K34" s="15"/>
      <c r="L34" s="15"/>
      <c r="M34" s="15"/>
      <c r="N34" s="16"/>
    </row>
    <row r="35" spans="1:14">
      <c r="A35" s="39"/>
      <c r="B35"/>
      <c r="C35"/>
      <c r="D35"/>
      <c r="E35"/>
      <c r="F35"/>
      <c r="G35" s="565"/>
      <c r="H35"/>
      <c r="I35" s="15"/>
      <c r="J35" s="15"/>
      <c r="K35" s="15"/>
      <c r="L35" s="15"/>
      <c r="M35" s="15"/>
      <c r="N35" s="16"/>
    </row>
    <row r="36" spans="1:14">
      <c r="A36" s="39"/>
      <c r="B36"/>
      <c r="C36"/>
      <c r="D36"/>
      <c r="E36"/>
      <c r="F36"/>
      <c r="G36" s="565"/>
      <c r="H36"/>
      <c r="I36" s="15"/>
      <c r="J36" s="15"/>
      <c r="K36" s="15"/>
      <c r="L36" s="15"/>
      <c r="M36" s="15"/>
      <c r="N36" s="16"/>
    </row>
    <row r="37" spans="1:14">
      <c r="A37" s="39"/>
      <c r="B37" s="42" t="s">
        <v>25</v>
      </c>
      <c r="C37"/>
      <c r="D37"/>
      <c r="E37"/>
      <c r="F37"/>
      <c r="G37" s="565"/>
      <c r="H37"/>
      <c r="I37" s="15"/>
      <c r="J37" s="15"/>
      <c r="K37" s="15"/>
      <c r="L37" s="15"/>
      <c r="M37" s="15"/>
      <c r="N37" s="16"/>
    </row>
    <row r="38" spans="1:14">
      <c r="A38" s="39"/>
      <c r="B38"/>
      <c r="C38"/>
      <c r="D38"/>
      <c r="E38"/>
      <c r="F38"/>
      <c r="G38" s="565"/>
      <c r="H38"/>
      <c r="I38" s="15"/>
      <c r="J38" s="15"/>
      <c r="K38" s="15"/>
      <c r="L38" s="15"/>
      <c r="M38" s="15"/>
      <c r="N38" s="16"/>
    </row>
    <row r="39" spans="1:14">
      <c r="A39" s="39"/>
      <c r="B39"/>
      <c r="C39"/>
      <c r="D39"/>
      <c r="E39"/>
      <c r="F39"/>
      <c r="G39" s="565"/>
      <c r="H39"/>
      <c r="I39" s="15"/>
      <c r="J39" s="15"/>
      <c r="K39" s="15"/>
      <c r="L39" s="15"/>
      <c r="M39" s="15"/>
      <c r="N39" s="16"/>
    </row>
    <row r="40" spans="1:14">
      <c r="A40" s="39"/>
      <c r="B40" s="43" t="s">
        <v>17</v>
      </c>
      <c r="C40" s="43" t="s">
        <v>26</v>
      </c>
      <c r="D40" s="48" t="s">
        <v>27</v>
      </c>
      <c r="E40" s="48" t="s">
        <v>28</v>
      </c>
      <c r="F40"/>
      <c r="G40" s="565"/>
      <c r="H40"/>
      <c r="I40" s="15"/>
      <c r="J40" s="15"/>
      <c r="K40" s="15"/>
      <c r="L40" s="15"/>
      <c r="M40" s="15"/>
      <c r="N40" s="16"/>
    </row>
    <row r="41" spans="1:14" ht="28.5">
      <c r="A41" s="39"/>
      <c r="B41" s="49" t="s">
        <v>29</v>
      </c>
      <c r="C41" s="50">
        <v>40</v>
      </c>
      <c r="D41" s="187">
        <v>0</v>
      </c>
      <c r="E41" s="1265">
        <f>+D41+D42</f>
        <v>0</v>
      </c>
      <c r="F41"/>
      <c r="G41" s="565"/>
      <c r="H41"/>
      <c r="I41" s="15"/>
      <c r="J41" s="15"/>
      <c r="K41" s="15"/>
      <c r="L41" s="15"/>
      <c r="M41" s="15"/>
      <c r="N41" s="16"/>
    </row>
    <row r="42" spans="1:14" ht="42.75">
      <c r="A42" s="39"/>
      <c r="B42" s="49" t="s">
        <v>30</v>
      </c>
      <c r="C42" s="50">
        <v>60</v>
      </c>
      <c r="D42" s="187">
        <f>+F154</f>
        <v>0</v>
      </c>
      <c r="E42" s="1266"/>
      <c r="F42"/>
      <c r="G42" s="565"/>
      <c r="H42"/>
      <c r="I42" s="15"/>
      <c r="J42" s="15"/>
      <c r="K42" s="15"/>
      <c r="L42" s="15"/>
      <c r="M42" s="15"/>
      <c r="N42" s="16"/>
    </row>
    <row r="43" spans="1:14">
      <c r="A43" s="39"/>
      <c r="C43" s="40"/>
      <c r="D43" s="23"/>
      <c r="E43" s="41"/>
      <c r="F43" s="37"/>
      <c r="G43" s="37"/>
      <c r="H43" s="37"/>
      <c r="I43" s="38"/>
      <c r="J43" s="38"/>
      <c r="K43" s="38"/>
      <c r="L43" s="38"/>
      <c r="M43" s="38"/>
    </row>
    <row r="44" spans="1:14">
      <c r="A44" s="39"/>
      <c r="C44" s="40"/>
      <c r="D44" s="23"/>
      <c r="E44" s="41"/>
      <c r="F44" s="37"/>
      <c r="G44" s="37"/>
      <c r="H44" s="37"/>
      <c r="I44" s="38"/>
      <c r="J44" s="38"/>
      <c r="K44" s="38"/>
      <c r="L44" s="38"/>
      <c r="M44" s="38"/>
    </row>
    <row r="45" spans="1:14">
      <c r="A45" s="39"/>
      <c r="C45" s="40"/>
      <c r="D45" s="23"/>
      <c r="E45" s="41"/>
      <c r="F45" s="37"/>
      <c r="G45" s="37"/>
      <c r="H45" s="37"/>
      <c r="I45" s="38"/>
      <c r="J45" s="38"/>
      <c r="K45" s="38"/>
      <c r="L45" s="38"/>
      <c r="M45" s="566"/>
      <c r="N45" s="103"/>
    </row>
    <row r="46" spans="1:14" ht="15.75" thickBot="1">
      <c r="M46" s="1396"/>
      <c r="N46" s="1396"/>
    </row>
    <row r="47" spans="1:14">
      <c r="B47" s="42" t="s">
        <v>32</v>
      </c>
      <c r="M47" s="51"/>
      <c r="N47" s="51"/>
    </row>
    <row r="48" spans="1:14" ht="15.75" thickBot="1">
      <c r="M48" s="51"/>
      <c r="N48" s="51"/>
    </row>
    <row r="49" spans="1:25" s="15" customFormat="1" ht="109.5" customHeight="1">
      <c r="B49" s="52" t="s">
        <v>33</v>
      </c>
      <c r="C49" s="52" t="s">
        <v>34</v>
      </c>
      <c r="D49" s="52" t="s">
        <v>35</v>
      </c>
      <c r="E49" s="52" t="s">
        <v>36</v>
      </c>
      <c r="F49" s="52" t="s">
        <v>37</v>
      </c>
      <c r="G49" s="52" t="s">
        <v>38</v>
      </c>
      <c r="H49" s="52" t="s">
        <v>39</v>
      </c>
      <c r="I49" s="52" t="s">
        <v>40</v>
      </c>
      <c r="J49" s="52" t="s">
        <v>41</v>
      </c>
      <c r="K49" s="52" t="s">
        <v>42</v>
      </c>
      <c r="L49" s="52" t="s">
        <v>43</v>
      </c>
      <c r="M49" s="53" t="s">
        <v>44</v>
      </c>
      <c r="N49" s="52" t="s">
        <v>45</v>
      </c>
      <c r="O49" s="52" t="s">
        <v>46</v>
      </c>
      <c r="P49" s="54" t="s">
        <v>47</v>
      </c>
      <c r="Q49" s="54" t="s">
        <v>48</v>
      </c>
    </row>
    <row r="50" spans="1:25" s="162" customFormat="1">
      <c r="A50" s="150">
        <v>1</v>
      </c>
      <c r="B50" s="153" t="s">
        <v>135</v>
      </c>
      <c r="C50" s="153" t="s">
        <v>135</v>
      </c>
      <c r="D50" s="153" t="s">
        <v>49</v>
      </c>
      <c r="E50" s="516" t="s">
        <v>1018</v>
      </c>
      <c r="F50" s="152" t="s">
        <v>18</v>
      </c>
      <c r="G50" s="512" t="s">
        <v>53</v>
      </c>
      <c r="H50" s="519">
        <v>40925</v>
      </c>
      <c r="I50" s="519">
        <v>41090</v>
      </c>
      <c r="J50" s="514" t="s">
        <v>19</v>
      </c>
      <c r="K50" s="567">
        <f>(DAYS360(H50,I50))/30</f>
        <v>5.4333333333333336</v>
      </c>
      <c r="L50" s="514" t="s">
        <v>19</v>
      </c>
      <c r="M50" s="543">
        <v>156</v>
      </c>
      <c r="N50" s="512" t="s">
        <v>53</v>
      </c>
      <c r="O50" s="544">
        <v>57999220</v>
      </c>
      <c r="P50" s="544" t="s">
        <v>1019</v>
      </c>
      <c r="Q50" s="174"/>
      <c r="R50" s="175"/>
      <c r="S50" s="175"/>
      <c r="T50" s="175"/>
      <c r="U50" s="175"/>
      <c r="V50" s="175"/>
      <c r="W50" s="175"/>
      <c r="X50" s="175"/>
      <c r="Y50" s="175"/>
    </row>
    <row r="51" spans="1:25" s="162" customFormat="1">
      <c r="A51" s="150">
        <f>+A50+1</f>
        <v>2</v>
      </c>
      <c r="B51" s="153" t="s">
        <v>135</v>
      </c>
      <c r="C51" s="153" t="s">
        <v>135</v>
      </c>
      <c r="D51" s="153" t="s">
        <v>49</v>
      </c>
      <c r="E51" s="516" t="s">
        <v>1020</v>
      </c>
      <c r="F51" s="152" t="s">
        <v>18</v>
      </c>
      <c r="G51" s="152" t="s">
        <v>53</v>
      </c>
      <c r="H51" s="519">
        <v>41091</v>
      </c>
      <c r="I51" s="519">
        <v>41273</v>
      </c>
      <c r="J51" s="514" t="s">
        <v>19</v>
      </c>
      <c r="K51" s="567">
        <f t="shared" ref="K51:K57" si="0">(DAYS360(H51,I51))/30</f>
        <v>5.9666666666666668</v>
      </c>
      <c r="L51" s="514" t="s">
        <v>19</v>
      </c>
      <c r="M51" s="543">
        <v>156</v>
      </c>
      <c r="N51" s="152" t="s">
        <v>53</v>
      </c>
      <c r="O51" s="544">
        <v>210263040</v>
      </c>
      <c r="P51" s="544" t="s">
        <v>1019</v>
      </c>
      <c r="Q51" s="174"/>
      <c r="R51" s="175"/>
      <c r="S51" s="175"/>
      <c r="T51" s="175"/>
      <c r="U51" s="175"/>
      <c r="V51" s="175"/>
      <c r="W51" s="175"/>
      <c r="X51" s="175"/>
      <c r="Y51" s="175"/>
    </row>
    <row r="52" spans="1:25" s="162" customFormat="1">
      <c r="A52" s="150">
        <f t="shared" ref="A52:A56" si="1">+A51+1</f>
        <v>3</v>
      </c>
      <c r="B52" s="153" t="s">
        <v>135</v>
      </c>
      <c r="C52" s="153" t="s">
        <v>135</v>
      </c>
      <c r="D52" s="153" t="s">
        <v>49</v>
      </c>
      <c r="E52" s="516" t="s">
        <v>1021</v>
      </c>
      <c r="F52" s="152" t="s">
        <v>18</v>
      </c>
      <c r="G52" s="152" t="s">
        <v>53</v>
      </c>
      <c r="H52" s="519">
        <v>41291</v>
      </c>
      <c r="I52" s="519">
        <v>41639</v>
      </c>
      <c r="J52" s="514" t="s">
        <v>19</v>
      </c>
      <c r="K52" s="567">
        <f t="shared" si="0"/>
        <v>11.466666666666667</v>
      </c>
      <c r="L52" s="514" t="s">
        <v>19</v>
      </c>
      <c r="M52" s="543">
        <v>576</v>
      </c>
      <c r="N52" s="152" t="s">
        <v>53</v>
      </c>
      <c r="O52" s="544">
        <v>210263040</v>
      </c>
      <c r="P52" s="544" t="s">
        <v>1019</v>
      </c>
      <c r="Q52" s="174"/>
      <c r="R52" s="175"/>
      <c r="S52" s="175"/>
      <c r="T52" s="175"/>
      <c r="U52" s="175"/>
      <c r="V52" s="175"/>
      <c r="W52" s="175"/>
      <c r="X52" s="175"/>
      <c r="Y52" s="175"/>
    </row>
    <row r="53" spans="1:25" s="162" customFormat="1">
      <c r="A53" s="150">
        <f t="shared" si="1"/>
        <v>4</v>
      </c>
      <c r="B53" s="153" t="s">
        <v>135</v>
      </c>
      <c r="C53" s="153" t="s">
        <v>135</v>
      </c>
      <c r="D53" s="153" t="s">
        <v>49</v>
      </c>
      <c r="E53" s="516" t="s">
        <v>1022</v>
      </c>
      <c r="F53" s="152" t="s">
        <v>18</v>
      </c>
      <c r="G53" s="152" t="s">
        <v>53</v>
      </c>
      <c r="H53" s="519">
        <v>41640</v>
      </c>
      <c r="I53" s="519">
        <v>41933</v>
      </c>
      <c r="J53" s="514" t="s">
        <v>19</v>
      </c>
      <c r="K53" s="567">
        <f t="shared" si="0"/>
        <v>9.6666666666666661</v>
      </c>
      <c r="L53" s="514" t="s">
        <v>19</v>
      </c>
      <c r="M53" s="543">
        <v>200</v>
      </c>
      <c r="N53" s="152" t="s">
        <v>53</v>
      </c>
      <c r="O53" s="544">
        <v>210263040</v>
      </c>
      <c r="P53" s="544" t="s">
        <v>1019</v>
      </c>
      <c r="Q53" s="174"/>
      <c r="R53" s="175"/>
      <c r="S53" s="175"/>
      <c r="T53" s="175"/>
      <c r="U53" s="175"/>
      <c r="V53" s="175"/>
      <c r="W53" s="175"/>
      <c r="X53" s="175"/>
      <c r="Y53" s="175"/>
    </row>
    <row r="54" spans="1:25" s="162" customFormat="1">
      <c r="A54" s="150">
        <f t="shared" si="1"/>
        <v>5</v>
      </c>
      <c r="B54" s="153" t="s">
        <v>135</v>
      </c>
      <c r="C54" s="153" t="s">
        <v>135</v>
      </c>
      <c r="D54" s="153" t="s">
        <v>49</v>
      </c>
      <c r="E54" s="516" t="s">
        <v>1023</v>
      </c>
      <c r="F54" s="152" t="s">
        <v>18</v>
      </c>
      <c r="G54" s="152" t="s">
        <v>53</v>
      </c>
      <c r="H54" s="519">
        <v>41944</v>
      </c>
      <c r="I54" s="519">
        <v>42004</v>
      </c>
      <c r="J54" s="514" t="s">
        <v>19</v>
      </c>
      <c r="K54" s="567">
        <f t="shared" si="0"/>
        <v>2</v>
      </c>
      <c r="L54" s="514" t="s">
        <v>19</v>
      </c>
      <c r="M54" s="543">
        <v>700</v>
      </c>
      <c r="N54" s="152" t="s">
        <v>53</v>
      </c>
      <c r="O54" s="544">
        <v>1547377950</v>
      </c>
      <c r="P54" s="544" t="s">
        <v>1019</v>
      </c>
      <c r="Q54" s="174"/>
      <c r="R54" s="175"/>
      <c r="S54" s="175"/>
      <c r="T54" s="175"/>
      <c r="U54" s="175"/>
      <c r="V54" s="175"/>
      <c r="W54" s="175"/>
      <c r="X54" s="175"/>
      <c r="Y54" s="175"/>
    </row>
    <row r="55" spans="1:25" s="162" customFormat="1">
      <c r="A55" s="150">
        <f t="shared" si="1"/>
        <v>6</v>
      </c>
      <c r="B55" s="153" t="s">
        <v>135</v>
      </c>
      <c r="C55" s="153" t="s">
        <v>135</v>
      </c>
      <c r="D55" s="153" t="s">
        <v>49</v>
      </c>
      <c r="E55" s="516" t="s">
        <v>1024</v>
      </c>
      <c r="F55" s="152" t="s">
        <v>18</v>
      </c>
      <c r="G55" s="152" t="s">
        <v>53</v>
      </c>
      <c r="H55" s="519">
        <v>41895</v>
      </c>
      <c r="I55" s="519">
        <v>41974</v>
      </c>
      <c r="J55" s="514" t="s">
        <v>19</v>
      </c>
      <c r="K55" s="567">
        <f t="shared" si="0"/>
        <v>2.6</v>
      </c>
      <c r="L55" s="514" t="s">
        <v>19</v>
      </c>
      <c r="M55" s="543">
        <v>550</v>
      </c>
      <c r="N55" s="152" t="s">
        <v>53</v>
      </c>
      <c r="O55" s="544">
        <v>1051718325</v>
      </c>
      <c r="P55" s="544" t="s">
        <v>1019</v>
      </c>
      <c r="Q55" s="174"/>
      <c r="R55" s="175"/>
      <c r="S55" s="175"/>
      <c r="T55" s="175"/>
      <c r="U55" s="175"/>
      <c r="V55" s="175"/>
      <c r="W55" s="175"/>
      <c r="X55" s="175"/>
      <c r="Y55" s="175"/>
    </row>
    <row r="56" spans="1:25" s="162" customFormat="1" ht="174.75" customHeight="1">
      <c r="A56" s="150">
        <f t="shared" si="1"/>
        <v>7</v>
      </c>
      <c r="B56" s="153" t="s">
        <v>135</v>
      </c>
      <c r="C56" s="153" t="s">
        <v>135</v>
      </c>
      <c r="D56" s="153" t="s">
        <v>49</v>
      </c>
      <c r="E56" s="516" t="s">
        <v>1025</v>
      </c>
      <c r="F56" s="152" t="s">
        <v>18</v>
      </c>
      <c r="G56" s="152" t="s">
        <v>53</v>
      </c>
      <c r="H56" s="519"/>
      <c r="I56" s="519"/>
      <c r="J56" s="514" t="s">
        <v>19</v>
      </c>
      <c r="K56" s="567">
        <f t="shared" si="0"/>
        <v>0</v>
      </c>
      <c r="L56" s="514" t="s">
        <v>19</v>
      </c>
      <c r="M56" s="543" t="s">
        <v>53</v>
      </c>
      <c r="N56" s="152" t="s">
        <v>53</v>
      </c>
      <c r="O56" s="544"/>
      <c r="P56" s="544"/>
      <c r="Q56" s="174" t="s">
        <v>1026</v>
      </c>
      <c r="R56" s="175"/>
      <c r="S56" s="175"/>
      <c r="T56" s="175"/>
      <c r="U56" s="175"/>
      <c r="V56" s="175"/>
      <c r="W56" s="175"/>
      <c r="X56" s="175"/>
      <c r="Y56" s="175"/>
    </row>
    <row r="57" spans="1:25" s="162" customFormat="1" ht="154.5" customHeight="1">
      <c r="A57" s="150">
        <v>8</v>
      </c>
      <c r="B57" s="153" t="s">
        <v>135</v>
      </c>
      <c r="C57" s="153" t="s">
        <v>135</v>
      </c>
      <c r="D57" s="153" t="s">
        <v>49</v>
      </c>
      <c r="E57" s="516" t="s">
        <v>1027</v>
      </c>
      <c r="F57" s="152" t="s">
        <v>18</v>
      </c>
      <c r="G57" s="152" t="s">
        <v>53</v>
      </c>
      <c r="H57" s="519"/>
      <c r="I57" s="519"/>
      <c r="J57" s="514" t="s">
        <v>19</v>
      </c>
      <c r="K57" s="567">
        <f t="shared" si="0"/>
        <v>0</v>
      </c>
      <c r="L57" s="514" t="s">
        <v>19</v>
      </c>
      <c r="M57" s="543" t="s">
        <v>53</v>
      </c>
      <c r="N57" s="152" t="s">
        <v>53</v>
      </c>
      <c r="O57" s="544"/>
      <c r="P57" s="544"/>
      <c r="Q57" s="174" t="s">
        <v>1026</v>
      </c>
      <c r="R57" s="175"/>
      <c r="S57" s="175"/>
      <c r="T57" s="175"/>
      <c r="U57" s="175"/>
      <c r="V57" s="175"/>
      <c r="W57" s="175"/>
      <c r="X57" s="175"/>
      <c r="Y57" s="175"/>
    </row>
    <row r="58" spans="1:25" s="162" customFormat="1">
      <c r="A58" s="150">
        <v>9</v>
      </c>
      <c r="B58" s="153"/>
      <c r="C58" s="153"/>
      <c r="D58" s="153"/>
      <c r="E58" s="159"/>
      <c r="F58" s="155"/>
      <c r="G58" s="155"/>
      <c r="H58" s="156"/>
      <c r="I58" s="156"/>
      <c r="J58" s="157"/>
      <c r="K58" s="67"/>
      <c r="L58" s="157"/>
      <c r="M58" s="173"/>
      <c r="N58" s="155"/>
      <c r="O58" s="160"/>
      <c r="P58" s="160"/>
      <c r="Q58" s="174"/>
      <c r="R58" s="175"/>
      <c r="S58" s="175"/>
      <c r="T58" s="175"/>
      <c r="U58" s="175"/>
      <c r="V58" s="175"/>
      <c r="W58" s="175"/>
      <c r="X58" s="175"/>
      <c r="Y58" s="175"/>
    </row>
    <row r="59" spans="1:25" s="162" customFormat="1">
      <c r="A59" s="150"/>
      <c r="B59" s="151" t="s">
        <v>28</v>
      </c>
      <c r="C59" s="152"/>
      <c r="D59" s="153"/>
      <c r="E59" s="159"/>
      <c r="F59" s="155"/>
      <c r="G59" s="155"/>
      <c r="H59" s="155"/>
      <c r="I59" s="156"/>
      <c r="J59" s="157"/>
      <c r="K59" s="468">
        <f t="shared" ref="K59" si="2">SUM(K50:K58)</f>
        <v>37.133333333333333</v>
      </c>
      <c r="L59" s="158">
        <f t="shared" ref="L59:O59" si="3">SUM(L50:L58)</f>
        <v>0</v>
      </c>
      <c r="M59" s="185">
        <f t="shared" si="3"/>
        <v>2338</v>
      </c>
      <c r="N59" s="158">
        <f t="shared" si="3"/>
        <v>0</v>
      </c>
      <c r="O59" s="185">
        <f t="shared" si="3"/>
        <v>3287884615</v>
      </c>
      <c r="P59" s="160"/>
      <c r="Q59" s="161"/>
    </row>
    <row r="60" spans="1:25" s="112" customFormat="1">
      <c r="E60" s="163"/>
      <c r="G60" s="568"/>
    </row>
    <row r="61" spans="1:25" s="112" customFormat="1">
      <c r="B61" s="1371" t="s">
        <v>60</v>
      </c>
      <c r="C61" s="1371" t="s">
        <v>61</v>
      </c>
      <c r="D61" s="1373" t="s">
        <v>62</v>
      </c>
      <c r="E61" s="1373"/>
      <c r="G61" s="568"/>
    </row>
    <row r="62" spans="1:25" s="112" customFormat="1">
      <c r="B62" s="1372"/>
      <c r="C62" s="1372"/>
      <c r="D62" s="48" t="s">
        <v>63</v>
      </c>
      <c r="E62" s="571" t="s">
        <v>64</v>
      </c>
      <c r="G62" s="568"/>
    </row>
    <row r="63" spans="1:25" s="112" customFormat="1" ht="30.6" customHeight="1">
      <c r="B63" s="166" t="s">
        <v>65</v>
      </c>
      <c r="C63" s="572">
        <f>+K59</f>
        <v>37.133333333333333</v>
      </c>
      <c r="D63" s="118" t="s">
        <v>184</v>
      </c>
      <c r="E63" s="117"/>
      <c r="F63" s="168"/>
      <c r="G63" s="573"/>
      <c r="H63" s="168"/>
      <c r="I63" s="168"/>
      <c r="J63" s="168"/>
      <c r="K63" s="574"/>
      <c r="L63" s="574"/>
      <c r="M63" s="168"/>
    </row>
    <row r="64" spans="1:25" s="112" customFormat="1" ht="30" customHeight="1">
      <c r="B64" s="166" t="s">
        <v>66</v>
      </c>
      <c r="C64" s="167">
        <f>+M59</f>
        <v>2338</v>
      </c>
      <c r="D64" s="118" t="s">
        <v>184</v>
      </c>
      <c r="E64" s="117"/>
      <c r="G64" s="568"/>
      <c r="K64" s="574"/>
      <c r="L64" s="574"/>
    </row>
    <row r="65" spans="2:18" s="112" customFormat="1">
      <c r="B65" s="113"/>
      <c r="C65" s="1274"/>
      <c r="D65" s="1274"/>
      <c r="E65" s="1274"/>
      <c r="F65" s="1274"/>
      <c r="G65" s="1274"/>
      <c r="H65" s="1274"/>
      <c r="I65" s="1274"/>
      <c r="J65" s="1274"/>
      <c r="K65" s="1274"/>
      <c r="L65" s="1274"/>
      <c r="M65" s="1274"/>
      <c r="N65" s="1274"/>
    </row>
    <row r="66" spans="2:18" ht="28.15" customHeight="1" thickBot="1"/>
    <row r="67" spans="2:18" ht="27" thickBot="1">
      <c r="B67" s="1275" t="s">
        <v>68</v>
      </c>
      <c r="C67" s="1275"/>
      <c r="D67" s="1275"/>
      <c r="E67" s="1275"/>
      <c r="F67" s="1275"/>
      <c r="G67" s="1275"/>
      <c r="H67" s="1275"/>
      <c r="I67" s="1275"/>
      <c r="J67" s="1275"/>
      <c r="K67" s="1275"/>
      <c r="L67" s="1275"/>
      <c r="M67" s="1275"/>
      <c r="N67" s="1275"/>
    </row>
    <row r="70" spans="2:18"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8" ht="42" customHeight="1">
      <c r="B71" s="559" t="s">
        <v>1028</v>
      </c>
      <c r="C71" s="559" t="s">
        <v>155</v>
      </c>
      <c r="D71" s="197" t="s">
        <v>1029</v>
      </c>
      <c r="E71" s="197" t="s">
        <v>332</v>
      </c>
      <c r="F71" s="575" t="s">
        <v>332</v>
      </c>
      <c r="G71" s="576" t="s">
        <v>332</v>
      </c>
      <c r="H71" s="575" t="s">
        <v>332</v>
      </c>
      <c r="I71" s="559" t="s">
        <v>18</v>
      </c>
      <c r="J71" s="559" t="s">
        <v>332</v>
      </c>
      <c r="K71" s="110" t="s">
        <v>332</v>
      </c>
      <c r="L71" s="110" t="s">
        <v>332</v>
      </c>
      <c r="M71" s="110" t="s">
        <v>332</v>
      </c>
      <c r="N71" s="110" t="s">
        <v>332</v>
      </c>
      <c r="O71" s="1292" t="s">
        <v>1030</v>
      </c>
      <c r="P71" s="1293"/>
      <c r="Q71" s="110" t="s">
        <v>18</v>
      </c>
      <c r="R71" s="103"/>
    </row>
    <row r="72" spans="2:18">
      <c r="B72" s="119"/>
      <c r="C72" s="119"/>
      <c r="D72" s="120"/>
      <c r="E72" s="120"/>
      <c r="F72" s="121"/>
      <c r="G72" s="554"/>
      <c r="H72" s="121"/>
      <c r="I72" s="122"/>
      <c r="J72" s="122"/>
      <c r="K72" s="44"/>
      <c r="L72" s="44"/>
      <c r="M72" s="44"/>
      <c r="N72" s="44"/>
      <c r="O72" s="1278"/>
      <c r="P72" s="1279"/>
      <c r="Q72" s="44"/>
    </row>
    <row r="73" spans="2:18">
      <c r="B73" s="119"/>
      <c r="C73" s="119"/>
      <c r="D73" s="120"/>
      <c r="E73" s="120"/>
      <c r="F73" s="121"/>
      <c r="G73" s="554"/>
      <c r="H73" s="121"/>
      <c r="I73" s="122"/>
      <c r="J73" s="122"/>
      <c r="K73" s="44"/>
      <c r="L73" s="44"/>
      <c r="M73" s="44"/>
      <c r="N73" s="44"/>
      <c r="O73" s="1278"/>
      <c r="P73" s="1279"/>
      <c r="Q73" s="44"/>
    </row>
    <row r="74" spans="2:18">
      <c r="B74" s="44"/>
      <c r="C74" s="44"/>
      <c r="D74" s="44"/>
      <c r="E74" s="44"/>
      <c r="F74" s="44"/>
      <c r="G74" s="129"/>
      <c r="H74" s="44"/>
      <c r="I74" s="44"/>
      <c r="J74" s="44"/>
      <c r="K74" s="44"/>
      <c r="L74" s="44"/>
      <c r="M74" s="44"/>
      <c r="N74" s="44"/>
      <c r="O74" s="1278"/>
      <c r="P74" s="1279"/>
      <c r="Q74" s="44"/>
    </row>
    <row r="75" spans="2:18">
      <c r="B75" s="1" t="s">
        <v>88</v>
      </c>
    </row>
    <row r="76" spans="2:18">
      <c r="B76" s="1" t="s">
        <v>89</v>
      </c>
    </row>
    <row r="77" spans="2:18">
      <c r="B77" s="1" t="s">
        <v>90</v>
      </c>
    </row>
    <row r="79" spans="2:18" ht="15.75" thickBot="1"/>
    <row r="80" spans="2:18" ht="27" thickBot="1">
      <c r="B80" s="1268" t="s">
        <v>91</v>
      </c>
      <c r="C80" s="1269"/>
      <c r="D80" s="1269"/>
      <c r="E80" s="1269"/>
      <c r="F80" s="1269"/>
      <c r="G80" s="1269"/>
      <c r="H80" s="1269"/>
      <c r="I80" s="1269"/>
      <c r="J80" s="1269"/>
      <c r="K80" s="1269"/>
      <c r="L80" s="1269"/>
      <c r="M80" s="1269"/>
      <c r="N80" s="1270"/>
    </row>
    <row r="84" spans="2:17">
      <c r="C84" s="103"/>
    </row>
    <row r="85" spans="2:17" ht="76.5" customHeight="1">
      <c r="B85" s="114" t="s">
        <v>92</v>
      </c>
      <c r="C85" s="114" t="s">
        <v>93</v>
      </c>
      <c r="D85" s="114" t="s">
        <v>94</v>
      </c>
      <c r="E85" s="114" t="s">
        <v>95</v>
      </c>
      <c r="F85" s="114" t="s">
        <v>96</v>
      </c>
      <c r="G85" s="114" t="s">
        <v>97</v>
      </c>
      <c r="H85" s="114" t="s">
        <v>98</v>
      </c>
      <c r="I85" s="114" t="s">
        <v>99</v>
      </c>
      <c r="J85" s="1271" t="s">
        <v>1031</v>
      </c>
      <c r="K85" s="1272"/>
      <c r="L85" s="1273"/>
      <c r="M85" s="114" t="s">
        <v>101</v>
      </c>
      <c r="N85" s="114" t="s">
        <v>102</v>
      </c>
      <c r="O85" s="114" t="s">
        <v>103</v>
      </c>
      <c r="P85" s="1271" t="s">
        <v>82</v>
      </c>
      <c r="Q85" s="1273"/>
    </row>
    <row r="86" spans="2:17" s="183" customFormat="1" ht="105">
      <c r="B86" s="213" t="s">
        <v>610</v>
      </c>
      <c r="C86" s="213" t="s">
        <v>1032</v>
      </c>
      <c r="D86" s="213" t="s">
        <v>1033</v>
      </c>
      <c r="E86" s="213">
        <v>34373390</v>
      </c>
      <c r="F86" s="213" t="s">
        <v>1034</v>
      </c>
      <c r="G86" s="213" t="s">
        <v>1035</v>
      </c>
      <c r="H86" s="214">
        <v>40894</v>
      </c>
      <c r="I86" s="188"/>
      <c r="J86" s="213" t="s">
        <v>1036</v>
      </c>
      <c r="K86" s="577" t="s">
        <v>1037</v>
      </c>
      <c r="L86" s="188" t="s">
        <v>1038</v>
      </c>
      <c r="M86" s="129" t="s">
        <v>18</v>
      </c>
      <c r="N86" s="129" t="s">
        <v>19</v>
      </c>
      <c r="O86" s="129" t="s">
        <v>18</v>
      </c>
      <c r="P86" s="1366" t="s">
        <v>1039</v>
      </c>
      <c r="Q86" s="1366"/>
    </row>
    <row r="87" spans="2:17" s="183" customFormat="1" ht="102.75" customHeight="1">
      <c r="B87" s="213" t="s">
        <v>610</v>
      </c>
      <c r="C87" s="213" t="s">
        <v>1032</v>
      </c>
      <c r="D87" s="213" t="s">
        <v>1040</v>
      </c>
      <c r="E87" s="213">
        <v>1059980420</v>
      </c>
      <c r="F87" s="213" t="s">
        <v>1041</v>
      </c>
      <c r="G87" s="213" t="s">
        <v>1042</v>
      </c>
      <c r="H87" s="214">
        <v>40704</v>
      </c>
      <c r="I87" s="188"/>
      <c r="J87" s="213" t="s">
        <v>1043</v>
      </c>
      <c r="K87" s="577" t="s">
        <v>1044</v>
      </c>
      <c r="L87" s="188" t="s">
        <v>1038</v>
      </c>
      <c r="M87" s="129" t="s">
        <v>18</v>
      </c>
      <c r="N87" s="129" t="s">
        <v>19</v>
      </c>
      <c r="O87" s="129" t="s">
        <v>18</v>
      </c>
      <c r="P87" s="1366" t="s">
        <v>1039</v>
      </c>
      <c r="Q87" s="1366"/>
    </row>
    <row r="88" spans="2:17" s="183" customFormat="1" ht="102.75" customHeight="1">
      <c r="B88" s="213" t="s">
        <v>610</v>
      </c>
      <c r="C88" s="213" t="s">
        <v>1032</v>
      </c>
      <c r="D88" s="213" t="s">
        <v>1045</v>
      </c>
      <c r="E88" s="213">
        <v>38602485</v>
      </c>
      <c r="F88" s="213" t="s">
        <v>1046</v>
      </c>
      <c r="G88" s="213" t="s">
        <v>1047</v>
      </c>
      <c r="H88" s="214">
        <v>40390</v>
      </c>
      <c r="I88" s="188"/>
      <c r="J88" s="213" t="s">
        <v>1048</v>
      </c>
      <c r="K88" s="577" t="s">
        <v>1044</v>
      </c>
      <c r="L88" s="188" t="s">
        <v>1049</v>
      </c>
      <c r="M88" s="129" t="s">
        <v>18</v>
      </c>
      <c r="N88" s="129" t="s">
        <v>19</v>
      </c>
      <c r="O88" s="129" t="s">
        <v>18</v>
      </c>
      <c r="P88" s="1366" t="s">
        <v>1039</v>
      </c>
      <c r="Q88" s="1366"/>
    </row>
    <row r="89" spans="2:17" s="183" customFormat="1" ht="102.75" customHeight="1">
      <c r="B89" s="213" t="s">
        <v>610</v>
      </c>
      <c r="C89" s="213" t="s">
        <v>1032</v>
      </c>
      <c r="D89" s="213" t="s">
        <v>1050</v>
      </c>
      <c r="E89" s="213">
        <v>25280085</v>
      </c>
      <c r="F89" s="213" t="s">
        <v>1051</v>
      </c>
      <c r="G89" s="213" t="s">
        <v>1052</v>
      </c>
      <c r="H89" s="214">
        <v>41902</v>
      </c>
      <c r="I89" s="188"/>
      <c r="J89" s="213" t="s">
        <v>1053</v>
      </c>
      <c r="K89" s="577" t="s">
        <v>1044</v>
      </c>
      <c r="L89" s="188" t="s">
        <v>1054</v>
      </c>
      <c r="M89" s="129" t="s">
        <v>18</v>
      </c>
      <c r="N89" s="129" t="s">
        <v>19</v>
      </c>
      <c r="O89" s="129" t="s">
        <v>18</v>
      </c>
      <c r="P89" s="1366" t="s">
        <v>1055</v>
      </c>
      <c r="Q89" s="1366"/>
    </row>
    <row r="90" spans="2:17" s="183" customFormat="1" ht="102.75" customHeight="1">
      <c r="B90" s="213" t="s">
        <v>1056</v>
      </c>
      <c r="C90" s="213" t="s">
        <v>1057</v>
      </c>
      <c r="D90" s="213" t="s">
        <v>1058</v>
      </c>
      <c r="E90" s="213">
        <v>34371256</v>
      </c>
      <c r="F90" s="213" t="s">
        <v>212</v>
      </c>
      <c r="G90" s="213" t="s">
        <v>1059</v>
      </c>
      <c r="H90" s="578">
        <v>41082</v>
      </c>
      <c r="I90" s="188"/>
      <c r="J90" s="213" t="s">
        <v>1060</v>
      </c>
      <c r="K90" s="188" t="s">
        <v>1061</v>
      </c>
      <c r="L90" s="188" t="s">
        <v>1062</v>
      </c>
      <c r="M90" s="129" t="s">
        <v>18</v>
      </c>
      <c r="N90" s="129" t="s">
        <v>18</v>
      </c>
      <c r="O90" s="129" t="s">
        <v>18</v>
      </c>
      <c r="P90" s="1366" t="s">
        <v>1063</v>
      </c>
      <c r="Q90" s="1366"/>
    </row>
    <row r="91" spans="2:17" s="183" customFormat="1" ht="102.75" customHeight="1">
      <c r="B91" s="213" t="s">
        <v>1056</v>
      </c>
      <c r="C91" s="213" t="s">
        <v>1057</v>
      </c>
      <c r="D91" s="213" t="s">
        <v>1064</v>
      </c>
      <c r="E91" s="213">
        <v>31449353</v>
      </c>
      <c r="F91" s="213" t="s">
        <v>1065</v>
      </c>
      <c r="G91" s="213" t="s">
        <v>1066</v>
      </c>
      <c r="H91" s="214">
        <v>37597</v>
      </c>
      <c r="I91" s="188"/>
      <c r="J91" s="213" t="s">
        <v>1067</v>
      </c>
      <c r="K91" s="188" t="s">
        <v>1068</v>
      </c>
      <c r="L91" s="188" t="s">
        <v>1069</v>
      </c>
      <c r="M91" s="129" t="s">
        <v>18</v>
      </c>
      <c r="N91" s="129" t="s">
        <v>19</v>
      </c>
      <c r="O91" s="129" t="s">
        <v>18</v>
      </c>
      <c r="P91" s="1366" t="s">
        <v>1070</v>
      </c>
      <c r="Q91" s="1366"/>
    </row>
    <row r="92" spans="2:17" s="183" customFormat="1" ht="102.75" customHeight="1">
      <c r="B92" s="213" t="s">
        <v>1056</v>
      </c>
      <c r="C92" s="213" t="s">
        <v>1057</v>
      </c>
      <c r="D92" s="188" t="s">
        <v>1071</v>
      </c>
      <c r="E92" s="213">
        <v>1053781110</v>
      </c>
      <c r="F92" s="188" t="s">
        <v>1072</v>
      </c>
      <c r="G92" s="213" t="s">
        <v>1073</v>
      </c>
      <c r="H92" s="214">
        <v>41452</v>
      </c>
      <c r="I92" s="188"/>
      <c r="J92" s="213" t="s">
        <v>1067</v>
      </c>
      <c r="K92" s="188" t="s">
        <v>1068</v>
      </c>
      <c r="L92" s="188" t="s">
        <v>1069</v>
      </c>
      <c r="M92" s="129" t="s">
        <v>18</v>
      </c>
      <c r="N92" s="129" t="s">
        <v>19</v>
      </c>
      <c r="O92" s="129" t="s">
        <v>18</v>
      </c>
      <c r="P92" s="1366" t="s">
        <v>1074</v>
      </c>
      <c r="Q92" s="1366"/>
    </row>
    <row r="93" spans="2:17" s="183" customFormat="1" ht="166.5" customHeight="1">
      <c r="B93" s="344" t="s">
        <v>1056</v>
      </c>
      <c r="C93" s="213" t="s">
        <v>1057</v>
      </c>
      <c r="D93" s="188" t="s">
        <v>1075</v>
      </c>
      <c r="E93" s="213">
        <v>34770791</v>
      </c>
      <c r="F93" s="188" t="s">
        <v>1076</v>
      </c>
      <c r="G93" s="213" t="s">
        <v>1077</v>
      </c>
      <c r="H93" s="214">
        <v>41803</v>
      </c>
      <c r="I93" s="188"/>
      <c r="J93" s="213" t="s">
        <v>1078</v>
      </c>
      <c r="K93" s="188" t="s">
        <v>1079</v>
      </c>
      <c r="L93" s="188" t="s">
        <v>1080</v>
      </c>
      <c r="M93" s="129" t="s">
        <v>18</v>
      </c>
      <c r="N93" s="129" t="s">
        <v>18</v>
      </c>
      <c r="O93" s="129" t="s">
        <v>18</v>
      </c>
      <c r="P93" s="1366" t="s">
        <v>1063</v>
      </c>
      <c r="Q93" s="1366"/>
    </row>
    <row r="94" spans="2:17" s="183" customFormat="1" ht="102.75" customHeight="1">
      <c r="B94" s="213" t="s">
        <v>1056</v>
      </c>
      <c r="C94" s="213" t="s">
        <v>1057</v>
      </c>
      <c r="D94" s="188" t="s">
        <v>1081</v>
      </c>
      <c r="E94" s="188">
        <v>34373178</v>
      </c>
      <c r="F94" s="188" t="s">
        <v>1082</v>
      </c>
      <c r="G94" s="213" t="s">
        <v>1083</v>
      </c>
      <c r="H94" s="214">
        <v>41948</v>
      </c>
      <c r="I94" s="188"/>
      <c r="J94" s="213" t="s">
        <v>1084</v>
      </c>
      <c r="K94" s="188"/>
      <c r="L94" s="579" t="s">
        <v>1085</v>
      </c>
      <c r="M94" s="138" t="s">
        <v>18</v>
      </c>
      <c r="N94" s="138" t="s">
        <v>19</v>
      </c>
      <c r="O94" s="138" t="s">
        <v>18</v>
      </c>
      <c r="P94" s="1397" t="s">
        <v>1085</v>
      </c>
      <c r="Q94" s="1398"/>
    </row>
    <row r="95" spans="2:17" s="183" customFormat="1" ht="102.75" customHeight="1">
      <c r="B95" s="213" t="s">
        <v>1056</v>
      </c>
      <c r="C95" s="213" t="s">
        <v>1057</v>
      </c>
      <c r="D95" s="188" t="s">
        <v>1086</v>
      </c>
      <c r="E95" s="213">
        <v>67000922</v>
      </c>
      <c r="F95" s="188" t="s">
        <v>212</v>
      </c>
      <c r="G95" s="213" t="s">
        <v>1083</v>
      </c>
      <c r="H95" s="214">
        <v>39990</v>
      </c>
      <c r="I95" s="188"/>
      <c r="J95" s="213" t="s">
        <v>1087</v>
      </c>
      <c r="K95" s="188"/>
      <c r="L95" s="213" t="s">
        <v>1088</v>
      </c>
      <c r="M95" s="129" t="s">
        <v>18</v>
      </c>
      <c r="N95" s="129" t="s">
        <v>19</v>
      </c>
      <c r="O95" s="129" t="s">
        <v>18</v>
      </c>
      <c r="P95" s="1366" t="s">
        <v>1087</v>
      </c>
      <c r="Q95" s="1366"/>
    </row>
    <row r="96" spans="2:17" s="183" customFormat="1" ht="102.75" customHeight="1">
      <c r="B96" s="213" t="s">
        <v>1056</v>
      </c>
      <c r="C96" s="213" t="s">
        <v>1057</v>
      </c>
      <c r="D96" s="188" t="s">
        <v>1089</v>
      </c>
      <c r="E96" s="213">
        <v>34606313</v>
      </c>
      <c r="F96" s="580" t="s">
        <v>212</v>
      </c>
      <c r="G96" s="213" t="s">
        <v>1083</v>
      </c>
      <c r="H96" s="581">
        <v>40894</v>
      </c>
      <c r="I96" s="580"/>
      <c r="J96" s="582" t="s">
        <v>1090</v>
      </c>
      <c r="K96" s="580"/>
      <c r="L96" s="582" t="s">
        <v>1090</v>
      </c>
      <c r="M96" s="129" t="s">
        <v>18</v>
      </c>
      <c r="N96" s="129" t="s">
        <v>19</v>
      </c>
      <c r="O96" s="129" t="s">
        <v>18</v>
      </c>
      <c r="P96" s="1296" t="s">
        <v>1091</v>
      </c>
      <c r="Q96" s="1297"/>
    </row>
    <row r="97" spans="1:25" s="183" customFormat="1" ht="102.75" customHeight="1">
      <c r="B97" s="213" t="s">
        <v>1056</v>
      </c>
      <c r="C97" s="213" t="s">
        <v>1057</v>
      </c>
      <c r="D97" s="188" t="s">
        <v>1092</v>
      </c>
      <c r="E97" s="188">
        <v>34512734</v>
      </c>
      <c r="F97" s="188" t="s">
        <v>212</v>
      </c>
      <c r="G97" s="213" t="s">
        <v>182</v>
      </c>
      <c r="H97" s="214">
        <v>41393</v>
      </c>
      <c r="I97" s="188"/>
      <c r="J97" s="213" t="s">
        <v>1093</v>
      </c>
      <c r="K97" s="188"/>
      <c r="L97" s="582" t="s">
        <v>1094</v>
      </c>
      <c r="M97" s="129" t="s">
        <v>18</v>
      </c>
      <c r="N97" s="129" t="s">
        <v>19</v>
      </c>
      <c r="O97" s="129" t="s">
        <v>18</v>
      </c>
      <c r="P97" s="1366" t="s">
        <v>1094</v>
      </c>
      <c r="Q97" s="1366"/>
    </row>
    <row r="98" spans="1:25">
      <c r="B98" s="213"/>
      <c r="C98" s="213"/>
      <c r="D98" s="122"/>
      <c r="E98" s="583"/>
      <c r="F98" s="188"/>
      <c r="G98" s="213"/>
      <c r="H98" s="219"/>
      <c r="I98" s="120"/>
      <c r="J98" s="213"/>
      <c r="K98" s="188"/>
      <c r="L98" s="188"/>
      <c r="M98" s="44"/>
      <c r="N98" s="44"/>
      <c r="O98" s="44"/>
      <c r="P98" s="1280"/>
      <c r="Q98" s="1281"/>
    </row>
    <row r="99" spans="1:25">
      <c r="B99" s="213"/>
      <c r="C99" s="213"/>
      <c r="D99" s="122"/>
      <c r="E99" s="583"/>
      <c r="F99" s="188"/>
      <c r="G99" s="213"/>
      <c r="H99" s="219"/>
      <c r="I99" s="120"/>
      <c r="J99" s="582"/>
      <c r="K99" s="580"/>
      <c r="L99" s="580"/>
      <c r="M99" s="44"/>
      <c r="N99" s="44"/>
      <c r="O99" s="44"/>
      <c r="P99" s="1276"/>
      <c r="Q99" s="1277"/>
    </row>
    <row r="100" spans="1:25">
      <c r="B100" s="213"/>
      <c r="C100" s="213"/>
      <c r="D100" s="122"/>
      <c r="E100" s="583"/>
      <c r="F100" s="188"/>
      <c r="G100" s="213"/>
      <c r="H100" s="219"/>
      <c r="I100" s="120"/>
      <c r="J100" s="213"/>
      <c r="K100" s="188"/>
      <c r="L100" s="188"/>
      <c r="M100" s="44"/>
      <c r="N100" s="44"/>
      <c r="O100" s="44"/>
      <c r="P100" s="1280"/>
      <c r="Q100" s="1281"/>
    </row>
    <row r="102" spans="1:25" ht="99.75" customHeight="1">
      <c r="B102" s="129" t="s">
        <v>181</v>
      </c>
      <c r="C102" s="44" t="s">
        <v>19</v>
      </c>
      <c r="D102" s="1369" t="s">
        <v>1095</v>
      </c>
      <c r="E102" s="1370"/>
    </row>
    <row r="105" spans="1:25" ht="26.25">
      <c r="B105" s="1256" t="s">
        <v>121</v>
      </c>
      <c r="C105" s="1257"/>
      <c r="D105" s="1257"/>
      <c r="E105" s="1257"/>
      <c r="F105" s="1257"/>
      <c r="G105" s="1257"/>
      <c r="H105" s="1257"/>
      <c r="I105" s="1257"/>
      <c r="J105" s="1257"/>
      <c r="K105" s="1257"/>
      <c r="L105" s="1257"/>
      <c r="M105" s="1257"/>
      <c r="N105" s="1257"/>
      <c r="O105" s="1257"/>
      <c r="P105" s="1257"/>
    </row>
    <row r="107" spans="1:25" ht="15.75" thickBot="1"/>
    <row r="108" spans="1:25" ht="27" thickBot="1">
      <c r="B108" s="1268" t="s">
        <v>122</v>
      </c>
      <c r="C108" s="1269"/>
      <c r="D108" s="1269"/>
      <c r="E108" s="1269"/>
      <c r="F108" s="1269"/>
      <c r="G108" s="1269"/>
      <c r="H108" s="1269"/>
      <c r="I108" s="1269"/>
      <c r="J108" s="1269"/>
      <c r="K108" s="1269"/>
      <c r="L108" s="1269"/>
      <c r="M108" s="1269"/>
      <c r="N108" s="1270"/>
    </row>
    <row r="110" spans="1:25" ht="15.75" thickBot="1">
      <c r="M110" s="51"/>
      <c r="N110" s="51"/>
    </row>
    <row r="111" spans="1:25" s="15" customFormat="1" ht="109.5" customHeight="1">
      <c r="B111" s="52" t="s">
        <v>33</v>
      </c>
      <c r="C111" s="52" t="s">
        <v>34</v>
      </c>
      <c r="D111" s="52" t="s">
        <v>35</v>
      </c>
      <c r="E111" s="52" t="s">
        <v>36</v>
      </c>
      <c r="F111" s="52" t="s">
        <v>37</v>
      </c>
      <c r="G111" s="52" t="s">
        <v>38</v>
      </c>
      <c r="H111" s="52" t="s">
        <v>39</v>
      </c>
      <c r="I111" s="52" t="s">
        <v>40</v>
      </c>
      <c r="J111" s="52" t="s">
        <v>41</v>
      </c>
      <c r="K111" s="52" t="s">
        <v>42</v>
      </c>
      <c r="L111" s="52" t="s">
        <v>43</v>
      </c>
      <c r="M111" s="53" t="s">
        <v>44</v>
      </c>
      <c r="N111" s="52" t="s">
        <v>45</v>
      </c>
      <c r="O111" s="52" t="s">
        <v>46</v>
      </c>
      <c r="P111" s="54" t="s">
        <v>47</v>
      </c>
      <c r="Q111" s="54" t="s">
        <v>48</v>
      </c>
    </row>
    <row r="112" spans="1:25" s="162" customFormat="1">
      <c r="A112" s="150">
        <v>1</v>
      </c>
      <c r="B112" s="153"/>
      <c r="C112" s="152"/>
      <c r="D112" s="152"/>
      <c r="E112" s="557"/>
      <c r="F112" s="152"/>
      <c r="G112" s="512"/>
      <c r="H112" s="519"/>
      <c r="I112" s="519"/>
      <c r="J112" s="514"/>
      <c r="K112" s="567"/>
      <c r="L112" s="514"/>
      <c r="M112" s="543"/>
      <c r="N112" s="543"/>
      <c r="O112" s="544"/>
      <c r="P112" s="544"/>
      <c r="Q112" s="174"/>
      <c r="R112" s="175"/>
      <c r="S112" s="175"/>
      <c r="T112" s="175"/>
      <c r="U112" s="175"/>
      <c r="V112" s="175"/>
      <c r="W112" s="175"/>
      <c r="X112" s="175"/>
      <c r="Y112" s="175"/>
    </row>
    <row r="113" spans="1:25" s="162" customFormat="1">
      <c r="A113" s="150">
        <f>+A112+1</f>
        <v>2</v>
      </c>
      <c r="B113" s="153"/>
      <c r="C113" s="152"/>
      <c r="D113" s="152"/>
      <c r="E113" s="154"/>
      <c r="F113" s="155"/>
      <c r="G113" s="184"/>
      <c r="H113" s="156"/>
      <c r="I113" s="156"/>
      <c r="J113" s="157"/>
      <c r="K113" s="173"/>
      <c r="L113" s="157"/>
      <c r="M113" s="173"/>
      <c r="N113" s="173"/>
      <c r="O113" s="160"/>
      <c r="P113" s="160"/>
      <c r="Q113" s="174"/>
      <c r="R113" s="175"/>
      <c r="S113" s="175"/>
      <c r="T113" s="175"/>
      <c r="U113" s="175"/>
      <c r="V113" s="175"/>
      <c r="W113" s="175"/>
      <c r="X113" s="175"/>
      <c r="Y113" s="175"/>
    </row>
    <row r="114" spans="1:25" s="162" customFormat="1">
      <c r="A114" s="150">
        <f t="shared" ref="A114:A119" si="4">+A113+1</f>
        <v>3</v>
      </c>
      <c r="B114" s="153"/>
      <c r="C114" s="152"/>
      <c r="D114" s="153"/>
      <c r="E114" s="154"/>
      <c r="F114" s="155"/>
      <c r="G114" s="155"/>
      <c r="H114" s="155"/>
      <c r="I114" s="156"/>
      <c r="J114" s="157"/>
      <c r="K114" s="173"/>
      <c r="L114" s="157"/>
      <c r="M114" s="173"/>
      <c r="N114" s="173"/>
      <c r="O114" s="160"/>
      <c r="P114" s="160"/>
      <c r="Q114" s="174"/>
      <c r="R114" s="175"/>
      <c r="S114" s="175"/>
      <c r="T114" s="175"/>
      <c r="U114" s="175"/>
      <c r="V114" s="175"/>
      <c r="W114" s="175"/>
      <c r="X114" s="175"/>
      <c r="Y114" s="175"/>
    </row>
    <row r="115" spans="1:25" s="162" customFormat="1">
      <c r="A115" s="150">
        <f t="shared" si="4"/>
        <v>4</v>
      </c>
      <c r="B115" s="153"/>
      <c r="C115" s="152"/>
      <c r="D115" s="153"/>
      <c r="E115" s="154"/>
      <c r="F115" s="155"/>
      <c r="G115" s="155"/>
      <c r="H115" s="155"/>
      <c r="I115" s="156"/>
      <c r="J115" s="157"/>
      <c r="K115" s="173"/>
      <c r="L115" s="157"/>
      <c r="M115" s="173"/>
      <c r="N115" s="173"/>
      <c r="O115" s="160"/>
      <c r="P115" s="160"/>
      <c r="Q115" s="174"/>
      <c r="R115" s="175"/>
      <c r="S115" s="175"/>
      <c r="T115" s="175"/>
      <c r="U115" s="175"/>
      <c r="V115" s="175"/>
      <c r="W115" s="175"/>
      <c r="X115" s="175"/>
      <c r="Y115" s="175"/>
    </row>
    <row r="116" spans="1:25" s="162" customFormat="1">
      <c r="A116" s="150">
        <f t="shared" si="4"/>
        <v>5</v>
      </c>
      <c r="B116" s="153"/>
      <c r="C116" s="152"/>
      <c r="D116" s="153"/>
      <c r="E116" s="154"/>
      <c r="F116" s="155"/>
      <c r="G116" s="155"/>
      <c r="H116" s="155"/>
      <c r="I116" s="156"/>
      <c r="J116" s="157"/>
      <c r="K116" s="173"/>
      <c r="L116" s="157"/>
      <c r="M116" s="173"/>
      <c r="N116" s="173"/>
      <c r="O116" s="160"/>
      <c r="P116" s="160"/>
      <c r="Q116" s="174"/>
      <c r="R116" s="175"/>
      <c r="S116" s="175"/>
      <c r="T116" s="175"/>
      <c r="U116" s="175"/>
      <c r="V116" s="175"/>
      <c r="W116" s="175"/>
      <c r="X116" s="175"/>
      <c r="Y116" s="175"/>
    </row>
    <row r="117" spans="1:25" s="162" customFormat="1">
      <c r="A117" s="150">
        <f t="shared" si="4"/>
        <v>6</v>
      </c>
      <c r="B117" s="153"/>
      <c r="C117" s="152"/>
      <c r="D117" s="153"/>
      <c r="E117" s="154"/>
      <c r="F117" s="155"/>
      <c r="G117" s="155"/>
      <c r="H117" s="155"/>
      <c r="I117" s="156"/>
      <c r="J117" s="157"/>
      <c r="K117" s="173"/>
      <c r="L117" s="157"/>
      <c r="M117" s="173"/>
      <c r="N117" s="173"/>
      <c r="O117" s="160"/>
      <c r="P117" s="160"/>
      <c r="Q117" s="174"/>
      <c r="R117" s="175"/>
      <c r="S117" s="175"/>
      <c r="T117" s="175"/>
      <c r="U117" s="175"/>
      <c r="V117" s="175"/>
      <c r="W117" s="175"/>
      <c r="X117" s="175"/>
      <c r="Y117" s="175"/>
    </row>
    <row r="118" spans="1:25" s="162" customFormat="1">
      <c r="A118" s="150">
        <f t="shared" si="4"/>
        <v>7</v>
      </c>
      <c r="B118" s="153"/>
      <c r="C118" s="152"/>
      <c r="D118" s="153"/>
      <c r="E118" s="154"/>
      <c r="F118" s="155"/>
      <c r="G118" s="155"/>
      <c r="H118" s="155"/>
      <c r="I118" s="156"/>
      <c r="J118" s="157"/>
      <c r="K118" s="173"/>
      <c r="L118" s="157"/>
      <c r="M118" s="173"/>
      <c r="N118" s="173"/>
      <c r="O118" s="160"/>
      <c r="P118" s="160"/>
      <c r="Q118" s="174"/>
      <c r="R118" s="175"/>
      <c r="S118" s="175"/>
      <c r="T118" s="175"/>
      <c r="U118" s="175"/>
      <c r="V118" s="175"/>
      <c r="W118" s="175"/>
      <c r="X118" s="175"/>
      <c r="Y118" s="175"/>
    </row>
    <row r="119" spans="1:25" s="162" customFormat="1">
      <c r="A119" s="150">
        <f t="shared" si="4"/>
        <v>8</v>
      </c>
      <c r="B119" s="153"/>
      <c r="C119" s="152"/>
      <c r="D119" s="153"/>
      <c r="E119" s="154"/>
      <c r="F119" s="155"/>
      <c r="G119" s="155"/>
      <c r="H119" s="155"/>
      <c r="I119" s="156"/>
      <c r="J119" s="157"/>
      <c r="K119" s="173"/>
      <c r="L119" s="157"/>
      <c r="M119" s="173"/>
      <c r="N119" s="173"/>
      <c r="O119" s="160"/>
      <c r="P119" s="160"/>
      <c r="Q119" s="174"/>
      <c r="R119" s="175"/>
      <c r="S119" s="175"/>
      <c r="T119" s="175"/>
      <c r="U119" s="175"/>
      <c r="V119" s="175"/>
      <c r="W119" s="175"/>
      <c r="X119" s="175"/>
      <c r="Y119" s="175"/>
    </row>
    <row r="120" spans="1:25" s="162" customFormat="1">
      <c r="A120" s="150"/>
      <c r="B120" s="151" t="s">
        <v>28</v>
      </c>
      <c r="C120" s="152"/>
      <c r="D120" s="153"/>
      <c r="E120" s="154"/>
      <c r="F120" s="155"/>
      <c r="G120" s="155"/>
      <c r="H120" s="155"/>
      <c r="I120" s="156"/>
      <c r="J120" s="157"/>
      <c r="K120" s="158">
        <f t="shared" ref="K120" si="5">SUM(K112:K119)</f>
        <v>0</v>
      </c>
      <c r="L120" s="158">
        <f t="shared" ref="L120:N120" si="6">SUM(L112:L119)</f>
        <v>0</v>
      </c>
      <c r="M120" s="185">
        <f t="shared" si="6"/>
        <v>0</v>
      </c>
      <c r="N120" s="158">
        <f t="shared" si="6"/>
        <v>0</v>
      </c>
      <c r="O120" s="160"/>
      <c r="P120" s="160"/>
      <c r="Q120" s="161"/>
    </row>
    <row r="121" spans="1:25">
      <c r="B121" s="112"/>
      <c r="C121" s="112"/>
      <c r="D121" s="112"/>
      <c r="E121" s="163"/>
      <c r="F121" s="112"/>
      <c r="G121" s="568"/>
      <c r="H121" s="112"/>
      <c r="I121" s="112"/>
      <c r="J121" s="112"/>
      <c r="K121" s="112"/>
      <c r="L121" s="112"/>
      <c r="M121" s="112"/>
      <c r="N121" s="112"/>
      <c r="O121" s="112"/>
      <c r="P121" s="112"/>
    </row>
    <row r="122" spans="1:25" ht="18.75">
      <c r="B122" s="166" t="s">
        <v>123</v>
      </c>
      <c r="C122" s="108" t="s">
        <v>888</v>
      </c>
      <c r="H122" s="168"/>
      <c r="I122" s="168"/>
      <c r="J122" s="574"/>
      <c r="K122" s="574"/>
      <c r="L122" s="574"/>
      <c r="M122" s="168"/>
      <c r="N122" s="112"/>
      <c r="O122" s="112"/>
      <c r="P122" s="112"/>
    </row>
    <row r="123" spans="1:25">
      <c r="J123" s="584"/>
      <c r="K123" s="584"/>
    </row>
    <row r="124" spans="1:25" ht="15.75" thickBot="1"/>
    <row r="125" spans="1:25" ht="37.15" customHeight="1" thickBot="1">
      <c r="B125" s="177" t="s">
        <v>124</v>
      </c>
      <c r="C125" s="142" t="s">
        <v>125</v>
      </c>
      <c r="D125" s="177" t="s">
        <v>27</v>
      </c>
      <c r="E125" s="142" t="s">
        <v>126</v>
      </c>
      <c r="K125" s="585"/>
    </row>
    <row r="126" spans="1:25" ht="41.45" customHeight="1">
      <c r="B126" s="178" t="s">
        <v>127</v>
      </c>
      <c r="C126" s="179">
        <v>20</v>
      </c>
      <c r="D126" s="179">
        <v>0</v>
      </c>
      <c r="E126" s="1282"/>
    </row>
    <row r="127" spans="1:25">
      <c r="B127" s="178" t="s">
        <v>128</v>
      </c>
      <c r="C127" s="118">
        <v>30</v>
      </c>
      <c r="D127" s="187">
        <v>0</v>
      </c>
      <c r="E127" s="1283"/>
    </row>
    <row r="128" spans="1:25" ht="15.75" thickBot="1">
      <c r="B128" s="178" t="s">
        <v>129</v>
      </c>
      <c r="C128" s="180">
        <v>40</v>
      </c>
      <c r="D128" s="180">
        <v>0</v>
      </c>
      <c r="E128" s="1284"/>
    </row>
    <row r="130" spans="2:17" ht="15.75" thickBot="1"/>
    <row r="131" spans="2:17" ht="27" thickBot="1">
      <c r="B131" s="1268" t="s">
        <v>130</v>
      </c>
      <c r="C131" s="1269"/>
      <c r="D131" s="1269"/>
      <c r="E131" s="1269"/>
      <c r="F131" s="1269"/>
      <c r="G131" s="1269"/>
      <c r="H131" s="1269"/>
      <c r="I131" s="1269"/>
      <c r="J131" s="1269"/>
      <c r="K131" s="1269"/>
      <c r="L131" s="1269"/>
      <c r="M131" s="1269"/>
      <c r="N131" s="1270"/>
    </row>
    <row r="132" spans="2:17">
      <c r="C132" s="103"/>
    </row>
    <row r="133" spans="2:17" ht="76.5" customHeight="1">
      <c r="B133" s="114" t="s">
        <v>92</v>
      </c>
      <c r="C133" s="114" t="s">
        <v>93</v>
      </c>
      <c r="D133" s="114" t="s">
        <v>94</v>
      </c>
      <c r="E133" s="114" t="s">
        <v>95</v>
      </c>
      <c r="F133" s="114" t="s">
        <v>96</v>
      </c>
      <c r="G133" s="114" t="s">
        <v>97</v>
      </c>
      <c r="H133" s="114" t="s">
        <v>98</v>
      </c>
      <c r="I133" s="114" t="s">
        <v>99</v>
      </c>
      <c r="J133" s="1271" t="s">
        <v>100</v>
      </c>
      <c r="K133" s="1272"/>
      <c r="L133" s="1273"/>
      <c r="M133" s="114" t="s">
        <v>101</v>
      </c>
      <c r="N133" s="114" t="s">
        <v>102</v>
      </c>
      <c r="O133" s="114" t="s">
        <v>103</v>
      </c>
      <c r="P133" s="1271" t="s">
        <v>82</v>
      </c>
      <c r="Q133" s="1273"/>
    </row>
    <row r="134" spans="2:17" s="183" customFormat="1">
      <c r="B134" s="188" t="s">
        <v>1096</v>
      </c>
      <c r="C134" s="213"/>
      <c r="D134" s="586"/>
      <c r="E134" s="586"/>
      <c r="F134" s="213"/>
      <c r="G134" s="213"/>
      <c r="H134" s="214"/>
      <c r="I134" s="188"/>
      <c r="J134" s="213"/>
      <c r="K134" s="587"/>
      <c r="L134" s="579"/>
      <c r="M134" s="129"/>
      <c r="N134" s="129"/>
      <c r="O134" s="129"/>
      <c r="P134" s="1280"/>
      <c r="Q134" s="1280"/>
    </row>
    <row r="135" spans="2:17" s="183" customFormat="1" ht="54.75" customHeight="1">
      <c r="B135" s="188" t="s">
        <v>1096</v>
      </c>
      <c r="C135" s="213"/>
      <c r="D135" s="220"/>
      <c r="E135" s="220"/>
      <c r="F135" s="213"/>
      <c r="G135" s="213"/>
      <c r="H135" s="214"/>
      <c r="I135" s="188"/>
      <c r="J135" s="213"/>
      <c r="K135" s="587"/>
      <c r="L135" s="579"/>
      <c r="M135" s="129"/>
      <c r="N135" s="129"/>
      <c r="O135" s="129"/>
      <c r="P135" s="1280"/>
      <c r="Q135" s="1280"/>
    </row>
    <row r="136" spans="2:17" s="183" customFormat="1">
      <c r="B136" s="588" t="s">
        <v>1097</v>
      </c>
      <c r="C136" s="213"/>
      <c r="D136" s="220"/>
      <c r="E136" s="220"/>
      <c r="F136" s="213"/>
      <c r="G136" s="213"/>
      <c r="H136" s="214"/>
      <c r="I136" s="188"/>
      <c r="J136" s="213"/>
      <c r="K136" s="589"/>
      <c r="L136" s="188"/>
      <c r="M136" s="129"/>
      <c r="N136" s="129"/>
      <c r="O136" s="129"/>
      <c r="P136" s="1280"/>
      <c r="Q136" s="1280"/>
    </row>
    <row r="137" spans="2:17" s="183" customFormat="1">
      <c r="B137" s="588" t="s">
        <v>1097</v>
      </c>
      <c r="C137" s="213"/>
      <c r="D137" s="220"/>
      <c r="E137" s="220"/>
      <c r="F137" s="590"/>
      <c r="G137" s="591"/>
      <c r="H137" s="592"/>
      <c r="I137" s="593"/>
      <c r="J137" s="590"/>
      <c r="K137" s="594"/>
      <c r="L137" s="579"/>
      <c r="M137" s="129"/>
      <c r="N137" s="129"/>
      <c r="O137" s="129"/>
      <c r="P137" s="1276"/>
      <c r="Q137" s="1277"/>
    </row>
    <row r="138" spans="2:17" s="183" customFormat="1">
      <c r="B138" s="213" t="s">
        <v>174</v>
      </c>
      <c r="C138" s="595"/>
      <c r="D138" s="220"/>
      <c r="E138" s="220"/>
      <c r="F138" s="590"/>
      <c r="G138" s="591"/>
      <c r="H138" s="592"/>
      <c r="I138" s="593"/>
      <c r="J138" s="590"/>
      <c r="K138" s="594"/>
      <c r="L138" s="579"/>
      <c r="M138" s="129"/>
      <c r="N138" s="129"/>
      <c r="O138" s="129"/>
      <c r="P138" s="1276"/>
      <c r="Q138" s="1277"/>
    </row>
    <row r="139" spans="2:17" s="183" customFormat="1">
      <c r="B139" s="213" t="s">
        <v>1098</v>
      </c>
      <c r="C139" s="213"/>
      <c r="D139" s="220"/>
      <c r="E139" s="220"/>
      <c r="F139" s="348"/>
      <c r="H139" s="484"/>
      <c r="I139" s="348"/>
      <c r="J139" s="348"/>
      <c r="K139" s="129"/>
      <c r="L139" s="129"/>
      <c r="M139" s="129"/>
      <c r="N139" s="129"/>
      <c r="O139" s="129"/>
      <c r="P139" s="1298"/>
      <c r="Q139" s="1299"/>
    </row>
    <row r="140" spans="2:17" s="183" customFormat="1">
      <c r="B140" s="213" t="s">
        <v>1098</v>
      </c>
      <c r="C140" s="596"/>
      <c r="D140" s="220"/>
      <c r="E140" s="220"/>
      <c r="F140" s="129"/>
      <c r="G140" s="129"/>
      <c r="H140" s="480"/>
      <c r="I140" s="129"/>
      <c r="J140" s="129"/>
      <c r="K140" s="129"/>
      <c r="L140" s="129"/>
      <c r="M140" s="129"/>
      <c r="N140" s="129"/>
      <c r="O140" s="129"/>
      <c r="P140" s="1280"/>
      <c r="Q140" s="1280"/>
    </row>
    <row r="141" spans="2:17" s="183" customFormat="1" ht="80.25" customHeight="1">
      <c r="B141" s="213" t="s">
        <v>1099</v>
      </c>
      <c r="C141" s="129"/>
      <c r="D141" s="220"/>
      <c r="E141" s="220"/>
      <c r="F141" s="129"/>
      <c r="G141" s="129"/>
      <c r="H141" s="129"/>
      <c r="I141" s="129"/>
      <c r="J141" s="129"/>
      <c r="K141" s="129"/>
      <c r="L141" s="129"/>
      <c r="M141" s="129"/>
      <c r="N141" s="129"/>
      <c r="O141" s="129"/>
      <c r="P141" s="1280"/>
      <c r="Q141" s="1280"/>
    </row>
    <row r="142" spans="2:17" ht="15.75" thickBot="1"/>
    <row r="143" spans="2:17" ht="54" customHeight="1">
      <c r="B143" s="48" t="s">
        <v>17</v>
      </c>
      <c r="C143" s="48" t="s">
        <v>124</v>
      </c>
      <c r="D143" s="114" t="s">
        <v>125</v>
      </c>
      <c r="E143" s="48" t="s">
        <v>27</v>
      </c>
      <c r="F143" s="142" t="s">
        <v>138</v>
      </c>
      <c r="G143" s="143"/>
    </row>
    <row r="144" spans="2:17" ht="120.75" customHeight="1">
      <c r="B144" s="1285" t="s">
        <v>139</v>
      </c>
      <c r="C144" s="144" t="s">
        <v>140</v>
      </c>
      <c r="D144" s="187">
        <v>25</v>
      </c>
      <c r="E144" s="128">
        <v>0</v>
      </c>
      <c r="F144" s="1286">
        <f>+E144+E145+E146</f>
        <v>0</v>
      </c>
      <c r="G144" s="597"/>
    </row>
    <row r="145" spans="2:7" ht="76.150000000000006" customHeight="1">
      <c r="B145" s="1285"/>
      <c r="C145" s="144" t="s">
        <v>141</v>
      </c>
      <c r="D145" s="146">
        <v>25</v>
      </c>
      <c r="E145" s="187">
        <v>0</v>
      </c>
      <c r="F145" s="1287"/>
      <c r="G145" s="597"/>
    </row>
    <row r="146" spans="2:7" ht="69" customHeight="1">
      <c r="B146" s="1285"/>
      <c r="C146" s="144" t="s">
        <v>142</v>
      </c>
      <c r="D146" s="187">
        <v>10</v>
      </c>
      <c r="E146" s="187">
        <v>0</v>
      </c>
      <c r="F146" s="1288"/>
      <c r="G146" s="597"/>
    </row>
    <row r="147" spans="2:7">
      <c r="C147"/>
    </row>
    <row r="150" spans="2:7">
      <c r="B150" s="42" t="s">
        <v>143</v>
      </c>
    </row>
    <row r="153" spans="2:7">
      <c r="B153" s="43" t="s">
        <v>17</v>
      </c>
      <c r="C153" s="43" t="s">
        <v>26</v>
      </c>
      <c r="D153" s="48" t="s">
        <v>27</v>
      </c>
      <c r="E153" s="48" t="s">
        <v>28</v>
      </c>
    </row>
    <row r="154" spans="2:7" ht="28.5">
      <c r="B154" s="49" t="s">
        <v>144</v>
      </c>
      <c r="C154" s="50">
        <v>40</v>
      </c>
      <c r="D154" s="128">
        <f>+E126</f>
        <v>0</v>
      </c>
      <c r="E154" s="1265">
        <f>+D154+D155</f>
        <v>0</v>
      </c>
    </row>
    <row r="155" spans="2:7" ht="42.75">
      <c r="B155" s="49" t="s">
        <v>145</v>
      </c>
      <c r="C155" s="50">
        <v>60</v>
      </c>
      <c r="D155" s="128">
        <f>+F144</f>
        <v>0</v>
      </c>
      <c r="E155" s="1266"/>
    </row>
  </sheetData>
  <mergeCells count="57">
    <mergeCell ref="E154:E155"/>
    <mergeCell ref="P138:Q138"/>
    <mergeCell ref="P139:Q139"/>
    <mergeCell ref="P140:Q140"/>
    <mergeCell ref="P141:Q141"/>
    <mergeCell ref="B144:B146"/>
    <mergeCell ref="F144:F146"/>
    <mergeCell ref="J133:L133"/>
    <mergeCell ref="P133:Q133"/>
    <mergeCell ref="P134:Q134"/>
    <mergeCell ref="P135:Q135"/>
    <mergeCell ref="P136:Q136"/>
    <mergeCell ref="P137:Q137"/>
    <mergeCell ref="B131:N131"/>
    <mergeCell ref="P94:Q94"/>
    <mergeCell ref="P95:Q95"/>
    <mergeCell ref="P96:Q96"/>
    <mergeCell ref="P97:Q97"/>
    <mergeCell ref="P98:Q98"/>
    <mergeCell ref="P99:Q99"/>
    <mergeCell ref="P100:Q100"/>
    <mergeCell ref="D102:E102"/>
    <mergeCell ref="B105:P105"/>
    <mergeCell ref="B108:N108"/>
    <mergeCell ref="E126:E128"/>
    <mergeCell ref="P93:Q93"/>
    <mergeCell ref="O74:P74"/>
    <mergeCell ref="B80:N80"/>
    <mergeCell ref="J85:L85"/>
    <mergeCell ref="P85:Q85"/>
    <mergeCell ref="P86:Q86"/>
    <mergeCell ref="P87:Q87"/>
    <mergeCell ref="P88:Q88"/>
    <mergeCell ref="P89:Q89"/>
    <mergeCell ref="P90:Q90"/>
    <mergeCell ref="P91:Q91"/>
    <mergeCell ref="P92:Q92"/>
    <mergeCell ref="O73:P73"/>
    <mergeCell ref="C10:E10"/>
    <mergeCell ref="B14:C21"/>
    <mergeCell ref="B22:C22"/>
    <mergeCell ref="E41:E42"/>
    <mergeCell ref="M46:N46"/>
    <mergeCell ref="B61:B62"/>
    <mergeCell ref="C61:C62"/>
    <mergeCell ref="D61:E61"/>
    <mergeCell ref="C65:N65"/>
    <mergeCell ref="B67:N67"/>
    <mergeCell ref="O70:P70"/>
    <mergeCell ref="O71:P71"/>
    <mergeCell ref="O72:P72"/>
    <mergeCell ref="C9:N9"/>
    <mergeCell ref="B2:P2"/>
    <mergeCell ref="B4:P4"/>
    <mergeCell ref="C6:N6"/>
    <mergeCell ref="C7:N7"/>
    <mergeCell ref="C8:N8"/>
  </mergeCells>
  <dataValidations count="2">
    <dataValidation type="list" allowBlank="1" showInputMessage="1" showErrorMessage="1" sqref="WVD983071 A65567 IR65567 SN65567 ACJ65567 AMF65567 AWB65567 BFX65567 BPT65567 BZP65567 CJL65567 CTH65567 DDD65567 DMZ65567 DWV65567 EGR65567 EQN65567 FAJ65567 FKF65567 FUB65567 GDX65567 GNT65567 GXP65567 HHL65567 HRH65567 IBD65567 IKZ65567 IUV65567 JER65567 JON65567 JYJ65567 KIF65567 KSB65567 LBX65567 LLT65567 LVP65567 MFL65567 MPH65567 MZD65567 NIZ65567 NSV65567 OCR65567 OMN65567 OWJ65567 PGF65567 PQB65567 PZX65567 QJT65567 QTP65567 RDL65567 RNH65567 RXD65567 SGZ65567 SQV65567 TAR65567 TKN65567 TUJ65567 UEF65567 UOB65567 UXX65567 VHT65567 VRP65567 WBL65567 WLH65567 WVD65567 A131103 IR131103 SN131103 ACJ131103 AMF131103 AWB131103 BFX131103 BPT131103 BZP131103 CJL131103 CTH131103 DDD131103 DMZ131103 DWV131103 EGR131103 EQN131103 FAJ131103 FKF131103 FUB131103 GDX131103 GNT131103 GXP131103 HHL131103 HRH131103 IBD131103 IKZ131103 IUV131103 JER131103 JON131103 JYJ131103 KIF131103 KSB131103 LBX131103 LLT131103 LVP131103 MFL131103 MPH131103 MZD131103 NIZ131103 NSV131103 OCR131103 OMN131103 OWJ131103 PGF131103 PQB131103 PZX131103 QJT131103 QTP131103 RDL131103 RNH131103 RXD131103 SGZ131103 SQV131103 TAR131103 TKN131103 TUJ131103 UEF131103 UOB131103 UXX131103 VHT131103 VRP131103 WBL131103 WLH131103 WVD131103 A196639 IR196639 SN196639 ACJ196639 AMF196639 AWB196639 BFX196639 BPT196639 BZP196639 CJL196639 CTH196639 DDD196639 DMZ196639 DWV196639 EGR196639 EQN196639 FAJ196639 FKF196639 FUB196639 GDX196639 GNT196639 GXP196639 HHL196639 HRH196639 IBD196639 IKZ196639 IUV196639 JER196639 JON196639 JYJ196639 KIF196639 KSB196639 LBX196639 LLT196639 LVP196639 MFL196639 MPH196639 MZD196639 NIZ196639 NSV196639 OCR196639 OMN196639 OWJ196639 PGF196639 PQB196639 PZX196639 QJT196639 QTP196639 RDL196639 RNH196639 RXD196639 SGZ196639 SQV196639 TAR196639 TKN196639 TUJ196639 UEF196639 UOB196639 UXX196639 VHT196639 VRP196639 WBL196639 WLH196639 WVD196639 A262175 IR262175 SN262175 ACJ262175 AMF262175 AWB262175 BFX262175 BPT262175 BZP262175 CJL262175 CTH262175 DDD262175 DMZ262175 DWV262175 EGR262175 EQN262175 FAJ262175 FKF262175 FUB262175 GDX262175 GNT262175 GXP262175 HHL262175 HRH262175 IBD262175 IKZ262175 IUV262175 JER262175 JON262175 JYJ262175 KIF262175 KSB262175 LBX262175 LLT262175 LVP262175 MFL262175 MPH262175 MZD262175 NIZ262175 NSV262175 OCR262175 OMN262175 OWJ262175 PGF262175 PQB262175 PZX262175 QJT262175 QTP262175 RDL262175 RNH262175 RXD262175 SGZ262175 SQV262175 TAR262175 TKN262175 TUJ262175 UEF262175 UOB262175 UXX262175 VHT262175 VRP262175 WBL262175 WLH262175 WVD262175 A327711 IR327711 SN327711 ACJ327711 AMF327711 AWB327711 BFX327711 BPT327711 BZP327711 CJL327711 CTH327711 DDD327711 DMZ327711 DWV327711 EGR327711 EQN327711 FAJ327711 FKF327711 FUB327711 GDX327711 GNT327711 GXP327711 HHL327711 HRH327711 IBD327711 IKZ327711 IUV327711 JER327711 JON327711 JYJ327711 KIF327711 KSB327711 LBX327711 LLT327711 LVP327711 MFL327711 MPH327711 MZD327711 NIZ327711 NSV327711 OCR327711 OMN327711 OWJ327711 PGF327711 PQB327711 PZX327711 QJT327711 QTP327711 RDL327711 RNH327711 RXD327711 SGZ327711 SQV327711 TAR327711 TKN327711 TUJ327711 UEF327711 UOB327711 UXX327711 VHT327711 VRP327711 WBL327711 WLH327711 WVD327711 A393247 IR393247 SN393247 ACJ393247 AMF393247 AWB393247 BFX393247 BPT393247 BZP393247 CJL393247 CTH393247 DDD393247 DMZ393247 DWV393247 EGR393247 EQN393247 FAJ393247 FKF393247 FUB393247 GDX393247 GNT393247 GXP393247 HHL393247 HRH393247 IBD393247 IKZ393247 IUV393247 JER393247 JON393247 JYJ393247 KIF393247 KSB393247 LBX393247 LLT393247 LVP393247 MFL393247 MPH393247 MZD393247 NIZ393247 NSV393247 OCR393247 OMN393247 OWJ393247 PGF393247 PQB393247 PZX393247 QJT393247 QTP393247 RDL393247 RNH393247 RXD393247 SGZ393247 SQV393247 TAR393247 TKN393247 TUJ393247 UEF393247 UOB393247 UXX393247 VHT393247 VRP393247 WBL393247 WLH393247 WVD393247 A458783 IR458783 SN458783 ACJ458783 AMF458783 AWB458783 BFX458783 BPT458783 BZP458783 CJL458783 CTH458783 DDD458783 DMZ458783 DWV458783 EGR458783 EQN458783 FAJ458783 FKF458783 FUB458783 GDX458783 GNT458783 GXP458783 HHL458783 HRH458783 IBD458783 IKZ458783 IUV458783 JER458783 JON458783 JYJ458783 KIF458783 KSB458783 LBX458783 LLT458783 LVP458783 MFL458783 MPH458783 MZD458783 NIZ458783 NSV458783 OCR458783 OMN458783 OWJ458783 PGF458783 PQB458783 PZX458783 QJT458783 QTP458783 RDL458783 RNH458783 RXD458783 SGZ458783 SQV458783 TAR458783 TKN458783 TUJ458783 UEF458783 UOB458783 UXX458783 VHT458783 VRP458783 WBL458783 WLH458783 WVD458783 A524319 IR524319 SN524319 ACJ524319 AMF524319 AWB524319 BFX524319 BPT524319 BZP524319 CJL524319 CTH524319 DDD524319 DMZ524319 DWV524319 EGR524319 EQN524319 FAJ524319 FKF524319 FUB524319 GDX524319 GNT524319 GXP524319 HHL524319 HRH524319 IBD524319 IKZ524319 IUV524319 JER524319 JON524319 JYJ524319 KIF524319 KSB524319 LBX524319 LLT524319 LVP524319 MFL524319 MPH524319 MZD524319 NIZ524319 NSV524319 OCR524319 OMN524319 OWJ524319 PGF524319 PQB524319 PZX524319 QJT524319 QTP524319 RDL524319 RNH524319 RXD524319 SGZ524319 SQV524319 TAR524319 TKN524319 TUJ524319 UEF524319 UOB524319 UXX524319 VHT524319 VRP524319 WBL524319 WLH524319 WVD524319 A589855 IR589855 SN589855 ACJ589855 AMF589855 AWB589855 BFX589855 BPT589855 BZP589855 CJL589855 CTH589855 DDD589855 DMZ589855 DWV589855 EGR589855 EQN589855 FAJ589855 FKF589855 FUB589855 GDX589855 GNT589855 GXP589855 HHL589855 HRH589855 IBD589855 IKZ589855 IUV589855 JER589855 JON589855 JYJ589855 KIF589855 KSB589855 LBX589855 LLT589855 LVP589855 MFL589855 MPH589855 MZD589855 NIZ589855 NSV589855 OCR589855 OMN589855 OWJ589855 PGF589855 PQB589855 PZX589855 QJT589855 QTP589855 RDL589855 RNH589855 RXD589855 SGZ589855 SQV589855 TAR589855 TKN589855 TUJ589855 UEF589855 UOB589855 UXX589855 VHT589855 VRP589855 WBL589855 WLH589855 WVD589855 A655391 IR655391 SN655391 ACJ655391 AMF655391 AWB655391 BFX655391 BPT655391 BZP655391 CJL655391 CTH655391 DDD655391 DMZ655391 DWV655391 EGR655391 EQN655391 FAJ655391 FKF655391 FUB655391 GDX655391 GNT655391 GXP655391 HHL655391 HRH655391 IBD655391 IKZ655391 IUV655391 JER655391 JON655391 JYJ655391 KIF655391 KSB655391 LBX655391 LLT655391 LVP655391 MFL655391 MPH655391 MZD655391 NIZ655391 NSV655391 OCR655391 OMN655391 OWJ655391 PGF655391 PQB655391 PZX655391 QJT655391 QTP655391 RDL655391 RNH655391 RXD655391 SGZ655391 SQV655391 TAR655391 TKN655391 TUJ655391 UEF655391 UOB655391 UXX655391 VHT655391 VRP655391 WBL655391 WLH655391 WVD655391 A720927 IR720927 SN720927 ACJ720927 AMF720927 AWB720927 BFX720927 BPT720927 BZP720927 CJL720927 CTH720927 DDD720927 DMZ720927 DWV720927 EGR720927 EQN720927 FAJ720927 FKF720927 FUB720927 GDX720927 GNT720927 GXP720927 HHL720927 HRH720927 IBD720927 IKZ720927 IUV720927 JER720927 JON720927 JYJ720927 KIF720927 KSB720927 LBX720927 LLT720927 LVP720927 MFL720927 MPH720927 MZD720927 NIZ720927 NSV720927 OCR720927 OMN720927 OWJ720927 PGF720927 PQB720927 PZX720927 QJT720927 QTP720927 RDL720927 RNH720927 RXD720927 SGZ720927 SQV720927 TAR720927 TKN720927 TUJ720927 UEF720927 UOB720927 UXX720927 VHT720927 VRP720927 WBL720927 WLH720927 WVD720927 A786463 IR786463 SN786463 ACJ786463 AMF786463 AWB786463 BFX786463 BPT786463 BZP786463 CJL786463 CTH786463 DDD786463 DMZ786463 DWV786463 EGR786463 EQN786463 FAJ786463 FKF786463 FUB786463 GDX786463 GNT786463 GXP786463 HHL786463 HRH786463 IBD786463 IKZ786463 IUV786463 JER786463 JON786463 JYJ786463 KIF786463 KSB786463 LBX786463 LLT786463 LVP786463 MFL786463 MPH786463 MZD786463 NIZ786463 NSV786463 OCR786463 OMN786463 OWJ786463 PGF786463 PQB786463 PZX786463 QJT786463 QTP786463 RDL786463 RNH786463 RXD786463 SGZ786463 SQV786463 TAR786463 TKN786463 TUJ786463 UEF786463 UOB786463 UXX786463 VHT786463 VRP786463 WBL786463 WLH786463 WVD786463 A851999 IR851999 SN851999 ACJ851999 AMF851999 AWB851999 BFX851999 BPT851999 BZP851999 CJL851999 CTH851999 DDD851999 DMZ851999 DWV851999 EGR851999 EQN851999 FAJ851999 FKF851999 FUB851999 GDX851999 GNT851999 GXP851999 HHL851999 HRH851999 IBD851999 IKZ851999 IUV851999 JER851999 JON851999 JYJ851999 KIF851999 KSB851999 LBX851999 LLT851999 LVP851999 MFL851999 MPH851999 MZD851999 NIZ851999 NSV851999 OCR851999 OMN851999 OWJ851999 PGF851999 PQB851999 PZX851999 QJT851999 QTP851999 RDL851999 RNH851999 RXD851999 SGZ851999 SQV851999 TAR851999 TKN851999 TUJ851999 UEF851999 UOB851999 UXX851999 VHT851999 VRP851999 WBL851999 WLH851999 WVD851999 A917535 IR917535 SN917535 ACJ917535 AMF917535 AWB917535 BFX917535 BPT917535 BZP917535 CJL917535 CTH917535 DDD917535 DMZ917535 DWV917535 EGR917535 EQN917535 FAJ917535 FKF917535 FUB917535 GDX917535 GNT917535 GXP917535 HHL917535 HRH917535 IBD917535 IKZ917535 IUV917535 JER917535 JON917535 JYJ917535 KIF917535 KSB917535 LBX917535 LLT917535 LVP917535 MFL917535 MPH917535 MZD917535 NIZ917535 NSV917535 OCR917535 OMN917535 OWJ917535 PGF917535 PQB917535 PZX917535 QJT917535 QTP917535 RDL917535 RNH917535 RXD917535 SGZ917535 SQV917535 TAR917535 TKN917535 TUJ917535 UEF917535 UOB917535 UXX917535 VHT917535 VRP917535 WBL917535 WLH917535 WVD917535 A983071 IR983071 SN983071 ACJ983071 AMF983071 AWB983071 BFX983071 BPT983071 BZP983071 CJL983071 CTH983071 DDD983071 DMZ983071 DWV983071 EGR983071 EQN983071 FAJ983071 FKF983071 FUB983071 GDX983071 GNT983071 GXP983071 HHL983071 HRH983071 IBD983071 IKZ983071 IUV983071 JER983071 JON983071 JYJ983071 KIF983071 KSB983071 LBX983071 LLT983071 LVP983071 MFL983071 MPH983071 MZD983071 NIZ983071 NSV983071 OCR983071 OMN983071 OWJ983071 PGF983071 PQB983071 PZX983071 QJT983071 QTP983071 RDL983071 RNH983071 RXD983071 SGZ983071 SQV983071 TAR983071 TKN983071 TUJ983071 UEF983071 UOB983071 UXX983071 VHT983071 VRP983071 WBL983071 WLH983071 WVD24:WVD45 WLH24:WLH45 WBL24:WBL45 VRP24:VRP45 VHT24:VHT45 UXX24:UXX45 UOB24:UOB45 UEF24:UEF45 TUJ24:TUJ45 TKN24:TKN45 TAR24:TAR45 SQV24:SQV45 SGZ24:SGZ45 RXD24:RXD45 RNH24:RNH45 RDL24:RDL45 QTP24:QTP45 QJT24:QJT45 PZX24:PZX45 PQB24:PQB45 PGF24:PGF45 OWJ24:OWJ45 OMN24:OMN45 OCR24:OCR45 NSV24:NSV45 NIZ24:NIZ45 MZD24:MZD45 MPH24:MPH45 MFL24:MFL45 LVP24:LVP45 LLT24:LLT45 LBX24:LBX45 KSB24:KSB45 KIF24:KIF45 JYJ24:JYJ45 JON24:JON45 JER24:JER45 IUV24:IUV45 IKZ24:IKZ45 IBD24:IBD45 HRH24:HRH45 HHL24:HHL45 GXP24:GXP45 GNT24:GNT45 GDX24:GDX45 FUB24:FUB45 FKF24:FKF45 FAJ24:FAJ45 EQN24:EQN45 EGR24:EGR45 DWV24:DWV45 DMZ24:DMZ45 DDD24:DDD45 CTH24:CTH45 CJL24:CJL45 BZP24:BZP45 BPT24:BPT45 BFX24:BFX45 AWB24:AWB45 AMF24:AMF45 ACJ24:ACJ45 SN24:SN45 IR24:IR45 A24:A45">
      <formula1>"1,2,3,4,5"</formula1>
    </dataValidation>
    <dataValidation type="decimal" allowBlank="1" showInputMessage="1" showErrorMessage="1" sqref="WVG983071 WLK983071 C65567 IU65567 SQ65567 ACM65567 AMI65567 AWE65567 BGA65567 BPW65567 BZS65567 CJO65567 CTK65567 DDG65567 DNC65567 DWY65567 EGU65567 EQQ65567 FAM65567 FKI65567 FUE65567 GEA65567 GNW65567 GXS65567 HHO65567 HRK65567 IBG65567 ILC65567 IUY65567 JEU65567 JOQ65567 JYM65567 KII65567 KSE65567 LCA65567 LLW65567 LVS65567 MFO65567 MPK65567 MZG65567 NJC65567 NSY65567 OCU65567 OMQ65567 OWM65567 PGI65567 PQE65567 QAA65567 QJW65567 QTS65567 RDO65567 RNK65567 RXG65567 SHC65567 SQY65567 TAU65567 TKQ65567 TUM65567 UEI65567 UOE65567 UYA65567 VHW65567 VRS65567 WBO65567 WLK65567 WVG65567 C131103 IU131103 SQ131103 ACM131103 AMI131103 AWE131103 BGA131103 BPW131103 BZS131103 CJO131103 CTK131103 DDG131103 DNC131103 DWY131103 EGU131103 EQQ131103 FAM131103 FKI131103 FUE131103 GEA131103 GNW131103 GXS131103 HHO131103 HRK131103 IBG131103 ILC131103 IUY131103 JEU131103 JOQ131103 JYM131103 KII131103 KSE131103 LCA131103 LLW131103 LVS131103 MFO131103 MPK131103 MZG131103 NJC131103 NSY131103 OCU131103 OMQ131103 OWM131103 PGI131103 PQE131103 QAA131103 QJW131103 QTS131103 RDO131103 RNK131103 RXG131103 SHC131103 SQY131103 TAU131103 TKQ131103 TUM131103 UEI131103 UOE131103 UYA131103 VHW131103 VRS131103 WBO131103 WLK131103 WVG131103 C196639 IU196639 SQ196639 ACM196639 AMI196639 AWE196639 BGA196639 BPW196639 BZS196639 CJO196639 CTK196639 DDG196639 DNC196639 DWY196639 EGU196639 EQQ196639 FAM196639 FKI196639 FUE196639 GEA196639 GNW196639 GXS196639 HHO196639 HRK196639 IBG196639 ILC196639 IUY196639 JEU196639 JOQ196639 JYM196639 KII196639 KSE196639 LCA196639 LLW196639 LVS196639 MFO196639 MPK196639 MZG196639 NJC196639 NSY196639 OCU196639 OMQ196639 OWM196639 PGI196639 PQE196639 QAA196639 QJW196639 QTS196639 RDO196639 RNK196639 RXG196639 SHC196639 SQY196639 TAU196639 TKQ196639 TUM196639 UEI196639 UOE196639 UYA196639 VHW196639 VRS196639 WBO196639 WLK196639 WVG196639 C262175 IU262175 SQ262175 ACM262175 AMI262175 AWE262175 BGA262175 BPW262175 BZS262175 CJO262175 CTK262175 DDG262175 DNC262175 DWY262175 EGU262175 EQQ262175 FAM262175 FKI262175 FUE262175 GEA262175 GNW262175 GXS262175 HHO262175 HRK262175 IBG262175 ILC262175 IUY262175 JEU262175 JOQ262175 JYM262175 KII262175 KSE262175 LCA262175 LLW262175 LVS262175 MFO262175 MPK262175 MZG262175 NJC262175 NSY262175 OCU262175 OMQ262175 OWM262175 PGI262175 PQE262175 QAA262175 QJW262175 QTS262175 RDO262175 RNK262175 RXG262175 SHC262175 SQY262175 TAU262175 TKQ262175 TUM262175 UEI262175 UOE262175 UYA262175 VHW262175 VRS262175 WBO262175 WLK262175 WVG262175 C327711 IU327711 SQ327711 ACM327711 AMI327711 AWE327711 BGA327711 BPW327711 BZS327711 CJO327711 CTK327711 DDG327711 DNC327711 DWY327711 EGU327711 EQQ327711 FAM327711 FKI327711 FUE327711 GEA327711 GNW327711 GXS327711 HHO327711 HRK327711 IBG327711 ILC327711 IUY327711 JEU327711 JOQ327711 JYM327711 KII327711 KSE327711 LCA327711 LLW327711 LVS327711 MFO327711 MPK327711 MZG327711 NJC327711 NSY327711 OCU327711 OMQ327711 OWM327711 PGI327711 PQE327711 QAA327711 QJW327711 QTS327711 RDO327711 RNK327711 RXG327711 SHC327711 SQY327711 TAU327711 TKQ327711 TUM327711 UEI327711 UOE327711 UYA327711 VHW327711 VRS327711 WBO327711 WLK327711 WVG327711 C393247 IU393247 SQ393247 ACM393247 AMI393247 AWE393247 BGA393247 BPW393247 BZS393247 CJO393247 CTK393247 DDG393247 DNC393247 DWY393247 EGU393247 EQQ393247 FAM393247 FKI393247 FUE393247 GEA393247 GNW393247 GXS393247 HHO393247 HRK393247 IBG393247 ILC393247 IUY393247 JEU393247 JOQ393247 JYM393247 KII393247 KSE393247 LCA393247 LLW393247 LVS393247 MFO393247 MPK393247 MZG393247 NJC393247 NSY393247 OCU393247 OMQ393247 OWM393247 PGI393247 PQE393247 QAA393247 QJW393247 QTS393247 RDO393247 RNK393247 RXG393247 SHC393247 SQY393247 TAU393247 TKQ393247 TUM393247 UEI393247 UOE393247 UYA393247 VHW393247 VRS393247 WBO393247 WLK393247 WVG393247 C458783 IU458783 SQ458783 ACM458783 AMI458783 AWE458783 BGA458783 BPW458783 BZS458783 CJO458783 CTK458783 DDG458783 DNC458783 DWY458783 EGU458783 EQQ458783 FAM458783 FKI458783 FUE458783 GEA458783 GNW458783 GXS458783 HHO458783 HRK458783 IBG458783 ILC458783 IUY458783 JEU458783 JOQ458783 JYM458783 KII458783 KSE458783 LCA458783 LLW458783 LVS458783 MFO458783 MPK458783 MZG458783 NJC458783 NSY458783 OCU458783 OMQ458783 OWM458783 PGI458783 PQE458783 QAA458783 QJW458783 QTS458783 RDO458783 RNK458783 RXG458783 SHC458783 SQY458783 TAU458783 TKQ458783 TUM458783 UEI458783 UOE458783 UYA458783 VHW458783 VRS458783 WBO458783 WLK458783 WVG458783 C524319 IU524319 SQ524319 ACM524319 AMI524319 AWE524319 BGA524319 BPW524319 BZS524319 CJO524319 CTK524319 DDG524319 DNC524319 DWY524319 EGU524319 EQQ524319 FAM524319 FKI524319 FUE524319 GEA524319 GNW524319 GXS524319 HHO524319 HRK524319 IBG524319 ILC524319 IUY524319 JEU524319 JOQ524319 JYM524319 KII524319 KSE524319 LCA524319 LLW524319 LVS524319 MFO524319 MPK524319 MZG524319 NJC524319 NSY524319 OCU524319 OMQ524319 OWM524319 PGI524319 PQE524319 QAA524319 QJW524319 QTS524319 RDO524319 RNK524319 RXG524319 SHC524319 SQY524319 TAU524319 TKQ524319 TUM524319 UEI524319 UOE524319 UYA524319 VHW524319 VRS524319 WBO524319 WLK524319 WVG524319 C589855 IU589855 SQ589855 ACM589855 AMI589855 AWE589855 BGA589855 BPW589855 BZS589855 CJO589855 CTK589855 DDG589855 DNC589855 DWY589855 EGU589855 EQQ589855 FAM589855 FKI589855 FUE589855 GEA589855 GNW589855 GXS589855 HHO589855 HRK589855 IBG589855 ILC589855 IUY589855 JEU589855 JOQ589855 JYM589855 KII589855 KSE589855 LCA589855 LLW589855 LVS589855 MFO589855 MPK589855 MZG589855 NJC589855 NSY589855 OCU589855 OMQ589855 OWM589855 PGI589855 PQE589855 QAA589855 QJW589855 QTS589855 RDO589855 RNK589855 RXG589855 SHC589855 SQY589855 TAU589855 TKQ589855 TUM589855 UEI589855 UOE589855 UYA589855 VHW589855 VRS589855 WBO589855 WLK589855 WVG589855 C655391 IU655391 SQ655391 ACM655391 AMI655391 AWE655391 BGA655391 BPW655391 BZS655391 CJO655391 CTK655391 DDG655391 DNC655391 DWY655391 EGU655391 EQQ655391 FAM655391 FKI655391 FUE655391 GEA655391 GNW655391 GXS655391 HHO655391 HRK655391 IBG655391 ILC655391 IUY655391 JEU655391 JOQ655391 JYM655391 KII655391 KSE655391 LCA655391 LLW655391 LVS655391 MFO655391 MPK655391 MZG655391 NJC655391 NSY655391 OCU655391 OMQ655391 OWM655391 PGI655391 PQE655391 QAA655391 QJW655391 QTS655391 RDO655391 RNK655391 RXG655391 SHC655391 SQY655391 TAU655391 TKQ655391 TUM655391 UEI655391 UOE655391 UYA655391 VHW655391 VRS655391 WBO655391 WLK655391 WVG655391 C720927 IU720927 SQ720927 ACM720927 AMI720927 AWE720927 BGA720927 BPW720927 BZS720927 CJO720927 CTK720927 DDG720927 DNC720927 DWY720927 EGU720927 EQQ720927 FAM720927 FKI720927 FUE720927 GEA720927 GNW720927 GXS720927 HHO720927 HRK720927 IBG720927 ILC720927 IUY720927 JEU720927 JOQ720927 JYM720927 KII720927 KSE720927 LCA720927 LLW720927 LVS720927 MFO720927 MPK720927 MZG720927 NJC720927 NSY720927 OCU720927 OMQ720927 OWM720927 PGI720927 PQE720927 QAA720927 QJW720927 QTS720927 RDO720927 RNK720927 RXG720927 SHC720927 SQY720927 TAU720927 TKQ720927 TUM720927 UEI720927 UOE720927 UYA720927 VHW720927 VRS720927 WBO720927 WLK720927 WVG720927 C786463 IU786463 SQ786463 ACM786463 AMI786463 AWE786463 BGA786463 BPW786463 BZS786463 CJO786463 CTK786463 DDG786463 DNC786463 DWY786463 EGU786463 EQQ786463 FAM786463 FKI786463 FUE786463 GEA786463 GNW786463 GXS786463 HHO786463 HRK786463 IBG786463 ILC786463 IUY786463 JEU786463 JOQ786463 JYM786463 KII786463 KSE786463 LCA786463 LLW786463 LVS786463 MFO786463 MPK786463 MZG786463 NJC786463 NSY786463 OCU786463 OMQ786463 OWM786463 PGI786463 PQE786463 QAA786463 QJW786463 QTS786463 RDO786463 RNK786463 RXG786463 SHC786463 SQY786463 TAU786463 TKQ786463 TUM786463 UEI786463 UOE786463 UYA786463 VHW786463 VRS786463 WBO786463 WLK786463 WVG786463 C851999 IU851999 SQ851999 ACM851999 AMI851999 AWE851999 BGA851999 BPW851999 BZS851999 CJO851999 CTK851999 DDG851999 DNC851999 DWY851999 EGU851999 EQQ851999 FAM851999 FKI851999 FUE851999 GEA851999 GNW851999 GXS851999 HHO851999 HRK851999 IBG851999 ILC851999 IUY851999 JEU851999 JOQ851999 JYM851999 KII851999 KSE851999 LCA851999 LLW851999 LVS851999 MFO851999 MPK851999 MZG851999 NJC851999 NSY851999 OCU851999 OMQ851999 OWM851999 PGI851999 PQE851999 QAA851999 QJW851999 QTS851999 RDO851999 RNK851999 RXG851999 SHC851999 SQY851999 TAU851999 TKQ851999 TUM851999 UEI851999 UOE851999 UYA851999 VHW851999 VRS851999 WBO851999 WLK851999 WVG851999 C917535 IU917535 SQ917535 ACM917535 AMI917535 AWE917535 BGA917535 BPW917535 BZS917535 CJO917535 CTK917535 DDG917535 DNC917535 DWY917535 EGU917535 EQQ917535 FAM917535 FKI917535 FUE917535 GEA917535 GNW917535 GXS917535 HHO917535 HRK917535 IBG917535 ILC917535 IUY917535 JEU917535 JOQ917535 JYM917535 KII917535 KSE917535 LCA917535 LLW917535 LVS917535 MFO917535 MPK917535 MZG917535 NJC917535 NSY917535 OCU917535 OMQ917535 OWM917535 PGI917535 PQE917535 QAA917535 QJW917535 QTS917535 RDO917535 RNK917535 RXG917535 SHC917535 SQY917535 TAU917535 TKQ917535 TUM917535 UEI917535 UOE917535 UYA917535 VHW917535 VRS917535 WBO917535 WLK917535 WVG917535 C983071 IU983071 SQ983071 ACM983071 AMI983071 AWE983071 BGA983071 BPW983071 BZS983071 CJO983071 CTK983071 DDG983071 DNC983071 DWY983071 EGU983071 EQQ983071 FAM983071 FKI983071 FUE983071 GEA983071 GNW983071 GXS983071 HHO983071 HRK983071 IBG983071 ILC983071 IUY983071 JEU983071 JOQ983071 JYM983071 KII983071 KSE983071 LCA983071 LLW983071 LVS983071 MFO983071 MPK983071 MZG983071 NJC983071 NSY983071 OCU983071 OMQ983071 OWM983071 PGI983071 PQE983071 QAA983071 QJW983071 QTS983071 RDO983071 RNK983071 RXG983071 SHC983071 SQY983071 TAU983071 TKQ983071 TUM983071 UEI983071 UOE983071 UYA983071 VHW983071 VRS983071 WBO983071 WVG24:WVG45 WLK24:WLK45 WBO24:WBO45 VRS24:VRS45 VHW24:VHW45 UYA24:UYA45 UOE24:UOE45 UEI24:UEI45 TUM24:TUM45 TKQ24:TKQ45 TAU24:TAU45 SQY24:SQY45 SHC24:SHC45 RXG24:RXG45 RNK24:RNK45 RDO24:RDO45 QTS24:QTS45 QJW24:QJW45 QAA24:QAA45 PQE24:PQE45 PGI24:PGI45 OWM24:OWM45 OMQ24:OMQ45 OCU24:OCU45 NSY24:NSY45 NJC24:NJC45 MZG24:MZG45 MPK24:MPK45 MFO24:MFO45 LVS24:LVS45 LLW24:LLW45 LCA24:LCA45 KSE24:KSE45 KII24:KII45 JYM24:JYM45 JOQ24:JOQ45 JEU24:JEU45 IUY24:IUY45 ILC24:ILC45 IBG24:IBG45 HRK24:HRK45 HHO24:HHO45 GXS24:GXS45 GNW24:GNW45 GEA24:GEA45 FUE24:FUE45 FKI24:FKI45 FAM24:FAM45 EQQ24:EQQ45 EGU24:EGU45 DWY24:DWY45 DNC24:DNC45 DDG24:DDG45 CTK24:CTK45 CJO24:CJO45 BZS24:BZS45 BPW24:BPW45 BGA24:BGA45 AWE24:AWE45 AMI24:AMI45 ACM24:ACM45 SQ24:SQ45 IU24:IU45">
      <formula1>0</formula1>
      <formula2>1</formula2>
    </dataValidation>
  </dataValidation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2:Y158"/>
  <sheetViews>
    <sheetView zoomScale="70" zoomScaleNormal="70" workbookViewId="0">
      <selection activeCell="D14" sqref="D14"/>
    </sheetView>
  </sheetViews>
  <sheetFormatPr baseColWidth="10" defaultRowHeight="15"/>
  <cols>
    <col min="1" max="1" width="3.140625" style="1" bestFit="1" customWidth="1"/>
    <col min="2" max="2" width="110.140625" style="1" customWidth="1"/>
    <col min="3" max="3" width="31.140625" style="1" customWidth="1"/>
    <col min="4" max="4" width="35.42578125" style="1" customWidth="1"/>
    <col min="5" max="5" width="25" style="1" customWidth="1"/>
    <col min="6" max="6" width="29.7109375" style="1" customWidth="1"/>
    <col min="7" max="7" width="43" style="183" customWidth="1"/>
    <col min="8" max="8" width="24.5703125" style="1" customWidth="1"/>
    <col min="9" max="9" width="24" style="1" customWidth="1"/>
    <col min="10" max="10" width="25.7109375" style="1" customWidth="1"/>
    <col min="11" max="11" width="18.28515625" style="1" customWidth="1"/>
    <col min="12" max="12" width="25.7109375"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18" width="6.42578125" style="1" customWidth="1"/>
    <col min="19" max="19" width="10.140625" style="1" customWidth="1"/>
    <col min="20" max="21" width="6.42578125" style="1" customWidth="1"/>
    <col min="22" max="250" width="11.42578125" style="1"/>
    <col min="251" max="251" width="1" style="1" customWidth="1"/>
    <col min="252" max="252" width="4.28515625" style="1" customWidth="1"/>
    <col min="253" max="253" width="34.7109375" style="1" customWidth="1"/>
    <col min="254" max="254" width="0" style="1" hidden="1" customWidth="1"/>
    <col min="255" max="255" width="20" style="1" customWidth="1"/>
    <col min="256" max="256" width="20.85546875" style="1" customWidth="1"/>
    <col min="257" max="257" width="25" style="1" customWidth="1"/>
    <col min="258" max="258" width="18.7109375" style="1" customWidth="1"/>
    <col min="259" max="259" width="29.7109375" style="1" customWidth="1"/>
    <col min="260" max="260" width="13.42578125" style="1" customWidth="1"/>
    <col min="261" max="261" width="13.85546875" style="1" customWidth="1"/>
    <col min="262" max="266" width="16.5703125" style="1" customWidth="1"/>
    <col min="267" max="267" width="20.5703125" style="1" customWidth="1"/>
    <col min="268" max="268" width="21.140625" style="1" customWidth="1"/>
    <col min="269" max="269" width="9.5703125" style="1" customWidth="1"/>
    <col min="270" max="270" width="0.42578125" style="1" customWidth="1"/>
    <col min="271" max="277" width="6.42578125" style="1" customWidth="1"/>
    <col min="278" max="506" width="11.42578125" style="1"/>
    <col min="507" max="507" width="1" style="1" customWidth="1"/>
    <col min="508" max="508" width="4.28515625" style="1" customWidth="1"/>
    <col min="509" max="509" width="34.7109375" style="1" customWidth="1"/>
    <col min="510" max="510" width="0" style="1" hidden="1" customWidth="1"/>
    <col min="511" max="511" width="20" style="1" customWidth="1"/>
    <col min="512" max="512" width="20.85546875" style="1" customWidth="1"/>
    <col min="513" max="513" width="25" style="1" customWidth="1"/>
    <col min="514" max="514" width="18.7109375" style="1" customWidth="1"/>
    <col min="515" max="515" width="29.7109375" style="1" customWidth="1"/>
    <col min="516" max="516" width="13.42578125" style="1" customWidth="1"/>
    <col min="517" max="517" width="13.85546875" style="1" customWidth="1"/>
    <col min="518" max="522" width="16.5703125" style="1" customWidth="1"/>
    <col min="523" max="523" width="20.5703125" style="1" customWidth="1"/>
    <col min="524" max="524" width="21.140625" style="1" customWidth="1"/>
    <col min="525" max="525" width="9.5703125" style="1" customWidth="1"/>
    <col min="526" max="526" width="0.42578125" style="1" customWidth="1"/>
    <col min="527" max="533" width="6.42578125" style="1" customWidth="1"/>
    <col min="534" max="762" width="11.42578125" style="1"/>
    <col min="763" max="763" width="1" style="1" customWidth="1"/>
    <col min="764" max="764" width="4.28515625" style="1" customWidth="1"/>
    <col min="765" max="765" width="34.7109375" style="1" customWidth="1"/>
    <col min="766" max="766" width="0" style="1" hidden="1" customWidth="1"/>
    <col min="767" max="767" width="20" style="1" customWidth="1"/>
    <col min="768" max="768" width="20.85546875" style="1" customWidth="1"/>
    <col min="769" max="769" width="25" style="1" customWidth="1"/>
    <col min="770" max="770" width="18.7109375" style="1" customWidth="1"/>
    <col min="771" max="771" width="29.7109375" style="1" customWidth="1"/>
    <col min="772" max="772" width="13.42578125" style="1" customWidth="1"/>
    <col min="773" max="773" width="13.85546875" style="1" customWidth="1"/>
    <col min="774" max="778" width="16.5703125" style="1" customWidth="1"/>
    <col min="779" max="779" width="20.5703125" style="1" customWidth="1"/>
    <col min="780" max="780" width="21.140625" style="1" customWidth="1"/>
    <col min="781" max="781" width="9.5703125" style="1" customWidth="1"/>
    <col min="782" max="782" width="0.42578125" style="1" customWidth="1"/>
    <col min="783" max="789" width="6.42578125" style="1" customWidth="1"/>
    <col min="790" max="1018" width="11.42578125" style="1"/>
    <col min="1019" max="1019" width="1" style="1" customWidth="1"/>
    <col min="1020" max="1020" width="4.28515625" style="1" customWidth="1"/>
    <col min="1021" max="1021" width="34.7109375" style="1" customWidth="1"/>
    <col min="1022" max="1022" width="0" style="1" hidden="1" customWidth="1"/>
    <col min="1023" max="1023" width="20" style="1" customWidth="1"/>
    <col min="1024" max="1024" width="20.85546875" style="1" customWidth="1"/>
    <col min="1025" max="1025" width="25" style="1" customWidth="1"/>
    <col min="1026" max="1026" width="18.7109375" style="1" customWidth="1"/>
    <col min="1027" max="1027" width="29.7109375" style="1" customWidth="1"/>
    <col min="1028" max="1028" width="13.42578125" style="1" customWidth="1"/>
    <col min="1029" max="1029" width="13.85546875" style="1" customWidth="1"/>
    <col min="1030" max="1034" width="16.5703125" style="1" customWidth="1"/>
    <col min="1035" max="1035" width="20.5703125" style="1" customWidth="1"/>
    <col min="1036" max="1036" width="21.140625" style="1" customWidth="1"/>
    <col min="1037" max="1037" width="9.5703125" style="1" customWidth="1"/>
    <col min="1038" max="1038" width="0.42578125" style="1" customWidth="1"/>
    <col min="1039" max="1045" width="6.42578125" style="1" customWidth="1"/>
    <col min="1046" max="1274" width="11.42578125" style="1"/>
    <col min="1275" max="1275" width="1" style="1" customWidth="1"/>
    <col min="1276" max="1276" width="4.28515625" style="1" customWidth="1"/>
    <col min="1277" max="1277" width="34.7109375" style="1" customWidth="1"/>
    <col min="1278" max="1278" width="0" style="1" hidden="1" customWidth="1"/>
    <col min="1279" max="1279" width="20" style="1" customWidth="1"/>
    <col min="1280" max="1280" width="20.85546875" style="1" customWidth="1"/>
    <col min="1281" max="1281" width="25" style="1" customWidth="1"/>
    <col min="1282" max="1282" width="18.7109375" style="1" customWidth="1"/>
    <col min="1283" max="1283" width="29.7109375" style="1" customWidth="1"/>
    <col min="1284" max="1284" width="13.42578125" style="1" customWidth="1"/>
    <col min="1285" max="1285" width="13.85546875" style="1" customWidth="1"/>
    <col min="1286" max="1290" width="16.5703125" style="1" customWidth="1"/>
    <col min="1291" max="1291" width="20.5703125" style="1" customWidth="1"/>
    <col min="1292" max="1292" width="21.140625" style="1" customWidth="1"/>
    <col min="1293" max="1293" width="9.5703125" style="1" customWidth="1"/>
    <col min="1294" max="1294" width="0.42578125" style="1" customWidth="1"/>
    <col min="1295" max="1301" width="6.42578125" style="1" customWidth="1"/>
    <col min="1302" max="1530" width="11.42578125" style="1"/>
    <col min="1531" max="1531" width="1" style="1" customWidth="1"/>
    <col min="1532" max="1532" width="4.28515625" style="1" customWidth="1"/>
    <col min="1533" max="1533" width="34.7109375" style="1" customWidth="1"/>
    <col min="1534" max="1534" width="0" style="1" hidden="1" customWidth="1"/>
    <col min="1535" max="1535" width="20" style="1" customWidth="1"/>
    <col min="1536" max="1536" width="20.85546875" style="1" customWidth="1"/>
    <col min="1537" max="1537" width="25" style="1" customWidth="1"/>
    <col min="1538" max="1538" width="18.7109375" style="1" customWidth="1"/>
    <col min="1539" max="1539" width="29.7109375" style="1" customWidth="1"/>
    <col min="1540" max="1540" width="13.42578125" style="1" customWidth="1"/>
    <col min="1541" max="1541" width="13.85546875" style="1" customWidth="1"/>
    <col min="1542" max="1546" width="16.5703125" style="1" customWidth="1"/>
    <col min="1547" max="1547" width="20.5703125" style="1" customWidth="1"/>
    <col min="1548" max="1548" width="21.140625" style="1" customWidth="1"/>
    <col min="1549" max="1549" width="9.5703125" style="1" customWidth="1"/>
    <col min="1550" max="1550" width="0.42578125" style="1" customWidth="1"/>
    <col min="1551" max="1557" width="6.42578125" style="1" customWidth="1"/>
    <col min="1558" max="1786" width="11.42578125" style="1"/>
    <col min="1787" max="1787" width="1" style="1" customWidth="1"/>
    <col min="1788" max="1788" width="4.28515625" style="1" customWidth="1"/>
    <col min="1789" max="1789" width="34.7109375" style="1" customWidth="1"/>
    <col min="1790" max="1790" width="0" style="1" hidden="1" customWidth="1"/>
    <col min="1791" max="1791" width="20" style="1" customWidth="1"/>
    <col min="1792" max="1792" width="20.85546875" style="1" customWidth="1"/>
    <col min="1793" max="1793" width="25" style="1" customWidth="1"/>
    <col min="1794" max="1794" width="18.7109375" style="1" customWidth="1"/>
    <col min="1795" max="1795" width="29.7109375" style="1" customWidth="1"/>
    <col min="1796" max="1796" width="13.42578125" style="1" customWidth="1"/>
    <col min="1797" max="1797" width="13.85546875" style="1" customWidth="1"/>
    <col min="1798" max="1802" width="16.5703125" style="1" customWidth="1"/>
    <col min="1803" max="1803" width="20.5703125" style="1" customWidth="1"/>
    <col min="1804" max="1804" width="21.140625" style="1" customWidth="1"/>
    <col min="1805" max="1805" width="9.5703125" style="1" customWidth="1"/>
    <col min="1806" max="1806" width="0.42578125" style="1" customWidth="1"/>
    <col min="1807" max="1813" width="6.42578125" style="1" customWidth="1"/>
    <col min="1814" max="2042" width="11.42578125" style="1"/>
    <col min="2043" max="2043" width="1" style="1" customWidth="1"/>
    <col min="2044" max="2044" width="4.28515625" style="1" customWidth="1"/>
    <col min="2045" max="2045" width="34.7109375" style="1" customWidth="1"/>
    <col min="2046" max="2046" width="0" style="1" hidden="1" customWidth="1"/>
    <col min="2047" max="2047" width="20" style="1" customWidth="1"/>
    <col min="2048" max="2048" width="20.85546875" style="1" customWidth="1"/>
    <col min="2049" max="2049" width="25" style="1" customWidth="1"/>
    <col min="2050" max="2050" width="18.7109375" style="1" customWidth="1"/>
    <col min="2051" max="2051" width="29.7109375" style="1" customWidth="1"/>
    <col min="2052" max="2052" width="13.42578125" style="1" customWidth="1"/>
    <col min="2053" max="2053" width="13.85546875" style="1" customWidth="1"/>
    <col min="2054" max="2058" width="16.5703125" style="1" customWidth="1"/>
    <col min="2059" max="2059" width="20.5703125" style="1" customWidth="1"/>
    <col min="2060" max="2060" width="21.140625" style="1" customWidth="1"/>
    <col min="2061" max="2061" width="9.5703125" style="1" customWidth="1"/>
    <col min="2062" max="2062" width="0.42578125" style="1" customWidth="1"/>
    <col min="2063" max="2069" width="6.42578125" style="1" customWidth="1"/>
    <col min="2070" max="2298" width="11.42578125" style="1"/>
    <col min="2299" max="2299" width="1" style="1" customWidth="1"/>
    <col min="2300" max="2300" width="4.28515625" style="1" customWidth="1"/>
    <col min="2301" max="2301" width="34.7109375" style="1" customWidth="1"/>
    <col min="2302" max="2302" width="0" style="1" hidden="1" customWidth="1"/>
    <col min="2303" max="2303" width="20" style="1" customWidth="1"/>
    <col min="2304" max="2304" width="20.85546875" style="1" customWidth="1"/>
    <col min="2305" max="2305" width="25" style="1" customWidth="1"/>
    <col min="2306" max="2306" width="18.7109375" style="1" customWidth="1"/>
    <col min="2307" max="2307" width="29.7109375" style="1" customWidth="1"/>
    <col min="2308" max="2308" width="13.42578125" style="1" customWidth="1"/>
    <col min="2309" max="2309" width="13.85546875" style="1" customWidth="1"/>
    <col min="2310" max="2314" width="16.5703125" style="1" customWidth="1"/>
    <col min="2315" max="2315" width="20.5703125" style="1" customWidth="1"/>
    <col min="2316" max="2316" width="21.140625" style="1" customWidth="1"/>
    <col min="2317" max="2317" width="9.5703125" style="1" customWidth="1"/>
    <col min="2318" max="2318" width="0.42578125" style="1" customWidth="1"/>
    <col min="2319" max="2325" width="6.42578125" style="1" customWidth="1"/>
    <col min="2326" max="2554" width="11.42578125" style="1"/>
    <col min="2555" max="2555" width="1" style="1" customWidth="1"/>
    <col min="2556" max="2556" width="4.28515625" style="1" customWidth="1"/>
    <col min="2557" max="2557" width="34.7109375" style="1" customWidth="1"/>
    <col min="2558" max="2558" width="0" style="1" hidden="1" customWidth="1"/>
    <col min="2559" max="2559" width="20" style="1" customWidth="1"/>
    <col min="2560" max="2560" width="20.85546875" style="1" customWidth="1"/>
    <col min="2561" max="2561" width="25" style="1" customWidth="1"/>
    <col min="2562" max="2562" width="18.7109375" style="1" customWidth="1"/>
    <col min="2563" max="2563" width="29.7109375" style="1" customWidth="1"/>
    <col min="2564" max="2564" width="13.42578125" style="1" customWidth="1"/>
    <col min="2565" max="2565" width="13.85546875" style="1" customWidth="1"/>
    <col min="2566" max="2570" width="16.5703125" style="1" customWidth="1"/>
    <col min="2571" max="2571" width="20.5703125" style="1" customWidth="1"/>
    <col min="2572" max="2572" width="21.140625" style="1" customWidth="1"/>
    <col min="2573" max="2573" width="9.5703125" style="1" customWidth="1"/>
    <col min="2574" max="2574" width="0.42578125" style="1" customWidth="1"/>
    <col min="2575" max="2581" width="6.42578125" style="1" customWidth="1"/>
    <col min="2582" max="2810" width="11.42578125" style="1"/>
    <col min="2811" max="2811" width="1" style="1" customWidth="1"/>
    <col min="2812" max="2812" width="4.28515625" style="1" customWidth="1"/>
    <col min="2813" max="2813" width="34.7109375" style="1" customWidth="1"/>
    <col min="2814" max="2814" width="0" style="1" hidden="1" customWidth="1"/>
    <col min="2815" max="2815" width="20" style="1" customWidth="1"/>
    <col min="2816" max="2816" width="20.85546875" style="1" customWidth="1"/>
    <col min="2817" max="2817" width="25" style="1" customWidth="1"/>
    <col min="2818" max="2818" width="18.7109375" style="1" customWidth="1"/>
    <col min="2819" max="2819" width="29.7109375" style="1" customWidth="1"/>
    <col min="2820" max="2820" width="13.42578125" style="1" customWidth="1"/>
    <col min="2821" max="2821" width="13.85546875" style="1" customWidth="1"/>
    <col min="2822" max="2826" width="16.5703125" style="1" customWidth="1"/>
    <col min="2827" max="2827" width="20.5703125" style="1" customWidth="1"/>
    <col min="2828" max="2828" width="21.140625" style="1" customWidth="1"/>
    <col min="2829" max="2829" width="9.5703125" style="1" customWidth="1"/>
    <col min="2830" max="2830" width="0.42578125" style="1" customWidth="1"/>
    <col min="2831" max="2837" width="6.42578125" style="1" customWidth="1"/>
    <col min="2838" max="3066" width="11.42578125" style="1"/>
    <col min="3067" max="3067" width="1" style="1" customWidth="1"/>
    <col min="3068" max="3068" width="4.28515625" style="1" customWidth="1"/>
    <col min="3069" max="3069" width="34.7109375" style="1" customWidth="1"/>
    <col min="3070" max="3070" width="0" style="1" hidden="1" customWidth="1"/>
    <col min="3071" max="3071" width="20" style="1" customWidth="1"/>
    <col min="3072" max="3072" width="20.85546875" style="1" customWidth="1"/>
    <col min="3073" max="3073" width="25" style="1" customWidth="1"/>
    <col min="3074" max="3074" width="18.7109375" style="1" customWidth="1"/>
    <col min="3075" max="3075" width="29.7109375" style="1" customWidth="1"/>
    <col min="3076" max="3076" width="13.42578125" style="1" customWidth="1"/>
    <col min="3077" max="3077" width="13.85546875" style="1" customWidth="1"/>
    <col min="3078" max="3082" width="16.5703125" style="1" customWidth="1"/>
    <col min="3083" max="3083" width="20.5703125" style="1" customWidth="1"/>
    <col min="3084" max="3084" width="21.140625" style="1" customWidth="1"/>
    <col min="3085" max="3085" width="9.5703125" style="1" customWidth="1"/>
    <col min="3086" max="3086" width="0.42578125" style="1" customWidth="1"/>
    <col min="3087" max="3093" width="6.42578125" style="1" customWidth="1"/>
    <col min="3094" max="3322" width="11.42578125" style="1"/>
    <col min="3323" max="3323" width="1" style="1" customWidth="1"/>
    <col min="3324" max="3324" width="4.28515625" style="1" customWidth="1"/>
    <col min="3325" max="3325" width="34.7109375" style="1" customWidth="1"/>
    <col min="3326" max="3326" width="0" style="1" hidden="1" customWidth="1"/>
    <col min="3327" max="3327" width="20" style="1" customWidth="1"/>
    <col min="3328" max="3328" width="20.85546875" style="1" customWidth="1"/>
    <col min="3329" max="3329" width="25" style="1" customWidth="1"/>
    <col min="3330" max="3330" width="18.7109375" style="1" customWidth="1"/>
    <col min="3331" max="3331" width="29.7109375" style="1" customWidth="1"/>
    <col min="3332" max="3332" width="13.42578125" style="1" customWidth="1"/>
    <col min="3333" max="3333" width="13.85546875" style="1" customWidth="1"/>
    <col min="3334" max="3338" width="16.5703125" style="1" customWidth="1"/>
    <col min="3339" max="3339" width="20.5703125" style="1" customWidth="1"/>
    <col min="3340" max="3340" width="21.140625" style="1" customWidth="1"/>
    <col min="3341" max="3341" width="9.5703125" style="1" customWidth="1"/>
    <col min="3342" max="3342" width="0.42578125" style="1" customWidth="1"/>
    <col min="3343" max="3349" width="6.42578125" style="1" customWidth="1"/>
    <col min="3350" max="3578" width="11.42578125" style="1"/>
    <col min="3579" max="3579" width="1" style="1" customWidth="1"/>
    <col min="3580" max="3580" width="4.28515625" style="1" customWidth="1"/>
    <col min="3581" max="3581" width="34.7109375" style="1" customWidth="1"/>
    <col min="3582" max="3582" width="0" style="1" hidden="1" customWidth="1"/>
    <col min="3583" max="3583" width="20" style="1" customWidth="1"/>
    <col min="3584" max="3584" width="20.85546875" style="1" customWidth="1"/>
    <col min="3585" max="3585" width="25" style="1" customWidth="1"/>
    <col min="3586" max="3586" width="18.7109375" style="1" customWidth="1"/>
    <col min="3587" max="3587" width="29.7109375" style="1" customWidth="1"/>
    <col min="3588" max="3588" width="13.42578125" style="1" customWidth="1"/>
    <col min="3589" max="3589" width="13.85546875" style="1" customWidth="1"/>
    <col min="3590" max="3594" width="16.5703125" style="1" customWidth="1"/>
    <col min="3595" max="3595" width="20.5703125" style="1" customWidth="1"/>
    <col min="3596" max="3596" width="21.140625" style="1" customWidth="1"/>
    <col min="3597" max="3597" width="9.5703125" style="1" customWidth="1"/>
    <col min="3598" max="3598" width="0.42578125" style="1" customWidth="1"/>
    <col min="3599" max="3605" width="6.42578125" style="1" customWidth="1"/>
    <col min="3606" max="3834" width="11.42578125" style="1"/>
    <col min="3835" max="3835" width="1" style="1" customWidth="1"/>
    <col min="3836" max="3836" width="4.28515625" style="1" customWidth="1"/>
    <col min="3837" max="3837" width="34.7109375" style="1" customWidth="1"/>
    <col min="3838" max="3838" width="0" style="1" hidden="1" customWidth="1"/>
    <col min="3839" max="3839" width="20" style="1" customWidth="1"/>
    <col min="3840" max="3840" width="20.85546875" style="1" customWidth="1"/>
    <col min="3841" max="3841" width="25" style="1" customWidth="1"/>
    <col min="3842" max="3842" width="18.7109375" style="1" customWidth="1"/>
    <col min="3843" max="3843" width="29.7109375" style="1" customWidth="1"/>
    <col min="3844" max="3844" width="13.42578125" style="1" customWidth="1"/>
    <col min="3845" max="3845" width="13.85546875" style="1" customWidth="1"/>
    <col min="3846" max="3850" width="16.5703125" style="1" customWidth="1"/>
    <col min="3851" max="3851" width="20.5703125" style="1" customWidth="1"/>
    <col min="3852" max="3852" width="21.140625" style="1" customWidth="1"/>
    <col min="3853" max="3853" width="9.5703125" style="1" customWidth="1"/>
    <col min="3854" max="3854" width="0.42578125" style="1" customWidth="1"/>
    <col min="3855" max="3861" width="6.42578125" style="1" customWidth="1"/>
    <col min="3862" max="4090" width="11.42578125" style="1"/>
    <col min="4091" max="4091" width="1" style="1" customWidth="1"/>
    <col min="4092" max="4092" width="4.28515625" style="1" customWidth="1"/>
    <col min="4093" max="4093" width="34.7109375" style="1" customWidth="1"/>
    <col min="4094" max="4094" width="0" style="1" hidden="1" customWidth="1"/>
    <col min="4095" max="4095" width="20" style="1" customWidth="1"/>
    <col min="4096" max="4096" width="20.85546875" style="1" customWidth="1"/>
    <col min="4097" max="4097" width="25" style="1" customWidth="1"/>
    <col min="4098" max="4098" width="18.7109375" style="1" customWidth="1"/>
    <col min="4099" max="4099" width="29.7109375" style="1" customWidth="1"/>
    <col min="4100" max="4100" width="13.42578125" style="1" customWidth="1"/>
    <col min="4101" max="4101" width="13.85546875" style="1" customWidth="1"/>
    <col min="4102" max="4106" width="16.5703125" style="1" customWidth="1"/>
    <col min="4107" max="4107" width="20.5703125" style="1" customWidth="1"/>
    <col min="4108" max="4108" width="21.140625" style="1" customWidth="1"/>
    <col min="4109" max="4109" width="9.5703125" style="1" customWidth="1"/>
    <col min="4110" max="4110" width="0.42578125" style="1" customWidth="1"/>
    <col min="4111" max="4117" width="6.42578125" style="1" customWidth="1"/>
    <col min="4118" max="4346" width="11.42578125" style="1"/>
    <col min="4347" max="4347" width="1" style="1" customWidth="1"/>
    <col min="4348" max="4348" width="4.28515625" style="1" customWidth="1"/>
    <col min="4349" max="4349" width="34.7109375" style="1" customWidth="1"/>
    <col min="4350" max="4350" width="0" style="1" hidden="1" customWidth="1"/>
    <col min="4351" max="4351" width="20" style="1" customWidth="1"/>
    <col min="4352" max="4352" width="20.85546875" style="1" customWidth="1"/>
    <col min="4353" max="4353" width="25" style="1" customWidth="1"/>
    <col min="4354" max="4354" width="18.7109375" style="1" customWidth="1"/>
    <col min="4355" max="4355" width="29.7109375" style="1" customWidth="1"/>
    <col min="4356" max="4356" width="13.42578125" style="1" customWidth="1"/>
    <col min="4357" max="4357" width="13.85546875" style="1" customWidth="1"/>
    <col min="4358" max="4362" width="16.5703125" style="1" customWidth="1"/>
    <col min="4363" max="4363" width="20.5703125" style="1" customWidth="1"/>
    <col min="4364" max="4364" width="21.140625" style="1" customWidth="1"/>
    <col min="4365" max="4365" width="9.5703125" style="1" customWidth="1"/>
    <col min="4366" max="4366" width="0.42578125" style="1" customWidth="1"/>
    <col min="4367" max="4373" width="6.42578125" style="1" customWidth="1"/>
    <col min="4374" max="4602" width="11.42578125" style="1"/>
    <col min="4603" max="4603" width="1" style="1" customWidth="1"/>
    <col min="4604" max="4604" width="4.28515625" style="1" customWidth="1"/>
    <col min="4605" max="4605" width="34.7109375" style="1" customWidth="1"/>
    <col min="4606" max="4606" width="0" style="1" hidden="1" customWidth="1"/>
    <col min="4607" max="4607" width="20" style="1" customWidth="1"/>
    <col min="4608" max="4608" width="20.85546875" style="1" customWidth="1"/>
    <col min="4609" max="4609" width="25" style="1" customWidth="1"/>
    <col min="4610" max="4610" width="18.7109375" style="1" customWidth="1"/>
    <col min="4611" max="4611" width="29.7109375" style="1" customWidth="1"/>
    <col min="4612" max="4612" width="13.42578125" style="1" customWidth="1"/>
    <col min="4613" max="4613" width="13.85546875" style="1" customWidth="1"/>
    <col min="4614" max="4618" width="16.5703125" style="1" customWidth="1"/>
    <col min="4619" max="4619" width="20.5703125" style="1" customWidth="1"/>
    <col min="4620" max="4620" width="21.140625" style="1" customWidth="1"/>
    <col min="4621" max="4621" width="9.5703125" style="1" customWidth="1"/>
    <col min="4622" max="4622" width="0.42578125" style="1" customWidth="1"/>
    <col min="4623" max="4629" width="6.42578125" style="1" customWidth="1"/>
    <col min="4630" max="4858" width="11.42578125" style="1"/>
    <col min="4859" max="4859" width="1" style="1" customWidth="1"/>
    <col min="4860" max="4860" width="4.28515625" style="1" customWidth="1"/>
    <col min="4861" max="4861" width="34.7109375" style="1" customWidth="1"/>
    <col min="4862" max="4862" width="0" style="1" hidden="1" customWidth="1"/>
    <col min="4863" max="4863" width="20" style="1" customWidth="1"/>
    <col min="4864" max="4864" width="20.85546875" style="1" customWidth="1"/>
    <col min="4865" max="4865" width="25" style="1" customWidth="1"/>
    <col min="4866" max="4866" width="18.7109375" style="1" customWidth="1"/>
    <col min="4867" max="4867" width="29.7109375" style="1" customWidth="1"/>
    <col min="4868" max="4868" width="13.42578125" style="1" customWidth="1"/>
    <col min="4869" max="4869" width="13.85546875" style="1" customWidth="1"/>
    <col min="4870" max="4874" width="16.5703125" style="1" customWidth="1"/>
    <col min="4875" max="4875" width="20.5703125" style="1" customWidth="1"/>
    <col min="4876" max="4876" width="21.140625" style="1" customWidth="1"/>
    <col min="4877" max="4877" width="9.5703125" style="1" customWidth="1"/>
    <col min="4878" max="4878" width="0.42578125" style="1" customWidth="1"/>
    <col min="4879" max="4885" width="6.42578125" style="1" customWidth="1"/>
    <col min="4886" max="5114" width="11.42578125" style="1"/>
    <col min="5115" max="5115" width="1" style="1" customWidth="1"/>
    <col min="5116" max="5116" width="4.28515625" style="1" customWidth="1"/>
    <col min="5117" max="5117" width="34.7109375" style="1" customWidth="1"/>
    <col min="5118" max="5118" width="0" style="1" hidden="1" customWidth="1"/>
    <col min="5119" max="5119" width="20" style="1" customWidth="1"/>
    <col min="5120" max="5120" width="20.85546875" style="1" customWidth="1"/>
    <col min="5121" max="5121" width="25" style="1" customWidth="1"/>
    <col min="5122" max="5122" width="18.7109375" style="1" customWidth="1"/>
    <col min="5123" max="5123" width="29.7109375" style="1" customWidth="1"/>
    <col min="5124" max="5124" width="13.42578125" style="1" customWidth="1"/>
    <col min="5125" max="5125" width="13.85546875" style="1" customWidth="1"/>
    <col min="5126" max="5130" width="16.5703125" style="1" customWidth="1"/>
    <col min="5131" max="5131" width="20.5703125" style="1" customWidth="1"/>
    <col min="5132" max="5132" width="21.140625" style="1" customWidth="1"/>
    <col min="5133" max="5133" width="9.5703125" style="1" customWidth="1"/>
    <col min="5134" max="5134" width="0.42578125" style="1" customWidth="1"/>
    <col min="5135" max="5141" width="6.42578125" style="1" customWidth="1"/>
    <col min="5142" max="5370" width="11.42578125" style="1"/>
    <col min="5371" max="5371" width="1" style="1" customWidth="1"/>
    <col min="5372" max="5372" width="4.28515625" style="1" customWidth="1"/>
    <col min="5373" max="5373" width="34.7109375" style="1" customWidth="1"/>
    <col min="5374" max="5374" width="0" style="1" hidden="1" customWidth="1"/>
    <col min="5375" max="5375" width="20" style="1" customWidth="1"/>
    <col min="5376" max="5376" width="20.85546875" style="1" customWidth="1"/>
    <col min="5377" max="5377" width="25" style="1" customWidth="1"/>
    <col min="5378" max="5378" width="18.7109375" style="1" customWidth="1"/>
    <col min="5379" max="5379" width="29.7109375" style="1" customWidth="1"/>
    <col min="5380" max="5380" width="13.42578125" style="1" customWidth="1"/>
    <col min="5381" max="5381" width="13.85546875" style="1" customWidth="1"/>
    <col min="5382" max="5386" width="16.5703125" style="1" customWidth="1"/>
    <col min="5387" max="5387" width="20.5703125" style="1" customWidth="1"/>
    <col min="5388" max="5388" width="21.140625" style="1" customWidth="1"/>
    <col min="5389" max="5389" width="9.5703125" style="1" customWidth="1"/>
    <col min="5390" max="5390" width="0.42578125" style="1" customWidth="1"/>
    <col min="5391" max="5397" width="6.42578125" style="1" customWidth="1"/>
    <col min="5398" max="5626" width="11.42578125" style="1"/>
    <col min="5627" max="5627" width="1" style="1" customWidth="1"/>
    <col min="5628" max="5628" width="4.28515625" style="1" customWidth="1"/>
    <col min="5629" max="5629" width="34.7109375" style="1" customWidth="1"/>
    <col min="5630" max="5630" width="0" style="1" hidden="1" customWidth="1"/>
    <col min="5631" max="5631" width="20" style="1" customWidth="1"/>
    <col min="5632" max="5632" width="20.85546875" style="1" customWidth="1"/>
    <col min="5633" max="5633" width="25" style="1" customWidth="1"/>
    <col min="5634" max="5634" width="18.7109375" style="1" customWidth="1"/>
    <col min="5635" max="5635" width="29.7109375" style="1" customWidth="1"/>
    <col min="5636" max="5636" width="13.42578125" style="1" customWidth="1"/>
    <col min="5637" max="5637" width="13.85546875" style="1" customWidth="1"/>
    <col min="5638" max="5642" width="16.5703125" style="1" customWidth="1"/>
    <col min="5643" max="5643" width="20.5703125" style="1" customWidth="1"/>
    <col min="5644" max="5644" width="21.140625" style="1" customWidth="1"/>
    <col min="5645" max="5645" width="9.5703125" style="1" customWidth="1"/>
    <col min="5646" max="5646" width="0.42578125" style="1" customWidth="1"/>
    <col min="5647" max="5653" width="6.42578125" style="1" customWidth="1"/>
    <col min="5654" max="5882" width="11.42578125" style="1"/>
    <col min="5883" max="5883" width="1" style="1" customWidth="1"/>
    <col min="5884" max="5884" width="4.28515625" style="1" customWidth="1"/>
    <col min="5885" max="5885" width="34.7109375" style="1" customWidth="1"/>
    <col min="5886" max="5886" width="0" style="1" hidden="1" customWidth="1"/>
    <col min="5887" max="5887" width="20" style="1" customWidth="1"/>
    <col min="5888" max="5888" width="20.85546875" style="1" customWidth="1"/>
    <col min="5889" max="5889" width="25" style="1" customWidth="1"/>
    <col min="5890" max="5890" width="18.7109375" style="1" customWidth="1"/>
    <col min="5891" max="5891" width="29.7109375" style="1" customWidth="1"/>
    <col min="5892" max="5892" width="13.42578125" style="1" customWidth="1"/>
    <col min="5893" max="5893" width="13.85546875" style="1" customWidth="1"/>
    <col min="5894" max="5898" width="16.5703125" style="1" customWidth="1"/>
    <col min="5899" max="5899" width="20.5703125" style="1" customWidth="1"/>
    <col min="5900" max="5900" width="21.140625" style="1" customWidth="1"/>
    <col min="5901" max="5901" width="9.5703125" style="1" customWidth="1"/>
    <col min="5902" max="5902" width="0.42578125" style="1" customWidth="1"/>
    <col min="5903" max="5909" width="6.42578125" style="1" customWidth="1"/>
    <col min="5910" max="6138" width="11.42578125" style="1"/>
    <col min="6139" max="6139" width="1" style="1" customWidth="1"/>
    <col min="6140" max="6140" width="4.28515625" style="1" customWidth="1"/>
    <col min="6141" max="6141" width="34.7109375" style="1" customWidth="1"/>
    <col min="6142" max="6142" width="0" style="1" hidden="1" customWidth="1"/>
    <col min="6143" max="6143" width="20" style="1" customWidth="1"/>
    <col min="6144" max="6144" width="20.85546875" style="1" customWidth="1"/>
    <col min="6145" max="6145" width="25" style="1" customWidth="1"/>
    <col min="6146" max="6146" width="18.7109375" style="1" customWidth="1"/>
    <col min="6147" max="6147" width="29.7109375" style="1" customWidth="1"/>
    <col min="6148" max="6148" width="13.42578125" style="1" customWidth="1"/>
    <col min="6149" max="6149" width="13.85546875" style="1" customWidth="1"/>
    <col min="6150" max="6154" width="16.5703125" style="1" customWidth="1"/>
    <col min="6155" max="6155" width="20.5703125" style="1" customWidth="1"/>
    <col min="6156" max="6156" width="21.140625" style="1" customWidth="1"/>
    <col min="6157" max="6157" width="9.5703125" style="1" customWidth="1"/>
    <col min="6158" max="6158" width="0.42578125" style="1" customWidth="1"/>
    <col min="6159" max="6165" width="6.42578125" style="1" customWidth="1"/>
    <col min="6166" max="6394" width="11.42578125" style="1"/>
    <col min="6395" max="6395" width="1" style="1" customWidth="1"/>
    <col min="6396" max="6396" width="4.28515625" style="1" customWidth="1"/>
    <col min="6397" max="6397" width="34.7109375" style="1" customWidth="1"/>
    <col min="6398" max="6398" width="0" style="1" hidden="1" customWidth="1"/>
    <col min="6399" max="6399" width="20" style="1" customWidth="1"/>
    <col min="6400" max="6400" width="20.85546875" style="1" customWidth="1"/>
    <col min="6401" max="6401" width="25" style="1" customWidth="1"/>
    <col min="6402" max="6402" width="18.7109375" style="1" customWidth="1"/>
    <col min="6403" max="6403" width="29.7109375" style="1" customWidth="1"/>
    <col min="6404" max="6404" width="13.42578125" style="1" customWidth="1"/>
    <col min="6405" max="6405" width="13.85546875" style="1" customWidth="1"/>
    <col min="6406" max="6410" width="16.5703125" style="1" customWidth="1"/>
    <col min="6411" max="6411" width="20.5703125" style="1" customWidth="1"/>
    <col min="6412" max="6412" width="21.140625" style="1" customWidth="1"/>
    <col min="6413" max="6413" width="9.5703125" style="1" customWidth="1"/>
    <col min="6414" max="6414" width="0.42578125" style="1" customWidth="1"/>
    <col min="6415" max="6421" width="6.42578125" style="1" customWidth="1"/>
    <col min="6422" max="6650" width="11.42578125" style="1"/>
    <col min="6651" max="6651" width="1" style="1" customWidth="1"/>
    <col min="6652" max="6652" width="4.28515625" style="1" customWidth="1"/>
    <col min="6653" max="6653" width="34.7109375" style="1" customWidth="1"/>
    <col min="6654" max="6654" width="0" style="1" hidden="1" customWidth="1"/>
    <col min="6655" max="6655" width="20" style="1" customWidth="1"/>
    <col min="6656" max="6656" width="20.85546875" style="1" customWidth="1"/>
    <col min="6657" max="6657" width="25" style="1" customWidth="1"/>
    <col min="6658" max="6658" width="18.7109375" style="1" customWidth="1"/>
    <col min="6659" max="6659" width="29.7109375" style="1" customWidth="1"/>
    <col min="6660" max="6660" width="13.42578125" style="1" customWidth="1"/>
    <col min="6661" max="6661" width="13.85546875" style="1" customWidth="1"/>
    <col min="6662" max="6666" width="16.5703125" style="1" customWidth="1"/>
    <col min="6667" max="6667" width="20.5703125" style="1" customWidth="1"/>
    <col min="6668" max="6668" width="21.140625" style="1" customWidth="1"/>
    <col min="6669" max="6669" width="9.5703125" style="1" customWidth="1"/>
    <col min="6670" max="6670" width="0.42578125" style="1" customWidth="1"/>
    <col min="6671" max="6677" width="6.42578125" style="1" customWidth="1"/>
    <col min="6678" max="6906" width="11.42578125" style="1"/>
    <col min="6907" max="6907" width="1" style="1" customWidth="1"/>
    <col min="6908" max="6908" width="4.28515625" style="1" customWidth="1"/>
    <col min="6909" max="6909" width="34.7109375" style="1" customWidth="1"/>
    <col min="6910" max="6910" width="0" style="1" hidden="1" customWidth="1"/>
    <col min="6911" max="6911" width="20" style="1" customWidth="1"/>
    <col min="6912" max="6912" width="20.85546875" style="1" customWidth="1"/>
    <col min="6913" max="6913" width="25" style="1" customWidth="1"/>
    <col min="6914" max="6914" width="18.7109375" style="1" customWidth="1"/>
    <col min="6915" max="6915" width="29.7109375" style="1" customWidth="1"/>
    <col min="6916" max="6916" width="13.42578125" style="1" customWidth="1"/>
    <col min="6917" max="6917" width="13.85546875" style="1" customWidth="1"/>
    <col min="6918" max="6922" width="16.5703125" style="1" customWidth="1"/>
    <col min="6923" max="6923" width="20.5703125" style="1" customWidth="1"/>
    <col min="6924" max="6924" width="21.140625" style="1" customWidth="1"/>
    <col min="6925" max="6925" width="9.5703125" style="1" customWidth="1"/>
    <col min="6926" max="6926" width="0.42578125" style="1" customWidth="1"/>
    <col min="6927" max="6933" width="6.42578125" style="1" customWidth="1"/>
    <col min="6934" max="7162" width="11.42578125" style="1"/>
    <col min="7163" max="7163" width="1" style="1" customWidth="1"/>
    <col min="7164" max="7164" width="4.28515625" style="1" customWidth="1"/>
    <col min="7165" max="7165" width="34.7109375" style="1" customWidth="1"/>
    <col min="7166" max="7166" width="0" style="1" hidden="1" customWidth="1"/>
    <col min="7167" max="7167" width="20" style="1" customWidth="1"/>
    <col min="7168" max="7168" width="20.85546875" style="1" customWidth="1"/>
    <col min="7169" max="7169" width="25" style="1" customWidth="1"/>
    <col min="7170" max="7170" width="18.7109375" style="1" customWidth="1"/>
    <col min="7171" max="7171" width="29.7109375" style="1" customWidth="1"/>
    <col min="7172" max="7172" width="13.42578125" style="1" customWidth="1"/>
    <col min="7173" max="7173" width="13.85546875" style="1" customWidth="1"/>
    <col min="7174" max="7178" width="16.5703125" style="1" customWidth="1"/>
    <col min="7179" max="7179" width="20.5703125" style="1" customWidth="1"/>
    <col min="7180" max="7180" width="21.140625" style="1" customWidth="1"/>
    <col min="7181" max="7181" width="9.5703125" style="1" customWidth="1"/>
    <col min="7182" max="7182" width="0.42578125" style="1" customWidth="1"/>
    <col min="7183" max="7189" width="6.42578125" style="1" customWidth="1"/>
    <col min="7190" max="7418" width="11.42578125" style="1"/>
    <col min="7419" max="7419" width="1" style="1" customWidth="1"/>
    <col min="7420" max="7420" width="4.28515625" style="1" customWidth="1"/>
    <col min="7421" max="7421" width="34.7109375" style="1" customWidth="1"/>
    <col min="7422" max="7422" width="0" style="1" hidden="1" customWidth="1"/>
    <col min="7423" max="7423" width="20" style="1" customWidth="1"/>
    <col min="7424" max="7424" width="20.85546875" style="1" customWidth="1"/>
    <col min="7425" max="7425" width="25" style="1" customWidth="1"/>
    <col min="7426" max="7426" width="18.7109375" style="1" customWidth="1"/>
    <col min="7427" max="7427" width="29.7109375" style="1" customWidth="1"/>
    <col min="7428" max="7428" width="13.42578125" style="1" customWidth="1"/>
    <col min="7429" max="7429" width="13.85546875" style="1" customWidth="1"/>
    <col min="7430" max="7434" width="16.5703125" style="1" customWidth="1"/>
    <col min="7435" max="7435" width="20.5703125" style="1" customWidth="1"/>
    <col min="7436" max="7436" width="21.140625" style="1" customWidth="1"/>
    <col min="7437" max="7437" width="9.5703125" style="1" customWidth="1"/>
    <col min="7438" max="7438" width="0.42578125" style="1" customWidth="1"/>
    <col min="7439" max="7445" width="6.42578125" style="1" customWidth="1"/>
    <col min="7446" max="7674" width="11.42578125" style="1"/>
    <col min="7675" max="7675" width="1" style="1" customWidth="1"/>
    <col min="7676" max="7676" width="4.28515625" style="1" customWidth="1"/>
    <col min="7677" max="7677" width="34.7109375" style="1" customWidth="1"/>
    <col min="7678" max="7678" width="0" style="1" hidden="1" customWidth="1"/>
    <col min="7679" max="7679" width="20" style="1" customWidth="1"/>
    <col min="7680" max="7680" width="20.85546875" style="1" customWidth="1"/>
    <col min="7681" max="7681" width="25" style="1" customWidth="1"/>
    <col min="7682" max="7682" width="18.7109375" style="1" customWidth="1"/>
    <col min="7683" max="7683" width="29.7109375" style="1" customWidth="1"/>
    <col min="7684" max="7684" width="13.42578125" style="1" customWidth="1"/>
    <col min="7685" max="7685" width="13.85546875" style="1" customWidth="1"/>
    <col min="7686" max="7690" width="16.5703125" style="1" customWidth="1"/>
    <col min="7691" max="7691" width="20.5703125" style="1" customWidth="1"/>
    <col min="7692" max="7692" width="21.140625" style="1" customWidth="1"/>
    <col min="7693" max="7693" width="9.5703125" style="1" customWidth="1"/>
    <col min="7694" max="7694" width="0.42578125" style="1" customWidth="1"/>
    <col min="7695" max="7701" width="6.42578125" style="1" customWidth="1"/>
    <col min="7702" max="7930" width="11.42578125" style="1"/>
    <col min="7931" max="7931" width="1" style="1" customWidth="1"/>
    <col min="7932" max="7932" width="4.28515625" style="1" customWidth="1"/>
    <col min="7933" max="7933" width="34.7109375" style="1" customWidth="1"/>
    <col min="7934" max="7934" width="0" style="1" hidden="1" customWidth="1"/>
    <col min="7935" max="7935" width="20" style="1" customWidth="1"/>
    <col min="7936" max="7936" width="20.85546875" style="1" customWidth="1"/>
    <col min="7937" max="7937" width="25" style="1" customWidth="1"/>
    <col min="7938" max="7938" width="18.7109375" style="1" customWidth="1"/>
    <col min="7939" max="7939" width="29.7109375" style="1" customWidth="1"/>
    <col min="7940" max="7940" width="13.42578125" style="1" customWidth="1"/>
    <col min="7941" max="7941" width="13.85546875" style="1" customWidth="1"/>
    <col min="7942" max="7946" width="16.5703125" style="1" customWidth="1"/>
    <col min="7947" max="7947" width="20.5703125" style="1" customWidth="1"/>
    <col min="7948" max="7948" width="21.140625" style="1" customWidth="1"/>
    <col min="7949" max="7949" width="9.5703125" style="1" customWidth="1"/>
    <col min="7950" max="7950" width="0.42578125" style="1" customWidth="1"/>
    <col min="7951" max="7957" width="6.42578125" style="1" customWidth="1"/>
    <col min="7958" max="8186" width="11.42578125" style="1"/>
    <col min="8187" max="8187" width="1" style="1" customWidth="1"/>
    <col min="8188" max="8188" width="4.28515625" style="1" customWidth="1"/>
    <col min="8189" max="8189" width="34.7109375" style="1" customWidth="1"/>
    <col min="8190" max="8190" width="0" style="1" hidden="1" customWidth="1"/>
    <col min="8191" max="8191" width="20" style="1" customWidth="1"/>
    <col min="8192" max="8192" width="20.85546875" style="1" customWidth="1"/>
    <col min="8193" max="8193" width="25" style="1" customWidth="1"/>
    <col min="8194" max="8194" width="18.7109375" style="1" customWidth="1"/>
    <col min="8195" max="8195" width="29.7109375" style="1" customWidth="1"/>
    <col min="8196" max="8196" width="13.42578125" style="1" customWidth="1"/>
    <col min="8197" max="8197" width="13.85546875" style="1" customWidth="1"/>
    <col min="8198" max="8202" width="16.5703125" style="1" customWidth="1"/>
    <col min="8203" max="8203" width="20.5703125" style="1" customWidth="1"/>
    <col min="8204" max="8204" width="21.140625" style="1" customWidth="1"/>
    <col min="8205" max="8205" width="9.5703125" style="1" customWidth="1"/>
    <col min="8206" max="8206" width="0.42578125" style="1" customWidth="1"/>
    <col min="8207" max="8213" width="6.42578125" style="1" customWidth="1"/>
    <col min="8214" max="8442" width="11.42578125" style="1"/>
    <col min="8443" max="8443" width="1" style="1" customWidth="1"/>
    <col min="8444" max="8444" width="4.28515625" style="1" customWidth="1"/>
    <col min="8445" max="8445" width="34.7109375" style="1" customWidth="1"/>
    <col min="8446" max="8446" width="0" style="1" hidden="1" customWidth="1"/>
    <col min="8447" max="8447" width="20" style="1" customWidth="1"/>
    <col min="8448" max="8448" width="20.85546875" style="1" customWidth="1"/>
    <col min="8449" max="8449" width="25" style="1" customWidth="1"/>
    <col min="8450" max="8450" width="18.7109375" style="1" customWidth="1"/>
    <col min="8451" max="8451" width="29.7109375" style="1" customWidth="1"/>
    <col min="8452" max="8452" width="13.42578125" style="1" customWidth="1"/>
    <col min="8453" max="8453" width="13.85546875" style="1" customWidth="1"/>
    <col min="8454" max="8458" width="16.5703125" style="1" customWidth="1"/>
    <col min="8459" max="8459" width="20.5703125" style="1" customWidth="1"/>
    <col min="8460" max="8460" width="21.140625" style="1" customWidth="1"/>
    <col min="8461" max="8461" width="9.5703125" style="1" customWidth="1"/>
    <col min="8462" max="8462" width="0.42578125" style="1" customWidth="1"/>
    <col min="8463" max="8469" width="6.42578125" style="1" customWidth="1"/>
    <col min="8470" max="8698" width="11.42578125" style="1"/>
    <col min="8699" max="8699" width="1" style="1" customWidth="1"/>
    <col min="8700" max="8700" width="4.28515625" style="1" customWidth="1"/>
    <col min="8701" max="8701" width="34.7109375" style="1" customWidth="1"/>
    <col min="8702" max="8702" width="0" style="1" hidden="1" customWidth="1"/>
    <col min="8703" max="8703" width="20" style="1" customWidth="1"/>
    <col min="8704" max="8704" width="20.85546875" style="1" customWidth="1"/>
    <col min="8705" max="8705" width="25" style="1" customWidth="1"/>
    <col min="8706" max="8706" width="18.7109375" style="1" customWidth="1"/>
    <col min="8707" max="8707" width="29.7109375" style="1" customWidth="1"/>
    <col min="8708" max="8708" width="13.42578125" style="1" customWidth="1"/>
    <col min="8709" max="8709" width="13.85546875" style="1" customWidth="1"/>
    <col min="8710" max="8714" width="16.5703125" style="1" customWidth="1"/>
    <col min="8715" max="8715" width="20.5703125" style="1" customWidth="1"/>
    <col min="8716" max="8716" width="21.140625" style="1" customWidth="1"/>
    <col min="8717" max="8717" width="9.5703125" style="1" customWidth="1"/>
    <col min="8718" max="8718" width="0.42578125" style="1" customWidth="1"/>
    <col min="8719" max="8725" width="6.42578125" style="1" customWidth="1"/>
    <col min="8726" max="8954" width="11.42578125" style="1"/>
    <col min="8955" max="8955" width="1" style="1" customWidth="1"/>
    <col min="8956" max="8956" width="4.28515625" style="1" customWidth="1"/>
    <col min="8957" max="8957" width="34.7109375" style="1" customWidth="1"/>
    <col min="8958" max="8958" width="0" style="1" hidden="1" customWidth="1"/>
    <col min="8959" max="8959" width="20" style="1" customWidth="1"/>
    <col min="8960" max="8960" width="20.85546875" style="1" customWidth="1"/>
    <col min="8961" max="8961" width="25" style="1" customWidth="1"/>
    <col min="8962" max="8962" width="18.7109375" style="1" customWidth="1"/>
    <col min="8963" max="8963" width="29.7109375" style="1" customWidth="1"/>
    <col min="8964" max="8964" width="13.42578125" style="1" customWidth="1"/>
    <col min="8965" max="8965" width="13.85546875" style="1" customWidth="1"/>
    <col min="8966" max="8970" width="16.5703125" style="1" customWidth="1"/>
    <col min="8971" max="8971" width="20.5703125" style="1" customWidth="1"/>
    <col min="8972" max="8972" width="21.140625" style="1" customWidth="1"/>
    <col min="8973" max="8973" width="9.5703125" style="1" customWidth="1"/>
    <col min="8974" max="8974" width="0.42578125" style="1" customWidth="1"/>
    <col min="8975" max="8981" width="6.42578125" style="1" customWidth="1"/>
    <col min="8982" max="9210" width="11.42578125" style="1"/>
    <col min="9211" max="9211" width="1" style="1" customWidth="1"/>
    <col min="9212" max="9212" width="4.28515625" style="1" customWidth="1"/>
    <col min="9213" max="9213" width="34.7109375" style="1" customWidth="1"/>
    <col min="9214" max="9214" width="0" style="1" hidden="1" customWidth="1"/>
    <col min="9215" max="9215" width="20" style="1" customWidth="1"/>
    <col min="9216" max="9216" width="20.85546875" style="1" customWidth="1"/>
    <col min="9217" max="9217" width="25" style="1" customWidth="1"/>
    <col min="9218" max="9218" width="18.7109375" style="1" customWidth="1"/>
    <col min="9219" max="9219" width="29.7109375" style="1" customWidth="1"/>
    <col min="9220" max="9220" width="13.42578125" style="1" customWidth="1"/>
    <col min="9221" max="9221" width="13.85546875" style="1" customWidth="1"/>
    <col min="9222" max="9226" width="16.5703125" style="1" customWidth="1"/>
    <col min="9227" max="9227" width="20.5703125" style="1" customWidth="1"/>
    <col min="9228" max="9228" width="21.140625" style="1" customWidth="1"/>
    <col min="9229" max="9229" width="9.5703125" style="1" customWidth="1"/>
    <col min="9230" max="9230" width="0.42578125" style="1" customWidth="1"/>
    <col min="9231" max="9237" width="6.42578125" style="1" customWidth="1"/>
    <col min="9238" max="9466" width="11.42578125" style="1"/>
    <col min="9467" max="9467" width="1" style="1" customWidth="1"/>
    <col min="9468" max="9468" width="4.28515625" style="1" customWidth="1"/>
    <col min="9469" max="9469" width="34.7109375" style="1" customWidth="1"/>
    <col min="9470" max="9470" width="0" style="1" hidden="1" customWidth="1"/>
    <col min="9471" max="9471" width="20" style="1" customWidth="1"/>
    <col min="9472" max="9472" width="20.85546875" style="1" customWidth="1"/>
    <col min="9473" max="9473" width="25" style="1" customWidth="1"/>
    <col min="9474" max="9474" width="18.7109375" style="1" customWidth="1"/>
    <col min="9475" max="9475" width="29.7109375" style="1" customWidth="1"/>
    <col min="9476" max="9476" width="13.42578125" style="1" customWidth="1"/>
    <col min="9477" max="9477" width="13.85546875" style="1" customWidth="1"/>
    <col min="9478" max="9482" width="16.5703125" style="1" customWidth="1"/>
    <col min="9483" max="9483" width="20.5703125" style="1" customWidth="1"/>
    <col min="9484" max="9484" width="21.140625" style="1" customWidth="1"/>
    <col min="9485" max="9485" width="9.5703125" style="1" customWidth="1"/>
    <col min="9486" max="9486" width="0.42578125" style="1" customWidth="1"/>
    <col min="9487" max="9493" width="6.42578125" style="1" customWidth="1"/>
    <col min="9494" max="9722" width="11.42578125" style="1"/>
    <col min="9723" max="9723" width="1" style="1" customWidth="1"/>
    <col min="9724" max="9724" width="4.28515625" style="1" customWidth="1"/>
    <col min="9725" max="9725" width="34.7109375" style="1" customWidth="1"/>
    <col min="9726" max="9726" width="0" style="1" hidden="1" customWidth="1"/>
    <col min="9727" max="9727" width="20" style="1" customWidth="1"/>
    <col min="9728" max="9728" width="20.85546875" style="1" customWidth="1"/>
    <col min="9729" max="9729" width="25" style="1" customWidth="1"/>
    <col min="9730" max="9730" width="18.7109375" style="1" customWidth="1"/>
    <col min="9731" max="9731" width="29.7109375" style="1" customWidth="1"/>
    <col min="9732" max="9732" width="13.42578125" style="1" customWidth="1"/>
    <col min="9733" max="9733" width="13.85546875" style="1" customWidth="1"/>
    <col min="9734" max="9738" width="16.5703125" style="1" customWidth="1"/>
    <col min="9739" max="9739" width="20.5703125" style="1" customWidth="1"/>
    <col min="9740" max="9740" width="21.140625" style="1" customWidth="1"/>
    <col min="9741" max="9741" width="9.5703125" style="1" customWidth="1"/>
    <col min="9742" max="9742" width="0.42578125" style="1" customWidth="1"/>
    <col min="9743" max="9749" width="6.42578125" style="1" customWidth="1"/>
    <col min="9750" max="9978" width="11.42578125" style="1"/>
    <col min="9979" max="9979" width="1" style="1" customWidth="1"/>
    <col min="9980" max="9980" width="4.28515625" style="1" customWidth="1"/>
    <col min="9981" max="9981" width="34.7109375" style="1" customWidth="1"/>
    <col min="9982" max="9982" width="0" style="1" hidden="1" customWidth="1"/>
    <col min="9983" max="9983" width="20" style="1" customWidth="1"/>
    <col min="9984" max="9984" width="20.85546875" style="1" customWidth="1"/>
    <col min="9985" max="9985" width="25" style="1" customWidth="1"/>
    <col min="9986" max="9986" width="18.7109375" style="1" customWidth="1"/>
    <col min="9987" max="9987" width="29.7109375" style="1" customWidth="1"/>
    <col min="9988" max="9988" width="13.42578125" style="1" customWidth="1"/>
    <col min="9989" max="9989" width="13.85546875" style="1" customWidth="1"/>
    <col min="9990" max="9994" width="16.5703125" style="1" customWidth="1"/>
    <col min="9995" max="9995" width="20.5703125" style="1" customWidth="1"/>
    <col min="9996" max="9996" width="21.140625" style="1" customWidth="1"/>
    <col min="9997" max="9997" width="9.5703125" style="1" customWidth="1"/>
    <col min="9998" max="9998" width="0.42578125" style="1" customWidth="1"/>
    <col min="9999" max="10005" width="6.42578125" style="1" customWidth="1"/>
    <col min="10006" max="10234" width="11.42578125" style="1"/>
    <col min="10235" max="10235" width="1" style="1" customWidth="1"/>
    <col min="10236" max="10236" width="4.28515625" style="1" customWidth="1"/>
    <col min="10237" max="10237" width="34.7109375" style="1" customWidth="1"/>
    <col min="10238" max="10238" width="0" style="1" hidden="1" customWidth="1"/>
    <col min="10239" max="10239" width="20" style="1" customWidth="1"/>
    <col min="10240" max="10240" width="20.85546875" style="1" customWidth="1"/>
    <col min="10241" max="10241" width="25" style="1" customWidth="1"/>
    <col min="10242" max="10242" width="18.7109375" style="1" customWidth="1"/>
    <col min="10243" max="10243" width="29.7109375" style="1" customWidth="1"/>
    <col min="10244" max="10244" width="13.42578125" style="1" customWidth="1"/>
    <col min="10245" max="10245" width="13.85546875" style="1" customWidth="1"/>
    <col min="10246" max="10250" width="16.5703125" style="1" customWidth="1"/>
    <col min="10251" max="10251" width="20.5703125" style="1" customWidth="1"/>
    <col min="10252" max="10252" width="21.140625" style="1" customWidth="1"/>
    <col min="10253" max="10253" width="9.5703125" style="1" customWidth="1"/>
    <col min="10254" max="10254" width="0.42578125" style="1" customWidth="1"/>
    <col min="10255" max="10261" width="6.42578125" style="1" customWidth="1"/>
    <col min="10262" max="10490" width="11.42578125" style="1"/>
    <col min="10491" max="10491" width="1" style="1" customWidth="1"/>
    <col min="10492" max="10492" width="4.28515625" style="1" customWidth="1"/>
    <col min="10493" max="10493" width="34.7109375" style="1" customWidth="1"/>
    <col min="10494" max="10494" width="0" style="1" hidden="1" customWidth="1"/>
    <col min="10495" max="10495" width="20" style="1" customWidth="1"/>
    <col min="10496" max="10496" width="20.85546875" style="1" customWidth="1"/>
    <col min="10497" max="10497" width="25" style="1" customWidth="1"/>
    <col min="10498" max="10498" width="18.7109375" style="1" customWidth="1"/>
    <col min="10499" max="10499" width="29.7109375" style="1" customWidth="1"/>
    <col min="10500" max="10500" width="13.42578125" style="1" customWidth="1"/>
    <col min="10501" max="10501" width="13.85546875" style="1" customWidth="1"/>
    <col min="10502" max="10506" width="16.5703125" style="1" customWidth="1"/>
    <col min="10507" max="10507" width="20.5703125" style="1" customWidth="1"/>
    <col min="10508" max="10508" width="21.140625" style="1" customWidth="1"/>
    <col min="10509" max="10509" width="9.5703125" style="1" customWidth="1"/>
    <col min="10510" max="10510" width="0.42578125" style="1" customWidth="1"/>
    <col min="10511" max="10517" width="6.42578125" style="1" customWidth="1"/>
    <col min="10518" max="10746" width="11.42578125" style="1"/>
    <col min="10747" max="10747" width="1" style="1" customWidth="1"/>
    <col min="10748" max="10748" width="4.28515625" style="1" customWidth="1"/>
    <col min="10749" max="10749" width="34.7109375" style="1" customWidth="1"/>
    <col min="10750" max="10750" width="0" style="1" hidden="1" customWidth="1"/>
    <col min="10751" max="10751" width="20" style="1" customWidth="1"/>
    <col min="10752" max="10752" width="20.85546875" style="1" customWidth="1"/>
    <col min="10753" max="10753" width="25" style="1" customWidth="1"/>
    <col min="10754" max="10754" width="18.7109375" style="1" customWidth="1"/>
    <col min="10755" max="10755" width="29.7109375" style="1" customWidth="1"/>
    <col min="10756" max="10756" width="13.42578125" style="1" customWidth="1"/>
    <col min="10757" max="10757" width="13.85546875" style="1" customWidth="1"/>
    <col min="10758" max="10762" width="16.5703125" style="1" customWidth="1"/>
    <col min="10763" max="10763" width="20.5703125" style="1" customWidth="1"/>
    <col min="10764" max="10764" width="21.140625" style="1" customWidth="1"/>
    <col min="10765" max="10765" width="9.5703125" style="1" customWidth="1"/>
    <col min="10766" max="10766" width="0.42578125" style="1" customWidth="1"/>
    <col min="10767" max="10773" width="6.42578125" style="1" customWidth="1"/>
    <col min="10774" max="11002" width="11.42578125" style="1"/>
    <col min="11003" max="11003" width="1" style="1" customWidth="1"/>
    <col min="11004" max="11004" width="4.28515625" style="1" customWidth="1"/>
    <col min="11005" max="11005" width="34.7109375" style="1" customWidth="1"/>
    <col min="11006" max="11006" width="0" style="1" hidden="1" customWidth="1"/>
    <col min="11007" max="11007" width="20" style="1" customWidth="1"/>
    <col min="11008" max="11008" width="20.85546875" style="1" customWidth="1"/>
    <col min="11009" max="11009" width="25" style="1" customWidth="1"/>
    <col min="11010" max="11010" width="18.7109375" style="1" customWidth="1"/>
    <col min="11011" max="11011" width="29.7109375" style="1" customWidth="1"/>
    <col min="11012" max="11012" width="13.42578125" style="1" customWidth="1"/>
    <col min="11013" max="11013" width="13.85546875" style="1" customWidth="1"/>
    <col min="11014" max="11018" width="16.5703125" style="1" customWidth="1"/>
    <col min="11019" max="11019" width="20.5703125" style="1" customWidth="1"/>
    <col min="11020" max="11020" width="21.140625" style="1" customWidth="1"/>
    <col min="11021" max="11021" width="9.5703125" style="1" customWidth="1"/>
    <col min="11022" max="11022" width="0.42578125" style="1" customWidth="1"/>
    <col min="11023" max="11029" width="6.42578125" style="1" customWidth="1"/>
    <col min="11030" max="11258" width="11.42578125" style="1"/>
    <col min="11259" max="11259" width="1" style="1" customWidth="1"/>
    <col min="11260" max="11260" width="4.28515625" style="1" customWidth="1"/>
    <col min="11261" max="11261" width="34.7109375" style="1" customWidth="1"/>
    <col min="11262" max="11262" width="0" style="1" hidden="1" customWidth="1"/>
    <col min="11263" max="11263" width="20" style="1" customWidth="1"/>
    <col min="11264" max="11264" width="20.85546875" style="1" customWidth="1"/>
    <col min="11265" max="11265" width="25" style="1" customWidth="1"/>
    <col min="11266" max="11266" width="18.7109375" style="1" customWidth="1"/>
    <col min="11267" max="11267" width="29.7109375" style="1" customWidth="1"/>
    <col min="11268" max="11268" width="13.42578125" style="1" customWidth="1"/>
    <col min="11269" max="11269" width="13.85546875" style="1" customWidth="1"/>
    <col min="11270" max="11274" width="16.5703125" style="1" customWidth="1"/>
    <col min="11275" max="11275" width="20.5703125" style="1" customWidth="1"/>
    <col min="11276" max="11276" width="21.140625" style="1" customWidth="1"/>
    <col min="11277" max="11277" width="9.5703125" style="1" customWidth="1"/>
    <col min="11278" max="11278" width="0.42578125" style="1" customWidth="1"/>
    <col min="11279" max="11285" width="6.42578125" style="1" customWidth="1"/>
    <col min="11286" max="11514" width="11.42578125" style="1"/>
    <col min="11515" max="11515" width="1" style="1" customWidth="1"/>
    <col min="11516" max="11516" width="4.28515625" style="1" customWidth="1"/>
    <col min="11517" max="11517" width="34.7109375" style="1" customWidth="1"/>
    <col min="11518" max="11518" width="0" style="1" hidden="1" customWidth="1"/>
    <col min="11519" max="11519" width="20" style="1" customWidth="1"/>
    <col min="11520" max="11520" width="20.85546875" style="1" customWidth="1"/>
    <col min="11521" max="11521" width="25" style="1" customWidth="1"/>
    <col min="11522" max="11522" width="18.7109375" style="1" customWidth="1"/>
    <col min="11523" max="11523" width="29.7109375" style="1" customWidth="1"/>
    <col min="11524" max="11524" width="13.42578125" style="1" customWidth="1"/>
    <col min="11525" max="11525" width="13.85546875" style="1" customWidth="1"/>
    <col min="11526" max="11530" width="16.5703125" style="1" customWidth="1"/>
    <col min="11531" max="11531" width="20.5703125" style="1" customWidth="1"/>
    <col min="11532" max="11532" width="21.140625" style="1" customWidth="1"/>
    <col min="11533" max="11533" width="9.5703125" style="1" customWidth="1"/>
    <col min="11534" max="11534" width="0.42578125" style="1" customWidth="1"/>
    <col min="11535" max="11541" width="6.42578125" style="1" customWidth="1"/>
    <col min="11542" max="11770" width="11.42578125" style="1"/>
    <col min="11771" max="11771" width="1" style="1" customWidth="1"/>
    <col min="11772" max="11772" width="4.28515625" style="1" customWidth="1"/>
    <col min="11773" max="11773" width="34.7109375" style="1" customWidth="1"/>
    <col min="11774" max="11774" width="0" style="1" hidden="1" customWidth="1"/>
    <col min="11775" max="11775" width="20" style="1" customWidth="1"/>
    <col min="11776" max="11776" width="20.85546875" style="1" customWidth="1"/>
    <col min="11777" max="11777" width="25" style="1" customWidth="1"/>
    <col min="11778" max="11778" width="18.7109375" style="1" customWidth="1"/>
    <col min="11779" max="11779" width="29.7109375" style="1" customWidth="1"/>
    <col min="11780" max="11780" width="13.42578125" style="1" customWidth="1"/>
    <col min="11781" max="11781" width="13.85546875" style="1" customWidth="1"/>
    <col min="11782" max="11786" width="16.5703125" style="1" customWidth="1"/>
    <col min="11787" max="11787" width="20.5703125" style="1" customWidth="1"/>
    <col min="11788" max="11788" width="21.140625" style="1" customWidth="1"/>
    <col min="11789" max="11789" width="9.5703125" style="1" customWidth="1"/>
    <col min="11790" max="11790" width="0.42578125" style="1" customWidth="1"/>
    <col min="11791" max="11797" width="6.42578125" style="1" customWidth="1"/>
    <col min="11798" max="12026" width="11.42578125" style="1"/>
    <col min="12027" max="12027" width="1" style="1" customWidth="1"/>
    <col min="12028" max="12028" width="4.28515625" style="1" customWidth="1"/>
    <col min="12029" max="12029" width="34.7109375" style="1" customWidth="1"/>
    <col min="12030" max="12030" width="0" style="1" hidden="1" customWidth="1"/>
    <col min="12031" max="12031" width="20" style="1" customWidth="1"/>
    <col min="12032" max="12032" width="20.85546875" style="1" customWidth="1"/>
    <col min="12033" max="12033" width="25" style="1" customWidth="1"/>
    <col min="12034" max="12034" width="18.7109375" style="1" customWidth="1"/>
    <col min="12035" max="12035" width="29.7109375" style="1" customWidth="1"/>
    <col min="12036" max="12036" width="13.42578125" style="1" customWidth="1"/>
    <col min="12037" max="12037" width="13.85546875" style="1" customWidth="1"/>
    <col min="12038" max="12042" width="16.5703125" style="1" customWidth="1"/>
    <col min="12043" max="12043" width="20.5703125" style="1" customWidth="1"/>
    <col min="12044" max="12044" width="21.140625" style="1" customWidth="1"/>
    <col min="12045" max="12045" width="9.5703125" style="1" customWidth="1"/>
    <col min="12046" max="12046" width="0.42578125" style="1" customWidth="1"/>
    <col min="12047" max="12053" width="6.42578125" style="1" customWidth="1"/>
    <col min="12054" max="12282" width="11.42578125" style="1"/>
    <col min="12283" max="12283" width="1" style="1" customWidth="1"/>
    <col min="12284" max="12284" width="4.28515625" style="1" customWidth="1"/>
    <col min="12285" max="12285" width="34.7109375" style="1" customWidth="1"/>
    <col min="12286" max="12286" width="0" style="1" hidden="1" customWidth="1"/>
    <col min="12287" max="12287" width="20" style="1" customWidth="1"/>
    <col min="12288" max="12288" width="20.85546875" style="1" customWidth="1"/>
    <col min="12289" max="12289" width="25" style="1" customWidth="1"/>
    <col min="12290" max="12290" width="18.7109375" style="1" customWidth="1"/>
    <col min="12291" max="12291" width="29.7109375" style="1" customWidth="1"/>
    <col min="12292" max="12292" width="13.42578125" style="1" customWidth="1"/>
    <col min="12293" max="12293" width="13.85546875" style="1" customWidth="1"/>
    <col min="12294" max="12298" width="16.5703125" style="1" customWidth="1"/>
    <col min="12299" max="12299" width="20.5703125" style="1" customWidth="1"/>
    <col min="12300" max="12300" width="21.140625" style="1" customWidth="1"/>
    <col min="12301" max="12301" width="9.5703125" style="1" customWidth="1"/>
    <col min="12302" max="12302" width="0.42578125" style="1" customWidth="1"/>
    <col min="12303" max="12309" width="6.42578125" style="1" customWidth="1"/>
    <col min="12310" max="12538" width="11.42578125" style="1"/>
    <col min="12539" max="12539" width="1" style="1" customWidth="1"/>
    <col min="12540" max="12540" width="4.28515625" style="1" customWidth="1"/>
    <col min="12541" max="12541" width="34.7109375" style="1" customWidth="1"/>
    <col min="12542" max="12542" width="0" style="1" hidden="1" customWidth="1"/>
    <col min="12543" max="12543" width="20" style="1" customWidth="1"/>
    <col min="12544" max="12544" width="20.85546875" style="1" customWidth="1"/>
    <col min="12545" max="12545" width="25" style="1" customWidth="1"/>
    <col min="12546" max="12546" width="18.7109375" style="1" customWidth="1"/>
    <col min="12547" max="12547" width="29.7109375" style="1" customWidth="1"/>
    <col min="12548" max="12548" width="13.42578125" style="1" customWidth="1"/>
    <col min="12549" max="12549" width="13.85546875" style="1" customWidth="1"/>
    <col min="12550" max="12554" width="16.5703125" style="1" customWidth="1"/>
    <col min="12555" max="12555" width="20.5703125" style="1" customWidth="1"/>
    <col min="12556" max="12556" width="21.140625" style="1" customWidth="1"/>
    <col min="12557" max="12557" width="9.5703125" style="1" customWidth="1"/>
    <col min="12558" max="12558" width="0.42578125" style="1" customWidth="1"/>
    <col min="12559" max="12565" width="6.42578125" style="1" customWidth="1"/>
    <col min="12566" max="12794" width="11.42578125" style="1"/>
    <col min="12795" max="12795" width="1" style="1" customWidth="1"/>
    <col min="12796" max="12796" width="4.28515625" style="1" customWidth="1"/>
    <col min="12797" max="12797" width="34.7109375" style="1" customWidth="1"/>
    <col min="12798" max="12798" width="0" style="1" hidden="1" customWidth="1"/>
    <col min="12799" max="12799" width="20" style="1" customWidth="1"/>
    <col min="12800" max="12800" width="20.85546875" style="1" customWidth="1"/>
    <col min="12801" max="12801" width="25" style="1" customWidth="1"/>
    <col min="12802" max="12802" width="18.7109375" style="1" customWidth="1"/>
    <col min="12803" max="12803" width="29.7109375" style="1" customWidth="1"/>
    <col min="12804" max="12804" width="13.42578125" style="1" customWidth="1"/>
    <col min="12805" max="12805" width="13.85546875" style="1" customWidth="1"/>
    <col min="12806" max="12810" width="16.5703125" style="1" customWidth="1"/>
    <col min="12811" max="12811" width="20.5703125" style="1" customWidth="1"/>
    <col min="12812" max="12812" width="21.140625" style="1" customWidth="1"/>
    <col min="12813" max="12813" width="9.5703125" style="1" customWidth="1"/>
    <col min="12814" max="12814" width="0.42578125" style="1" customWidth="1"/>
    <col min="12815" max="12821" width="6.42578125" style="1" customWidth="1"/>
    <col min="12822" max="13050" width="11.42578125" style="1"/>
    <col min="13051" max="13051" width="1" style="1" customWidth="1"/>
    <col min="13052" max="13052" width="4.28515625" style="1" customWidth="1"/>
    <col min="13053" max="13053" width="34.7109375" style="1" customWidth="1"/>
    <col min="13054" max="13054" width="0" style="1" hidden="1" customWidth="1"/>
    <col min="13055" max="13055" width="20" style="1" customWidth="1"/>
    <col min="13056" max="13056" width="20.85546875" style="1" customWidth="1"/>
    <col min="13057" max="13057" width="25" style="1" customWidth="1"/>
    <col min="13058" max="13058" width="18.7109375" style="1" customWidth="1"/>
    <col min="13059" max="13059" width="29.7109375" style="1" customWidth="1"/>
    <col min="13060" max="13060" width="13.42578125" style="1" customWidth="1"/>
    <col min="13061" max="13061" width="13.85546875" style="1" customWidth="1"/>
    <col min="13062" max="13066" width="16.5703125" style="1" customWidth="1"/>
    <col min="13067" max="13067" width="20.5703125" style="1" customWidth="1"/>
    <col min="13068" max="13068" width="21.140625" style="1" customWidth="1"/>
    <col min="13069" max="13069" width="9.5703125" style="1" customWidth="1"/>
    <col min="13070" max="13070" width="0.42578125" style="1" customWidth="1"/>
    <col min="13071" max="13077" width="6.42578125" style="1" customWidth="1"/>
    <col min="13078" max="13306" width="11.42578125" style="1"/>
    <col min="13307" max="13307" width="1" style="1" customWidth="1"/>
    <col min="13308" max="13308" width="4.28515625" style="1" customWidth="1"/>
    <col min="13309" max="13309" width="34.7109375" style="1" customWidth="1"/>
    <col min="13310" max="13310" width="0" style="1" hidden="1" customWidth="1"/>
    <col min="13311" max="13311" width="20" style="1" customWidth="1"/>
    <col min="13312" max="13312" width="20.85546875" style="1" customWidth="1"/>
    <col min="13313" max="13313" width="25" style="1" customWidth="1"/>
    <col min="13314" max="13314" width="18.7109375" style="1" customWidth="1"/>
    <col min="13315" max="13315" width="29.7109375" style="1" customWidth="1"/>
    <col min="13316" max="13316" width="13.42578125" style="1" customWidth="1"/>
    <col min="13317" max="13317" width="13.85546875" style="1" customWidth="1"/>
    <col min="13318" max="13322" width="16.5703125" style="1" customWidth="1"/>
    <col min="13323" max="13323" width="20.5703125" style="1" customWidth="1"/>
    <col min="13324" max="13324" width="21.140625" style="1" customWidth="1"/>
    <col min="13325" max="13325" width="9.5703125" style="1" customWidth="1"/>
    <col min="13326" max="13326" width="0.42578125" style="1" customWidth="1"/>
    <col min="13327" max="13333" width="6.42578125" style="1" customWidth="1"/>
    <col min="13334" max="13562" width="11.42578125" style="1"/>
    <col min="13563" max="13563" width="1" style="1" customWidth="1"/>
    <col min="13564" max="13564" width="4.28515625" style="1" customWidth="1"/>
    <col min="13565" max="13565" width="34.7109375" style="1" customWidth="1"/>
    <col min="13566" max="13566" width="0" style="1" hidden="1" customWidth="1"/>
    <col min="13567" max="13567" width="20" style="1" customWidth="1"/>
    <col min="13568" max="13568" width="20.85546875" style="1" customWidth="1"/>
    <col min="13569" max="13569" width="25" style="1" customWidth="1"/>
    <col min="13570" max="13570" width="18.7109375" style="1" customWidth="1"/>
    <col min="13571" max="13571" width="29.7109375" style="1" customWidth="1"/>
    <col min="13572" max="13572" width="13.42578125" style="1" customWidth="1"/>
    <col min="13573" max="13573" width="13.85546875" style="1" customWidth="1"/>
    <col min="13574" max="13578" width="16.5703125" style="1" customWidth="1"/>
    <col min="13579" max="13579" width="20.5703125" style="1" customWidth="1"/>
    <col min="13580" max="13580" width="21.140625" style="1" customWidth="1"/>
    <col min="13581" max="13581" width="9.5703125" style="1" customWidth="1"/>
    <col min="13582" max="13582" width="0.42578125" style="1" customWidth="1"/>
    <col min="13583" max="13589" width="6.42578125" style="1" customWidth="1"/>
    <col min="13590" max="13818" width="11.42578125" style="1"/>
    <col min="13819" max="13819" width="1" style="1" customWidth="1"/>
    <col min="13820" max="13820" width="4.28515625" style="1" customWidth="1"/>
    <col min="13821" max="13821" width="34.7109375" style="1" customWidth="1"/>
    <col min="13822" max="13822" width="0" style="1" hidden="1" customWidth="1"/>
    <col min="13823" max="13823" width="20" style="1" customWidth="1"/>
    <col min="13824" max="13824" width="20.85546875" style="1" customWidth="1"/>
    <col min="13825" max="13825" width="25" style="1" customWidth="1"/>
    <col min="13826" max="13826" width="18.7109375" style="1" customWidth="1"/>
    <col min="13827" max="13827" width="29.7109375" style="1" customWidth="1"/>
    <col min="13828" max="13828" width="13.42578125" style="1" customWidth="1"/>
    <col min="13829" max="13829" width="13.85546875" style="1" customWidth="1"/>
    <col min="13830" max="13834" width="16.5703125" style="1" customWidth="1"/>
    <col min="13835" max="13835" width="20.5703125" style="1" customWidth="1"/>
    <col min="13836" max="13836" width="21.140625" style="1" customWidth="1"/>
    <col min="13837" max="13837" width="9.5703125" style="1" customWidth="1"/>
    <col min="13838" max="13838" width="0.42578125" style="1" customWidth="1"/>
    <col min="13839" max="13845" width="6.42578125" style="1" customWidth="1"/>
    <col min="13846" max="14074" width="11.42578125" style="1"/>
    <col min="14075" max="14075" width="1" style="1" customWidth="1"/>
    <col min="14076" max="14076" width="4.28515625" style="1" customWidth="1"/>
    <col min="14077" max="14077" width="34.7109375" style="1" customWidth="1"/>
    <col min="14078" max="14078" width="0" style="1" hidden="1" customWidth="1"/>
    <col min="14079" max="14079" width="20" style="1" customWidth="1"/>
    <col min="14080" max="14080" width="20.85546875" style="1" customWidth="1"/>
    <col min="14081" max="14081" width="25" style="1" customWidth="1"/>
    <col min="14082" max="14082" width="18.7109375" style="1" customWidth="1"/>
    <col min="14083" max="14083" width="29.7109375" style="1" customWidth="1"/>
    <col min="14084" max="14084" width="13.42578125" style="1" customWidth="1"/>
    <col min="14085" max="14085" width="13.85546875" style="1" customWidth="1"/>
    <col min="14086" max="14090" width="16.5703125" style="1" customWidth="1"/>
    <col min="14091" max="14091" width="20.5703125" style="1" customWidth="1"/>
    <col min="14092" max="14092" width="21.140625" style="1" customWidth="1"/>
    <col min="14093" max="14093" width="9.5703125" style="1" customWidth="1"/>
    <col min="14094" max="14094" width="0.42578125" style="1" customWidth="1"/>
    <col min="14095" max="14101" width="6.42578125" style="1" customWidth="1"/>
    <col min="14102" max="14330" width="11.42578125" style="1"/>
    <col min="14331" max="14331" width="1" style="1" customWidth="1"/>
    <col min="14332" max="14332" width="4.28515625" style="1" customWidth="1"/>
    <col min="14333" max="14333" width="34.7109375" style="1" customWidth="1"/>
    <col min="14334" max="14334" width="0" style="1" hidden="1" customWidth="1"/>
    <col min="14335" max="14335" width="20" style="1" customWidth="1"/>
    <col min="14336" max="14336" width="20.85546875" style="1" customWidth="1"/>
    <col min="14337" max="14337" width="25" style="1" customWidth="1"/>
    <col min="14338" max="14338" width="18.7109375" style="1" customWidth="1"/>
    <col min="14339" max="14339" width="29.7109375" style="1" customWidth="1"/>
    <col min="14340" max="14340" width="13.42578125" style="1" customWidth="1"/>
    <col min="14341" max="14341" width="13.85546875" style="1" customWidth="1"/>
    <col min="14342" max="14346" width="16.5703125" style="1" customWidth="1"/>
    <col min="14347" max="14347" width="20.5703125" style="1" customWidth="1"/>
    <col min="14348" max="14348" width="21.140625" style="1" customWidth="1"/>
    <col min="14349" max="14349" width="9.5703125" style="1" customWidth="1"/>
    <col min="14350" max="14350" width="0.42578125" style="1" customWidth="1"/>
    <col min="14351" max="14357" width="6.42578125" style="1" customWidth="1"/>
    <col min="14358" max="14586" width="11.42578125" style="1"/>
    <col min="14587" max="14587" width="1" style="1" customWidth="1"/>
    <col min="14588" max="14588" width="4.28515625" style="1" customWidth="1"/>
    <col min="14589" max="14589" width="34.7109375" style="1" customWidth="1"/>
    <col min="14590" max="14590" width="0" style="1" hidden="1" customWidth="1"/>
    <col min="14591" max="14591" width="20" style="1" customWidth="1"/>
    <col min="14592" max="14592" width="20.85546875" style="1" customWidth="1"/>
    <col min="14593" max="14593" width="25" style="1" customWidth="1"/>
    <col min="14594" max="14594" width="18.7109375" style="1" customWidth="1"/>
    <col min="14595" max="14595" width="29.7109375" style="1" customWidth="1"/>
    <col min="14596" max="14596" width="13.42578125" style="1" customWidth="1"/>
    <col min="14597" max="14597" width="13.85546875" style="1" customWidth="1"/>
    <col min="14598" max="14602" width="16.5703125" style="1" customWidth="1"/>
    <col min="14603" max="14603" width="20.5703125" style="1" customWidth="1"/>
    <col min="14604" max="14604" width="21.140625" style="1" customWidth="1"/>
    <col min="14605" max="14605" width="9.5703125" style="1" customWidth="1"/>
    <col min="14606" max="14606" width="0.42578125" style="1" customWidth="1"/>
    <col min="14607" max="14613" width="6.42578125" style="1" customWidth="1"/>
    <col min="14614" max="14842" width="11.42578125" style="1"/>
    <col min="14843" max="14843" width="1" style="1" customWidth="1"/>
    <col min="14844" max="14844" width="4.28515625" style="1" customWidth="1"/>
    <col min="14845" max="14845" width="34.7109375" style="1" customWidth="1"/>
    <col min="14846" max="14846" width="0" style="1" hidden="1" customWidth="1"/>
    <col min="14847" max="14847" width="20" style="1" customWidth="1"/>
    <col min="14848" max="14848" width="20.85546875" style="1" customWidth="1"/>
    <col min="14849" max="14849" width="25" style="1" customWidth="1"/>
    <col min="14850" max="14850" width="18.7109375" style="1" customWidth="1"/>
    <col min="14851" max="14851" width="29.7109375" style="1" customWidth="1"/>
    <col min="14852" max="14852" width="13.42578125" style="1" customWidth="1"/>
    <col min="14853" max="14853" width="13.85546875" style="1" customWidth="1"/>
    <col min="14854" max="14858" width="16.5703125" style="1" customWidth="1"/>
    <col min="14859" max="14859" width="20.5703125" style="1" customWidth="1"/>
    <col min="14860" max="14860" width="21.140625" style="1" customWidth="1"/>
    <col min="14861" max="14861" width="9.5703125" style="1" customWidth="1"/>
    <col min="14862" max="14862" width="0.42578125" style="1" customWidth="1"/>
    <col min="14863" max="14869" width="6.42578125" style="1" customWidth="1"/>
    <col min="14870" max="15098" width="11.42578125" style="1"/>
    <col min="15099" max="15099" width="1" style="1" customWidth="1"/>
    <col min="15100" max="15100" width="4.28515625" style="1" customWidth="1"/>
    <col min="15101" max="15101" width="34.7109375" style="1" customWidth="1"/>
    <col min="15102" max="15102" width="0" style="1" hidden="1" customWidth="1"/>
    <col min="15103" max="15103" width="20" style="1" customWidth="1"/>
    <col min="15104" max="15104" width="20.85546875" style="1" customWidth="1"/>
    <col min="15105" max="15105" width="25" style="1" customWidth="1"/>
    <col min="15106" max="15106" width="18.7109375" style="1" customWidth="1"/>
    <col min="15107" max="15107" width="29.7109375" style="1" customWidth="1"/>
    <col min="15108" max="15108" width="13.42578125" style="1" customWidth="1"/>
    <col min="15109" max="15109" width="13.85546875" style="1" customWidth="1"/>
    <col min="15110" max="15114" width="16.5703125" style="1" customWidth="1"/>
    <col min="15115" max="15115" width="20.5703125" style="1" customWidth="1"/>
    <col min="15116" max="15116" width="21.140625" style="1" customWidth="1"/>
    <col min="15117" max="15117" width="9.5703125" style="1" customWidth="1"/>
    <col min="15118" max="15118" width="0.42578125" style="1" customWidth="1"/>
    <col min="15119" max="15125" width="6.42578125" style="1" customWidth="1"/>
    <col min="15126" max="15354" width="11.42578125" style="1"/>
    <col min="15355" max="15355" width="1" style="1" customWidth="1"/>
    <col min="15356" max="15356" width="4.28515625" style="1" customWidth="1"/>
    <col min="15357" max="15357" width="34.7109375" style="1" customWidth="1"/>
    <col min="15358" max="15358" width="0" style="1" hidden="1" customWidth="1"/>
    <col min="15359" max="15359" width="20" style="1" customWidth="1"/>
    <col min="15360" max="15360" width="20.85546875" style="1" customWidth="1"/>
    <col min="15361" max="15361" width="25" style="1" customWidth="1"/>
    <col min="15362" max="15362" width="18.7109375" style="1" customWidth="1"/>
    <col min="15363" max="15363" width="29.7109375" style="1" customWidth="1"/>
    <col min="15364" max="15364" width="13.42578125" style="1" customWidth="1"/>
    <col min="15365" max="15365" width="13.85546875" style="1" customWidth="1"/>
    <col min="15366" max="15370" width="16.5703125" style="1" customWidth="1"/>
    <col min="15371" max="15371" width="20.5703125" style="1" customWidth="1"/>
    <col min="15372" max="15372" width="21.140625" style="1" customWidth="1"/>
    <col min="15373" max="15373" width="9.5703125" style="1" customWidth="1"/>
    <col min="15374" max="15374" width="0.42578125" style="1" customWidth="1"/>
    <col min="15375" max="15381" width="6.42578125" style="1" customWidth="1"/>
    <col min="15382" max="15610" width="11.42578125" style="1"/>
    <col min="15611" max="15611" width="1" style="1" customWidth="1"/>
    <col min="15612" max="15612" width="4.28515625" style="1" customWidth="1"/>
    <col min="15613" max="15613" width="34.7109375" style="1" customWidth="1"/>
    <col min="15614" max="15614" width="0" style="1" hidden="1" customWidth="1"/>
    <col min="15615" max="15615" width="20" style="1" customWidth="1"/>
    <col min="15616" max="15616" width="20.85546875" style="1" customWidth="1"/>
    <col min="15617" max="15617" width="25" style="1" customWidth="1"/>
    <col min="15618" max="15618" width="18.7109375" style="1" customWidth="1"/>
    <col min="15619" max="15619" width="29.7109375" style="1" customWidth="1"/>
    <col min="15620" max="15620" width="13.42578125" style="1" customWidth="1"/>
    <col min="15621" max="15621" width="13.85546875" style="1" customWidth="1"/>
    <col min="15622" max="15626" width="16.5703125" style="1" customWidth="1"/>
    <col min="15627" max="15627" width="20.5703125" style="1" customWidth="1"/>
    <col min="15628" max="15628" width="21.140625" style="1" customWidth="1"/>
    <col min="15629" max="15629" width="9.5703125" style="1" customWidth="1"/>
    <col min="15630" max="15630" width="0.42578125" style="1" customWidth="1"/>
    <col min="15631" max="15637" width="6.42578125" style="1" customWidth="1"/>
    <col min="15638" max="15866" width="11.42578125" style="1"/>
    <col min="15867" max="15867" width="1" style="1" customWidth="1"/>
    <col min="15868" max="15868" width="4.28515625" style="1" customWidth="1"/>
    <col min="15869" max="15869" width="34.7109375" style="1" customWidth="1"/>
    <col min="15870" max="15870" width="0" style="1" hidden="1" customWidth="1"/>
    <col min="15871" max="15871" width="20" style="1" customWidth="1"/>
    <col min="15872" max="15872" width="20.85546875" style="1" customWidth="1"/>
    <col min="15873" max="15873" width="25" style="1" customWidth="1"/>
    <col min="15874" max="15874" width="18.7109375" style="1" customWidth="1"/>
    <col min="15875" max="15875" width="29.7109375" style="1" customWidth="1"/>
    <col min="15876" max="15876" width="13.42578125" style="1" customWidth="1"/>
    <col min="15877" max="15877" width="13.85546875" style="1" customWidth="1"/>
    <col min="15878" max="15882" width="16.5703125" style="1" customWidth="1"/>
    <col min="15883" max="15883" width="20.5703125" style="1" customWidth="1"/>
    <col min="15884" max="15884" width="21.140625" style="1" customWidth="1"/>
    <col min="15885" max="15885" width="9.5703125" style="1" customWidth="1"/>
    <col min="15886" max="15886" width="0.42578125" style="1" customWidth="1"/>
    <col min="15887" max="15893" width="6.42578125" style="1" customWidth="1"/>
    <col min="15894" max="16122" width="11.42578125" style="1"/>
    <col min="16123" max="16123" width="1" style="1" customWidth="1"/>
    <col min="16124" max="16124" width="4.28515625" style="1" customWidth="1"/>
    <col min="16125" max="16125" width="34.7109375" style="1" customWidth="1"/>
    <col min="16126" max="16126" width="0" style="1" hidden="1" customWidth="1"/>
    <col min="16127" max="16127" width="20" style="1" customWidth="1"/>
    <col min="16128" max="16128" width="20.85546875" style="1" customWidth="1"/>
    <col min="16129" max="16129" width="25" style="1" customWidth="1"/>
    <col min="16130" max="16130" width="18.7109375" style="1" customWidth="1"/>
    <col min="16131" max="16131" width="29.7109375" style="1" customWidth="1"/>
    <col min="16132" max="16132" width="13.42578125" style="1" customWidth="1"/>
    <col min="16133" max="16133" width="13.85546875" style="1" customWidth="1"/>
    <col min="16134" max="16138" width="16.5703125" style="1" customWidth="1"/>
    <col min="16139" max="16139" width="20.5703125" style="1" customWidth="1"/>
    <col min="16140" max="16140" width="21.140625" style="1" customWidth="1"/>
    <col min="16141" max="16141" width="9.5703125" style="1" customWidth="1"/>
    <col min="16142" max="16142" width="0.42578125" style="1" customWidth="1"/>
    <col min="16143" max="16149" width="6.42578125" style="1" customWidth="1"/>
    <col min="16150" max="16370" width="11.42578125" style="1"/>
    <col min="16371" max="16383" width="11.42578125" style="1" customWidth="1"/>
    <col min="16384" max="16384" width="11.42578125" style="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1016</v>
      </c>
      <c r="C6" s="1258" t="s">
        <v>135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146</v>
      </c>
      <c r="C10" s="1260">
        <v>27</v>
      </c>
      <c r="D10" s="1260"/>
      <c r="E10" s="1261"/>
      <c r="F10" s="6"/>
      <c r="G10" s="560"/>
      <c r="H10" s="6"/>
      <c r="I10" s="6"/>
      <c r="J10" s="6"/>
      <c r="K10" s="6"/>
      <c r="L10" s="6"/>
      <c r="M10" s="6"/>
      <c r="N10" s="7"/>
    </row>
    <row r="11" spans="2:16" ht="16.5" thickBot="1">
      <c r="B11" s="8" t="s">
        <v>8</v>
      </c>
      <c r="C11" s="9">
        <v>41976</v>
      </c>
      <c r="D11" s="10"/>
      <c r="E11" s="10"/>
      <c r="F11" s="10"/>
      <c r="G11" s="561"/>
      <c r="H11" s="10"/>
      <c r="I11" s="10"/>
      <c r="J11" s="10"/>
      <c r="K11" s="10"/>
      <c r="L11" s="10"/>
      <c r="M11" s="10"/>
      <c r="N11" s="11"/>
    </row>
    <row r="12" spans="2:16" ht="15.75">
      <c r="B12" s="12"/>
      <c r="C12" s="13"/>
      <c r="D12" s="14"/>
      <c r="E12" s="14"/>
      <c r="F12" s="14"/>
      <c r="G12" s="562"/>
      <c r="H12" s="14"/>
      <c r="I12" s="15"/>
      <c r="J12" s="15"/>
      <c r="K12" s="15"/>
      <c r="L12" s="15"/>
      <c r="M12" s="15"/>
      <c r="N12" s="14"/>
    </row>
    <row r="13" spans="2:16">
      <c r="I13" s="15"/>
      <c r="J13" s="15"/>
      <c r="K13" s="15"/>
      <c r="L13" s="15"/>
      <c r="M13" s="15"/>
      <c r="N13" s="16"/>
    </row>
    <row r="14" spans="2:16" ht="45.75" customHeight="1">
      <c r="B14" s="1262" t="s">
        <v>9</v>
      </c>
      <c r="C14" s="1262"/>
      <c r="D14" s="17" t="s">
        <v>10</v>
      </c>
      <c r="E14" s="17" t="s">
        <v>11</v>
      </c>
      <c r="F14" s="17" t="s">
        <v>12</v>
      </c>
      <c r="G14" s="147"/>
      <c r="I14" s="19"/>
      <c r="J14" s="19"/>
      <c r="K14" s="19"/>
      <c r="L14" s="19"/>
      <c r="M14" s="19"/>
      <c r="N14" s="16"/>
    </row>
    <row r="15" spans="2:16">
      <c r="B15" s="1262"/>
      <c r="C15" s="1262"/>
      <c r="D15" s="17"/>
      <c r="E15" s="20"/>
      <c r="F15" s="208"/>
      <c r="G15" s="563"/>
      <c r="I15" s="23"/>
      <c r="J15" s="23"/>
      <c r="K15" s="23"/>
      <c r="L15" s="23"/>
      <c r="M15" s="23"/>
      <c r="N15" s="16"/>
    </row>
    <row r="16" spans="2:16">
      <c r="B16" s="1262"/>
      <c r="C16" s="1262"/>
      <c r="D16" s="17">
        <v>27</v>
      </c>
      <c r="E16" s="20">
        <v>544147600</v>
      </c>
      <c r="F16" s="208">
        <v>200</v>
      </c>
      <c r="G16" s="563"/>
      <c r="I16" s="23"/>
      <c r="J16" s="23"/>
      <c r="K16" s="23"/>
      <c r="L16" s="23"/>
      <c r="M16" s="23"/>
      <c r="N16" s="16"/>
    </row>
    <row r="17" spans="1:14">
      <c r="B17" s="1262"/>
      <c r="C17" s="1262"/>
      <c r="D17" s="17"/>
      <c r="E17" s="20"/>
      <c r="F17" s="208"/>
      <c r="G17" s="563"/>
      <c r="I17" s="23"/>
      <c r="J17" s="23"/>
      <c r="K17" s="23"/>
      <c r="L17" s="23"/>
      <c r="M17" s="23"/>
      <c r="N17" s="16"/>
    </row>
    <row r="18" spans="1:14">
      <c r="B18" s="1262"/>
      <c r="C18" s="1262"/>
      <c r="D18" s="17"/>
      <c r="E18" s="564"/>
      <c r="F18" s="208"/>
      <c r="G18" s="563"/>
      <c r="H18" s="25"/>
      <c r="I18" s="23"/>
      <c r="J18" s="23"/>
      <c r="K18" s="23"/>
      <c r="L18" s="23"/>
      <c r="M18" s="23"/>
      <c r="N18" s="26"/>
    </row>
    <row r="19" spans="1:14">
      <c r="B19" s="1262"/>
      <c r="C19" s="1262"/>
      <c r="D19" s="17"/>
      <c r="E19" s="24"/>
      <c r="F19" s="20"/>
      <c r="G19" s="563"/>
      <c r="H19" s="25"/>
      <c r="I19" s="27"/>
      <c r="J19" s="27"/>
      <c r="K19" s="27"/>
      <c r="L19" s="27"/>
      <c r="M19" s="27"/>
      <c r="N19" s="26"/>
    </row>
    <row r="20" spans="1:14">
      <c r="B20" s="1262"/>
      <c r="C20" s="1262"/>
      <c r="D20" s="17"/>
      <c r="E20" s="24"/>
      <c r="F20" s="20"/>
      <c r="G20" s="563"/>
      <c r="H20" s="25"/>
      <c r="I20" s="15"/>
      <c r="J20" s="15"/>
      <c r="K20" s="15"/>
      <c r="L20" s="15"/>
      <c r="M20" s="15"/>
      <c r="N20" s="26"/>
    </row>
    <row r="21" spans="1:14">
      <c r="B21" s="1262"/>
      <c r="C21" s="1262"/>
      <c r="D21" s="17"/>
      <c r="E21" s="24"/>
      <c r="F21" s="20"/>
      <c r="G21" s="563"/>
      <c r="H21" s="25"/>
      <c r="I21" s="15"/>
      <c r="J21" s="15"/>
      <c r="K21" s="15"/>
      <c r="L21" s="15"/>
      <c r="M21" s="15"/>
      <c r="N21" s="26"/>
    </row>
    <row r="22" spans="1:14" ht="15.75" thickBot="1">
      <c r="B22" s="1263" t="s">
        <v>13</v>
      </c>
      <c r="C22" s="1264"/>
      <c r="D22" s="17"/>
      <c r="E22" s="28">
        <f>+SUM(E15:E21)</f>
        <v>544147600</v>
      </c>
      <c r="F22" s="29">
        <f>+SUM(F15:F21)</f>
        <v>200</v>
      </c>
      <c r="G22" s="563"/>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160</v>
      </c>
      <c r="D24" s="266"/>
      <c r="E24" s="36">
        <f>E22</f>
        <v>544147600</v>
      </c>
      <c r="F24" s="37"/>
      <c r="G24" s="37"/>
      <c r="H24" s="37"/>
      <c r="I24" s="38"/>
      <c r="J24" s="38"/>
      <c r="K24" s="38"/>
      <c r="L24" s="38"/>
      <c r="M24" s="38"/>
    </row>
    <row r="25" spans="1:14">
      <c r="A25" s="39"/>
      <c r="C25" s="40"/>
      <c r="D25" s="23"/>
      <c r="E25" s="41"/>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s="565"/>
      <c r="H27"/>
      <c r="I27" s="15"/>
      <c r="J27" s="15"/>
      <c r="K27" s="15"/>
      <c r="L27" s="15"/>
      <c r="M27" s="15"/>
      <c r="N27" s="16"/>
    </row>
    <row r="28" spans="1:14">
      <c r="A28" s="39"/>
      <c r="B28"/>
      <c r="C28"/>
      <c r="D28"/>
      <c r="E28"/>
      <c r="F28"/>
      <c r="G28" s="565"/>
      <c r="H28"/>
      <c r="I28" s="15"/>
      <c r="J28" s="15"/>
      <c r="K28" s="15"/>
      <c r="L28" s="15"/>
      <c r="M28" s="15"/>
      <c r="N28" s="16"/>
    </row>
    <row r="29" spans="1:14">
      <c r="A29" s="39"/>
      <c r="B29" s="43" t="s">
        <v>17</v>
      </c>
      <c r="C29" s="43" t="s">
        <v>18</v>
      </c>
      <c r="D29" s="43" t="s">
        <v>19</v>
      </c>
      <c r="E29"/>
      <c r="F29"/>
      <c r="G29" s="565"/>
      <c r="H29"/>
      <c r="I29" s="15"/>
      <c r="J29" s="15"/>
      <c r="K29" s="15"/>
      <c r="L29" s="15"/>
      <c r="M29" s="15"/>
      <c r="N29" s="16"/>
    </row>
    <row r="30" spans="1:14">
      <c r="A30" s="39"/>
      <c r="B30" s="44" t="s">
        <v>20</v>
      </c>
      <c r="C30" s="128"/>
      <c r="D30" s="128" t="s">
        <v>184</v>
      </c>
      <c r="E30"/>
      <c r="F30"/>
      <c r="G30" s="565"/>
      <c r="H30"/>
      <c r="I30" s="15"/>
      <c r="J30" s="15"/>
      <c r="K30" s="15"/>
      <c r="L30" s="15"/>
      <c r="M30" s="15"/>
      <c r="N30" s="16"/>
    </row>
    <row r="31" spans="1:14">
      <c r="A31" s="39"/>
      <c r="B31" s="44" t="s">
        <v>21</v>
      </c>
      <c r="C31" s="128"/>
      <c r="D31" s="128" t="s">
        <v>184</v>
      </c>
      <c r="E31"/>
      <c r="F31"/>
      <c r="G31" s="565"/>
      <c r="H31"/>
      <c r="I31" s="15"/>
      <c r="J31" s="15"/>
      <c r="K31" s="15"/>
      <c r="L31" s="15"/>
      <c r="M31" s="15"/>
      <c r="N31" s="16"/>
    </row>
    <row r="32" spans="1:14">
      <c r="A32" s="39"/>
      <c r="B32" s="44" t="s">
        <v>22</v>
      </c>
      <c r="C32" s="128"/>
      <c r="D32" s="128" t="s">
        <v>184</v>
      </c>
      <c r="E32"/>
      <c r="F32"/>
      <c r="G32" s="565"/>
      <c r="H32"/>
      <c r="I32" s="15"/>
      <c r="J32" s="15"/>
      <c r="K32" s="15"/>
      <c r="L32" s="15"/>
      <c r="M32" s="15"/>
      <c r="N32" s="16"/>
    </row>
    <row r="33" spans="1:14">
      <c r="A33" s="39"/>
      <c r="B33" s="44" t="s">
        <v>23</v>
      </c>
      <c r="C33" s="128"/>
      <c r="D33" s="128" t="s">
        <v>184</v>
      </c>
      <c r="E33"/>
      <c r="F33"/>
      <c r="G33" s="565"/>
      <c r="H33"/>
      <c r="I33" s="15"/>
      <c r="J33" s="15"/>
      <c r="K33" s="15"/>
      <c r="L33" s="15"/>
      <c r="M33" s="15"/>
      <c r="N33" s="16"/>
    </row>
    <row r="34" spans="1:14">
      <c r="A34" s="39"/>
      <c r="B34" s="44" t="s">
        <v>1017</v>
      </c>
      <c r="C34" s="128"/>
      <c r="D34" s="128" t="s">
        <v>184</v>
      </c>
      <c r="E34"/>
      <c r="F34"/>
      <c r="G34" s="565"/>
      <c r="H34"/>
      <c r="I34" s="15"/>
      <c r="J34" s="15"/>
      <c r="K34" s="15"/>
      <c r="L34" s="15"/>
      <c r="M34" s="15"/>
      <c r="N34" s="16"/>
    </row>
    <row r="35" spans="1:14">
      <c r="A35" s="39"/>
      <c r="B35"/>
      <c r="C35"/>
      <c r="D35"/>
      <c r="E35"/>
      <c r="F35"/>
      <c r="G35" s="565"/>
      <c r="H35"/>
      <c r="I35" s="15"/>
      <c r="J35" s="15"/>
      <c r="K35" s="15"/>
      <c r="L35" s="15"/>
      <c r="M35" s="15"/>
      <c r="N35" s="16"/>
    </row>
    <row r="36" spans="1:14">
      <c r="A36" s="39"/>
      <c r="B36"/>
      <c r="C36"/>
      <c r="D36"/>
      <c r="E36"/>
      <c r="F36"/>
      <c r="G36" s="565"/>
      <c r="H36"/>
      <c r="I36" s="15"/>
      <c r="J36" s="15"/>
      <c r="K36" s="15"/>
      <c r="L36" s="15"/>
      <c r="M36" s="15"/>
      <c r="N36" s="16"/>
    </row>
    <row r="37" spans="1:14">
      <c r="A37" s="39"/>
      <c r="B37" s="42" t="s">
        <v>25</v>
      </c>
      <c r="C37"/>
      <c r="D37"/>
      <c r="E37"/>
      <c r="F37"/>
      <c r="G37" s="565"/>
      <c r="H37"/>
      <c r="I37" s="15"/>
      <c r="J37" s="15"/>
      <c r="K37" s="15"/>
      <c r="L37" s="15"/>
      <c r="M37" s="15"/>
      <c r="N37" s="16"/>
    </row>
    <row r="38" spans="1:14">
      <c r="A38" s="39"/>
      <c r="B38"/>
      <c r="C38"/>
      <c r="D38"/>
      <c r="E38"/>
      <c r="F38"/>
      <c r="G38" s="565"/>
      <c r="H38"/>
      <c r="I38" s="15"/>
      <c r="J38" s="15"/>
      <c r="K38" s="15"/>
      <c r="L38" s="15"/>
      <c r="M38" s="15"/>
      <c r="N38" s="16"/>
    </row>
    <row r="39" spans="1:14">
      <c r="A39" s="39"/>
      <c r="B39"/>
      <c r="C39"/>
      <c r="D39"/>
      <c r="E39"/>
      <c r="F39"/>
      <c r="G39" s="565"/>
      <c r="H39"/>
      <c r="I39" s="15"/>
      <c r="J39" s="15"/>
      <c r="K39" s="15"/>
      <c r="L39" s="15"/>
      <c r="M39" s="15"/>
      <c r="N39" s="16"/>
    </row>
    <row r="40" spans="1:14">
      <c r="A40" s="39"/>
      <c r="B40" s="43" t="s">
        <v>17</v>
      </c>
      <c r="C40" s="43" t="s">
        <v>26</v>
      </c>
      <c r="D40" s="48" t="s">
        <v>27</v>
      </c>
      <c r="E40" s="48" t="s">
        <v>28</v>
      </c>
      <c r="F40"/>
      <c r="G40" s="565"/>
      <c r="H40"/>
      <c r="I40" s="15"/>
      <c r="J40" s="15"/>
      <c r="K40" s="15"/>
      <c r="L40" s="15"/>
      <c r="M40" s="15"/>
      <c r="N40" s="16"/>
    </row>
    <row r="41" spans="1:14" ht="28.5">
      <c r="A41" s="39"/>
      <c r="B41" s="49" t="s">
        <v>29</v>
      </c>
      <c r="C41" s="50">
        <v>40</v>
      </c>
      <c r="D41" s="187">
        <v>0</v>
      </c>
      <c r="E41" s="1265">
        <f>+D41+D42</f>
        <v>0</v>
      </c>
      <c r="F41"/>
      <c r="G41" s="565"/>
      <c r="H41"/>
      <c r="I41" s="15"/>
      <c r="J41" s="15"/>
      <c r="K41" s="15"/>
      <c r="L41" s="15"/>
      <c r="M41" s="15"/>
      <c r="N41" s="16"/>
    </row>
    <row r="42" spans="1:14" ht="42.75">
      <c r="A42" s="39"/>
      <c r="B42" s="49" t="s">
        <v>30</v>
      </c>
      <c r="C42" s="50">
        <v>60</v>
      </c>
      <c r="D42" s="187">
        <f>+F157</f>
        <v>0</v>
      </c>
      <c r="E42" s="1266"/>
      <c r="F42"/>
      <c r="G42" s="565"/>
      <c r="H42"/>
      <c r="I42" s="15"/>
      <c r="J42" s="15"/>
      <c r="K42" s="15"/>
      <c r="L42" s="15"/>
      <c r="M42" s="15"/>
      <c r="N42" s="16"/>
    </row>
    <row r="43" spans="1:14">
      <c r="A43" s="39"/>
      <c r="C43" s="40"/>
      <c r="D43" s="23"/>
      <c r="E43" s="41"/>
      <c r="F43" s="37"/>
      <c r="G43" s="37"/>
      <c r="H43" s="37"/>
      <c r="I43" s="38"/>
      <c r="J43" s="38"/>
      <c r="K43" s="38"/>
      <c r="L43" s="38"/>
      <c r="M43" s="38"/>
    </row>
    <row r="44" spans="1:14">
      <c r="A44" s="39"/>
      <c r="C44" s="40"/>
      <c r="D44" s="23"/>
      <c r="E44" s="41"/>
      <c r="F44" s="37"/>
      <c r="G44" s="37"/>
      <c r="H44" s="37"/>
      <c r="I44" s="38"/>
      <c r="J44" s="38"/>
      <c r="K44" s="38"/>
      <c r="L44" s="38"/>
      <c r="M44" s="38"/>
    </row>
    <row r="45" spans="1:14">
      <c r="A45" s="39"/>
      <c r="C45" s="40"/>
      <c r="D45" s="23"/>
      <c r="E45" s="41"/>
      <c r="F45" s="37"/>
      <c r="G45" s="37"/>
      <c r="H45" s="37"/>
      <c r="I45" s="38"/>
      <c r="J45" s="38"/>
      <c r="K45" s="38"/>
      <c r="L45" s="38"/>
      <c r="M45" s="566"/>
      <c r="N45" s="103"/>
    </row>
    <row r="46" spans="1:14" ht="15.75" thickBot="1">
      <c r="M46" s="1396"/>
      <c r="N46" s="1396"/>
    </row>
    <row r="47" spans="1:14">
      <c r="B47" s="42" t="s">
        <v>32</v>
      </c>
      <c r="M47" s="51"/>
      <c r="N47" s="51"/>
    </row>
    <row r="48" spans="1:14" ht="15.75" thickBot="1">
      <c r="M48" s="51"/>
      <c r="N48" s="51"/>
    </row>
    <row r="49" spans="1:25" s="15" customFormat="1" ht="109.5" customHeight="1">
      <c r="B49" s="52" t="s">
        <v>33</v>
      </c>
      <c r="C49" s="52" t="s">
        <v>34</v>
      </c>
      <c r="D49" s="52" t="s">
        <v>35</v>
      </c>
      <c r="E49" s="52" t="s">
        <v>36</v>
      </c>
      <c r="F49" s="52" t="s">
        <v>37</v>
      </c>
      <c r="G49" s="52" t="s">
        <v>38</v>
      </c>
      <c r="H49" s="52" t="s">
        <v>39</v>
      </c>
      <c r="I49" s="52" t="s">
        <v>40</v>
      </c>
      <c r="J49" s="52" t="s">
        <v>41</v>
      </c>
      <c r="K49" s="52" t="s">
        <v>42</v>
      </c>
      <c r="L49" s="52" t="s">
        <v>43</v>
      </c>
      <c r="M49" s="53" t="s">
        <v>44</v>
      </c>
      <c r="N49" s="52" t="s">
        <v>45</v>
      </c>
      <c r="O49" s="52" t="s">
        <v>46</v>
      </c>
      <c r="P49" s="54" t="s">
        <v>47</v>
      </c>
      <c r="Q49" s="54" t="s">
        <v>48</v>
      </c>
    </row>
    <row r="50" spans="1:25" s="162" customFormat="1" ht="120">
      <c r="A50" s="150">
        <v>1</v>
      </c>
      <c r="B50" s="153" t="s">
        <v>135</v>
      </c>
      <c r="C50" s="153" t="s">
        <v>135</v>
      </c>
      <c r="D50" s="153" t="s">
        <v>49</v>
      </c>
      <c r="E50" s="516" t="s">
        <v>1018</v>
      </c>
      <c r="F50" s="152" t="s">
        <v>18</v>
      </c>
      <c r="G50" s="512" t="s">
        <v>53</v>
      </c>
      <c r="H50" s="519">
        <v>40925</v>
      </c>
      <c r="I50" s="519">
        <v>41090</v>
      </c>
      <c r="J50" s="514" t="s">
        <v>19</v>
      </c>
      <c r="K50" s="567">
        <v>0</v>
      </c>
      <c r="L50" s="514" t="s">
        <v>19</v>
      </c>
      <c r="M50" s="543">
        <v>0</v>
      </c>
      <c r="N50" s="512" t="s">
        <v>53</v>
      </c>
      <c r="O50" s="544">
        <v>0</v>
      </c>
      <c r="P50" s="544" t="s">
        <v>1019</v>
      </c>
      <c r="Q50" s="174" t="s">
        <v>1100</v>
      </c>
      <c r="R50" s="175"/>
      <c r="S50" s="175"/>
      <c r="T50" s="175"/>
      <c r="U50" s="175"/>
      <c r="V50" s="175"/>
      <c r="W50" s="175"/>
      <c r="X50" s="175"/>
      <c r="Y50" s="175"/>
    </row>
    <row r="51" spans="1:25" s="162" customFormat="1" ht="120">
      <c r="A51" s="150">
        <f>+A50+1</f>
        <v>2</v>
      </c>
      <c r="B51" s="153" t="s">
        <v>135</v>
      </c>
      <c r="C51" s="153" t="s">
        <v>135</v>
      </c>
      <c r="D51" s="153" t="s">
        <v>49</v>
      </c>
      <c r="E51" s="516" t="s">
        <v>1020</v>
      </c>
      <c r="F51" s="152" t="s">
        <v>18</v>
      </c>
      <c r="G51" s="152" t="s">
        <v>53</v>
      </c>
      <c r="H51" s="519">
        <v>41091</v>
      </c>
      <c r="I51" s="519">
        <v>41273</v>
      </c>
      <c r="J51" s="514" t="s">
        <v>19</v>
      </c>
      <c r="K51" s="567">
        <v>0</v>
      </c>
      <c r="L51" s="514" t="s">
        <v>19</v>
      </c>
      <c r="M51" s="543">
        <v>0</v>
      </c>
      <c r="N51" s="152" t="s">
        <v>53</v>
      </c>
      <c r="O51" s="544">
        <v>0</v>
      </c>
      <c r="P51" s="544" t="s">
        <v>1019</v>
      </c>
      <c r="Q51" s="174" t="s">
        <v>1100</v>
      </c>
      <c r="R51" s="175"/>
      <c r="S51" s="175"/>
      <c r="T51" s="175"/>
      <c r="U51" s="175"/>
      <c r="V51" s="175"/>
      <c r="W51" s="175"/>
      <c r="X51" s="175"/>
      <c r="Y51" s="175"/>
    </row>
    <row r="52" spans="1:25" s="162" customFormat="1" ht="120">
      <c r="A52" s="150">
        <f t="shared" ref="A52:A56" si="0">+A51+1</f>
        <v>3</v>
      </c>
      <c r="B52" s="153" t="s">
        <v>135</v>
      </c>
      <c r="C52" s="153" t="s">
        <v>135</v>
      </c>
      <c r="D52" s="153" t="s">
        <v>49</v>
      </c>
      <c r="E52" s="516" t="s">
        <v>1021</v>
      </c>
      <c r="F52" s="152" t="s">
        <v>18</v>
      </c>
      <c r="G52" s="152" t="s">
        <v>53</v>
      </c>
      <c r="H52" s="519">
        <v>41291</v>
      </c>
      <c r="I52" s="519">
        <v>41639</v>
      </c>
      <c r="J52" s="514" t="s">
        <v>19</v>
      </c>
      <c r="K52" s="567">
        <v>0</v>
      </c>
      <c r="L52" s="514" t="s">
        <v>19</v>
      </c>
      <c r="M52" s="543">
        <v>0</v>
      </c>
      <c r="N52" s="152" t="s">
        <v>53</v>
      </c>
      <c r="O52" s="544">
        <v>0</v>
      </c>
      <c r="P52" s="544" t="s">
        <v>1019</v>
      </c>
      <c r="Q52" s="174" t="s">
        <v>1100</v>
      </c>
      <c r="R52" s="175"/>
      <c r="S52" s="175"/>
      <c r="T52" s="175"/>
      <c r="U52" s="175"/>
      <c r="V52" s="175"/>
      <c r="W52" s="175"/>
      <c r="X52" s="175"/>
      <c r="Y52" s="175"/>
    </row>
    <row r="53" spans="1:25" s="162" customFormat="1" ht="120">
      <c r="A53" s="150">
        <f t="shared" si="0"/>
        <v>4</v>
      </c>
      <c r="B53" s="153" t="s">
        <v>135</v>
      </c>
      <c r="C53" s="153" t="s">
        <v>135</v>
      </c>
      <c r="D53" s="153" t="s">
        <v>49</v>
      </c>
      <c r="E53" s="516" t="s">
        <v>1022</v>
      </c>
      <c r="F53" s="152" t="s">
        <v>18</v>
      </c>
      <c r="G53" s="152" t="s">
        <v>53</v>
      </c>
      <c r="H53" s="519">
        <v>41640</v>
      </c>
      <c r="I53" s="519">
        <v>41933</v>
      </c>
      <c r="J53" s="514" t="s">
        <v>19</v>
      </c>
      <c r="K53" s="567">
        <v>0</v>
      </c>
      <c r="L53" s="514" t="s">
        <v>19</v>
      </c>
      <c r="M53" s="543">
        <v>0</v>
      </c>
      <c r="N53" s="152" t="s">
        <v>53</v>
      </c>
      <c r="O53" s="544">
        <v>0</v>
      </c>
      <c r="P53" s="544" t="s">
        <v>1019</v>
      </c>
      <c r="Q53" s="174" t="s">
        <v>1100</v>
      </c>
      <c r="R53" s="175"/>
      <c r="S53" s="175"/>
      <c r="T53" s="175"/>
      <c r="U53" s="175"/>
      <c r="V53" s="175"/>
      <c r="W53" s="175"/>
      <c r="X53" s="175"/>
      <c r="Y53" s="175"/>
    </row>
    <row r="54" spans="1:25" s="162" customFormat="1" ht="120">
      <c r="A54" s="150">
        <f t="shared" si="0"/>
        <v>5</v>
      </c>
      <c r="B54" s="153" t="s">
        <v>135</v>
      </c>
      <c r="C54" s="153" t="s">
        <v>135</v>
      </c>
      <c r="D54" s="153" t="s">
        <v>49</v>
      </c>
      <c r="E54" s="516" t="s">
        <v>1023</v>
      </c>
      <c r="F54" s="152" t="s">
        <v>18</v>
      </c>
      <c r="G54" s="152" t="s">
        <v>53</v>
      </c>
      <c r="H54" s="519">
        <v>41944</v>
      </c>
      <c r="I54" s="519">
        <v>42004</v>
      </c>
      <c r="J54" s="514" t="s">
        <v>19</v>
      </c>
      <c r="K54" s="567">
        <v>0</v>
      </c>
      <c r="L54" s="514" t="s">
        <v>19</v>
      </c>
      <c r="M54" s="543">
        <v>0</v>
      </c>
      <c r="N54" s="152" t="s">
        <v>53</v>
      </c>
      <c r="O54" s="544">
        <v>0</v>
      </c>
      <c r="P54" s="544" t="s">
        <v>1019</v>
      </c>
      <c r="Q54" s="174" t="s">
        <v>1100</v>
      </c>
      <c r="R54" s="175"/>
      <c r="S54" s="175"/>
      <c r="T54" s="175"/>
      <c r="U54" s="175"/>
      <c r="V54" s="175"/>
      <c r="W54" s="175"/>
      <c r="X54" s="175"/>
      <c r="Y54" s="175"/>
    </row>
    <row r="55" spans="1:25" s="162" customFormat="1" ht="120">
      <c r="A55" s="150">
        <f t="shared" si="0"/>
        <v>6</v>
      </c>
      <c r="B55" s="153" t="s">
        <v>135</v>
      </c>
      <c r="C55" s="153" t="s">
        <v>135</v>
      </c>
      <c r="D55" s="153" t="s">
        <v>49</v>
      </c>
      <c r="E55" s="516" t="s">
        <v>1024</v>
      </c>
      <c r="F55" s="152" t="s">
        <v>18</v>
      </c>
      <c r="G55" s="152" t="s">
        <v>53</v>
      </c>
      <c r="H55" s="519">
        <v>41895</v>
      </c>
      <c r="I55" s="519">
        <v>41974</v>
      </c>
      <c r="J55" s="514" t="s">
        <v>19</v>
      </c>
      <c r="K55" s="567">
        <v>0</v>
      </c>
      <c r="L55" s="514" t="s">
        <v>19</v>
      </c>
      <c r="M55" s="543">
        <v>0</v>
      </c>
      <c r="N55" s="152" t="s">
        <v>53</v>
      </c>
      <c r="O55" s="544">
        <v>0</v>
      </c>
      <c r="P55" s="544" t="s">
        <v>1019</v>
      </c>
      <c r="Q55" s="174" t="s">
        <v>1100</v>
      </c>
      <c r="R55" s="175"/>
      <c r="S55" s="175"/>
      <c r="T55" s="175"/>
      <c r="U55" s="175"/>
      <c r="V55" s="175"/>
      <c r="W55" s="175"/>
      <c r="X55" s="175"/>
      <c r="Y55" s="175"/>
    </row>
    <row r="56" spans="1:25" s="162" customFormat="1" ht="174.75" customHeight="1">
      <c r="A56" s="150">
        <f t="shared" si="0"/>
        <v>7</v>
      </c>
      <c r="B56" s="153" t="s">
        <v>135</v>
      </c>
      <c r="C56" s="153" t="s">
        <v>135</v>
      </c>
      <c r="D56" s="153" t="s">
        <v>49</v>
      </c>
      <c r="E56" s="516" t="s">
        <v>1025</v>
      </c>
      <c r="F56" s="152" t="s">
        <v>18</v>
      </c>
      <c r="G56" s="152" t="s">
        <v>53</v>
      </c>
      <c r="H56" s="519"/>
      <c r="I56" s="519"/>
      <c r="J56" s="514" t="s">
        <v>19</v>
      </c>
      <c r="K56" s="567">
        <f t="shared" ref="K56:K57" si="1">(DAYS360(H56,I56))/30</f>
        <v>0</v>
      </c>
      <c r="L56" s="514" t="s">
        <v>19</v>
      </c>
      <c r="M56" s="543" t="s">
        <v>53</v>
      </c>
      <c r="N56" s="152" t="s">
        <v>53</v>
      </c>
      <c r="O56" s="544"/>
      <c r="P56" s="544"/>
      <c r="Q56" s="174" t="s">
        <v>1100</v>
      </c>
      <c r="R56" s="175"/>
      <c r="S56" s="175"/>
      <c r="T56" s="175"/>
      <c r="U56" s="175"/>
      <c r="V56" s="175"/>
      <c r="W56" s="175"/>
      <c r="X56" s="175"/>
      <c r="Y56" s="175"/>
    </row>
    <row r="57" spans="1:25" s="162" customFormat="1" ht="154.5" customHeight="1">
      <c r="A57" s="150">
        <v>8</v>
      </c>
      <c r="B57" s="153" t="s">
        <v>135</v>
      </c>
      <c r="C57" s="153" t="s">
        <v>135</v>
      </c>
      <c r="D57" s="153" t="s">
        <v>49</v>
      </c>
      <c r="E57" s="516" t="s">
        <v>1027</v>
      </c>
      <c r="F57" s="152" t="s">
        <v>18</v>
      </c>
      <c r="G57" s="152" t="s">
        <v>53</v>
      </c>
      <c r="H57" s="519"/>
      <c r="I57" s="519"/>
      <c r="J57" s="514" t="s">
        <v>19</v>
      </c>
      <c r="K57" s="567">
        <f t="shared" si="1"/>
        <v>0</v>
      </c>
      <c r="L57" s="514" t="s">
        <v>19</v>
      </c>
      <c r="M57" s="543" t="s">
        <v>53</v>
      </c>
      <c r="N57" s="152" t="s">
        <v>53</v>
      </c>
      <c r="O57" s="544"/>
      <c r="P57" s="544"/>
      <c r="Q57" s="174" t="s">
        <v>1100</v>
      </c>
      <c r="R57" s="175"/>
      <c r="S57" s="175"/>
      <c r="T57" s="175"/>
      <c r="U57" s="175"/>
      <c r="V57" s="175"/>
      <c r="W57" s="175"/>
      <c r="X57" s="175"/>
      <c r="Y57" s="175"/>
    </row>
    <row r="58" spans="1:25" s="162" customFormat="1">
      <c r="A58" s="150">
        <v>9</v>
      </c>
      <c r="B58" s="153"/>
      <c r="C58" s="153"/>
      <c r="D58" s="153"/>
      <c r="E58" s="159"/>
      <c r="F58" s="155"/>
      <c r="G58" s="155"/>
      <c r="H58" s="156"/>
      <c r="I58" s="156"/>
      <c r="J58" s="157"/>
      <c r="K58" s="67"/>
      <c r="L58" s="157"/>
      <c r="M58" s="173"/>
      <c r="N58" s="155"/>
      <c r="O58" s="160"/>
      <c r="P58" s="160"/>
      <c r="Q58" s="174"/>
      <c r="R58" s="175"/>
      <c r="S58" s="175"/>
      <c r="T58" s="175"/>
      <c r="U58" s="175"/>
      <c r="V58" s="175"/>
      <c r="W58" s="175"/>
      <c r="X58" s="175"/>
      <c r="Y58" s="175"/>
    </row>
    <row r="59" spans="1:25" s="162" customFormat="1">
      <c r="A59" s="150"/>
      <c r="B59" s="151" t="s">
        <v>28</v>
      </c>
      <c r="C59" s="152"/>
      <c r="D59" s="153"/>
      <c r="E59" s="159"/>
      <c r="F59" s="155"/>
      <c r="G59" s="155"/>
      <c r="H59" s="155"/>
      <c r="I59" s="156"/>
      <c r="J59" s="157"/>
      <c r="K59" s="468">
        <f t="shared" ref="K59" si="2">SUM(K50:K58)</f>
        <v>0</v>
      </c>
      <c r="L59" s="158">
        <f t="shared" ref="L59:O59" si="3">SUM(L50:L58)</f>
        <v>0</v>
      </c>
      <c r="M59" s="185">
        <f t="shared" si="3"/>
        <v>0</v>
      </c>
      <c r="N59" s="158">
        <f t="shared" si="3"/>
        <v>0</v>
      </c>
      <c r="O59" s="185">
        <f t="shared" si="3"/>
        <v>0</v>
      </c>
      <c r="P59" s="160"/>
      <c r="Q59" s="161"/>
    </row>
    <row r="60" spans="1:25" s="112" customFormat="1">
      <c r="E60" s="163"/>
      <c r="G60" s="568"/>
    </row>
    <row r="61" spans="1:25" s="112" customFormat="1">
      <c r="B61" s="1371" t="s">
        <v>60</v>
      </c>
      <c r="C61" s="1371" t="s">
        <v>61</v>
      </c>
      <c r="D61" s="1373" t="s">
        <v>62</v>
      </c>
      <c r="E61" s="1373"/>
      <c r="G61" s="568"/>
    </row>
    <row r="62" spans="1:25" s="112" customFormat="1">
      <c r="B62" s="1372"/>
      <c r="C62" s="1372"/>
      <c r="D62" s="48" t="s">
        <v>63</v>
      </c>
      <c r="E62" s="571" t="s">
        <v>64</v>
      </c>
      <c r="G62" s="568"/>
    </row>
    <row r="63" spans="1:25" s="112" customFormat="1" ht="30.6" customHeight="1">
      <c r="B63" s="166" t="s">
        <v>65</v>
      </c>
      <c r="C63" s="572">
        <f>+K59</f>
        <v>0</v>
      </c>
      <c r="D63" s="118"/>
      <c r="E63" s="117" t="s">
        <v>184</v>
      </c>
      <c r="F63" s="168"/>
      <c r="G63" s="573"/>
      <c r="H63" s="168"/>
      <c r="I63" s="168"/>
      <c r="J63" s="168"/>
      <c r="K63" s="574"/>
      <c r="L63" s="574"/>
      <c r="M63" s="168"/>
    </row>
    <row r="64" spans="1:25" s="112" customFormat="1" ht="30" customHeight="1">
      <c r="B64" s="166" t="s">
        <v>66</v>
      </c>
      <c r="C64" s="167">
        <f>+M59</f>
        <v>0</v>
      </c>
      <c r="D64" s="118"/>
      <c r="E64" s="117" t="s">
        <v>184</v>
      </c>
      <c r="G64" s="568"/>
      <c r="K64" s="574"/>
      <c r="L64" s="574"/>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ht="42" customHeight="1">
      <c r="B71" s="559" t="s">
        <v>1028</v>
      </c>
      <c r="C71" s="559" t="s">
        <v>155</v>
      </c>
      <c r="D71" s="197" t="s">
        <v>1029</v>
      </c>
      <c r="E71" s="197" t="s">
        <v>332</v>
      </c>
      <c r="F71" s="575" t="s">
        <v>332</v>
      </c>
      <c r="G71" s="576" t="s">
        <v>332</v>
      </c>
      <c r="H71" s="575" t="s">
        <v>332</v>
      </c>
      <c r="I71" s="559" t="s">
        <v>18</v>
      </c>
      <c r="J71" s="559" t="s">
        <v>332</v>
      </c>
      <c r="K71" s="110" t="s">
        <v>332</v>
      </c>
      <c r="L71" s="110" t="s">
        <v>332</v>
      </c>
      <c r="M71" s="110" t="s">
        <v>332</v>
      </c>
      <c r="N71" s="110" t="s">
        <v>332</v>
      </c>
      <c r="O71" s="1292" t="s">
        <v>1101</v>
      </c>
      <c r="P71" s="1293"/>
      <c r="Q71" s="110" t="s">
        <v>19</v>
      </c>
    </row>
    <row r="72" spans="2:17">
      <c r="B72" s="559" t="s">
        <v>1028</v>
      </c>
      <c r="C72" s="559" t="s">
        <v>155</v>
      </c>
      <c r="D72" s="197" t="s">
        <v>1102</v>
      </c>
      <c r="E72" s="197"/>
      <c r="F72" s="575"/>
      <c r="G72" s="576"/>
      <c r="H72" s="575"/>
      <c r="I72" s="559"/>
      <c r="J72" s="559"/>
      <c r="K72" s="110"/>
      <c r="L72" s="110"/>
      <c r="M72" s="110"/>
      <c r="N72" s="110"/>
      <c r="O72" s="1292"/>
      <c r="P72" s="1293"/>
      <c r="Q72" s="110"/>
    </row>
    <row r="73" spans="2:17">
      <c r="B73" s="119" t="s">
        <v>1103</v>
      </c>
      <c r="C73" s="119" t="s">
        <v>85</v>
      </c>
      <c r="D73" s="197" t="s">
        <v>1029</v>
      </c>
      <c r="E73" s="197"/>
      <c r="F73" s="575"/>
      <c r="G73" s="576"/>
      <c r="H73" s="575"/>
      <c r="I73" s="559"/>
      <c r="J73" s="559"/>
      <c r="K73" s="110"/>
      <c r="L73" s="110"/>
      <c r="M73" s="110"/>
      <c r="N73" s="110"/>
      <c r="O73" s="1292" t="s">
        <v>1104</v>
      </c>
      <c r="P73" s="1293"/>
      <c r="Q73" s="110" t="s">
        <v>19</v>
      </c>
    </row>
    <row r="74" spans="2:17">
      <c r="B74" s="119" t="s">
        <v>1103</v>
      </c>
      <c r="C74" s="119" t="s">
        <v>85</v>
      </c>
      <c r="D74" s="197" t="s">
        <v>1102</v>
      </c>
      <c r="E74" s="197"/>
      <c r="F74" s="575"/>
      <c r="G74" s="576"/>
      <c r="H74" s="575"/>
      <c r="I74" s="559"/>
      <c r="J74" s="559"/>
      <c r="K74" s="110"/>
      <c r="L74" s="110"/>
      <c r="M74" s="110"/>
      <c r="N74" s="110"/>
      <c r="O74" s="1292"/>
      <c r="P74" s="1293"/>
      <c r="Q74" s="110"/>
    </row>
    <row r="75" spans="2:17">
      <c r="B75" s="119"/>
      <c r="C75" s="119"/>
      <c r="D75" s="120"/>
      <c r="E75" s="120"/>
      <c r="F75" s="121"/>
      <c r="G75" s="554"/>
      <c r="H75" s="121"/>
      <c r="I75" s="122"/>
      <c r="J75" s="122"/>
      <c r="K75" s="44"/>
      <c r="L75" s="44"/>
      <c r="M75" s="44"/>
      <c r="N75" s="44"/>
      <c r="O75" s="1278"/>
      <c r="P75" s="1279"/>
      <c r="Q75" s="44"/>
    </row>
    <row r="76" spans="2:17">
      <c r="B76" s="119"/>
      <c r="C76" s="119"/>
      <c r="D76" s="120"/>
      <c r="E76" s="120"/>
      <c r="F76" s="121"/>
      <c r="G76" s="554"/>
      <c r="H76" s="121"/>
      <c r="I76" s="122"/>
      <c r="J76" s="122"/>
      <c r="K76" s="44"/>
      <c r="L76" s="44"/>
      <c r="M76" s="44"/>
      <c r="N76" s="44"/>
      <c r="O76" s="1278"/>
      <c r="P76" s="1279"/>
      <c r="Q76" s="44"/>
    </row>
    <row r="77" spans="2:17">
      <c r="B77" s="44"/>
      <c r="C77" s="44"/>
      <c r="D77" s="44"/>
      <c r="E77" s="44"/>
      <c r="F77" s="44"/>
      <c r="G77" s="129"/>
      <c r="H77" s="44"/>
      <c r="I77" s="44"/>
      <c r="J77" s="44"/>
      <c r="K77" s="44"/>
      <c r="L77" s="44"/>
      <c r="M77" s="44"/>
      <c r="N77" s="44"/>
      <c r="O77" s="1278"/>
      <c r="P77" s="1279"/>
      <c r="Q77" s="44"/>
    </row>
    <row r="78" spans="2:17">
      <c r="B78" s="1" t="s">
        <v>88</v>
      </c>
    </row>
    <row r="79" spans="2:17">
      <c r="B79" s="1" t="s">
        <v>89</v>
      </c>
    </row>
    <row r="80" spans="2:17">
      <c r="B80" s="1" t="s">
        <v>90</v>
      </c>
    </row>
    <row r="82" spans="2:17" ht="15.75" thickBot="1"/>
    <row r="83" spans="2:17" ht="27" thickBot="1">
      <c r="B83" s="1268" t="s">
        <v>91</v>
      </c>
      <c r="C83" s="1269"/>
      <c r="D83" s="1269"/>
      <c r="E83" s="1269"/>
      <c r="F83" s="1269"/>
      <c r="G83" s="1269"/>
      <c r="H83" s="1269"/>
      <c r="I83" s="1269"/>
      <c r="J83" s="1269"/>
      <c r="K83" s="1269"/>
      <c r="L83" s="1269"/>
      <c r="M83" s="1269"/>
      <c r="N83" s="1270"/>
    </row>
    <row r="87" spans="2:17">
      <c r="C87" s="103"/>
    </row>
    <row r="88" spans="2:17" ht="76.5" customHeight="1">
      <c r="B88" s="114" t="s">
        <v>92</v>
      </c>
      <c r="C88" s="114" t="s">
        <v>93</v>
      </c>
      <c r="D88" s="114" t="s">
        <v>94</v>
      </c>
      <c r="E88" s="114" t="s">
        <v>95</v>
      </c>
      <c r="F88" s="114" t="s">
        <v>96</v>
      </c>
      <c r="G88" s="114" t="s">
        <v>97</v>
      </c>
      <c r="H88" s="114" t="s">
        <v>98</v>
      </c>
      <c r="I88" s="114" t="s">
        <v>99</v>
      </c>
      <c r="J88" s="1271" t="s">
        <v>1031</v>
      </c>
      <c r="K88" s="1272"/>
      <c r="L88" s="1273"/>
      <c r="M88" s="114" t="s">
        <v>101</v>
      </c>
      <c r="N88" s="114" t="s">
        <v>102</v>
      </c>
      <c r="O88" s="114" t="s">
        <v>103</v>
      </c>
      <c r="P88" s="1271" t="s">
        <v>82</v>
      </c>
      <c r="Q88" s="1273"/>
    </row>
    <row r="89" spans="2:17" s="183" customFormat="1" ht="105">
      <c r="B89" s="213" t="s">
        <v>610</v>
      </c>
      <c r="C89" s="213" t="s">
        <v>1032</v>
      </c>
      <c r="D89" s="213" t="s">
        <v>1033</v>
      </c>
      <c r="E89" s="213">
        <v>34373390</v>
      </c>
      <c r="F89" s="213" t="s">
        <v>1034</v>
      </c>
      <c r="G89" s="213" t="s">
        <v>1035</v>
      </c>
      <c r="H89" s="214">
        <v>40894</v>
      </c>
      <c r="I89" s="188"/>
      <c r="J89" s="213" t="s">
        <v>1036</v>
      </c>
      <c r="K89" s="577" t="s">
        <v>1037</v>
      </c>
      <c r="L89" s="188" t="s">
        <v>1038</v>
      </c>
      <c r="M89" s="129" t="s">
        <v>18</v>
      </c>
      <c r="N89" s="129" t="s">
        <v>19</v>
      </c>
      <c r="O89" s="129" t="s">
        <v>18</v>
      </c>
      <c r="P89" s="1366" t="s">
        <v>1105</v>
      </c>
      <c r="Q89" s="1366"/>
    </row>
    <row r="90" spans="2:17" s="183" customFormat="1" ht="102.75" customHeight="1">
      <c r="B90" s="213" t="s">
        <v>610</v>
      </c>
      <c r="C90" s="213" t="s">
        <v>1032</v>
      </c>
      <c r="D90" s="213" t="s">
        <v>1040</v>
      </c>
      <c r="E90" s="213">
        <v>1059980420</v>
      </c>
      <c r="F90" s="213" t="s">
        <v>1041</v>
      </c>
      <c r="G90" s="213" t="s">
        <v>1042</v>
      </c>
      <c r="H90" s="214">
        <v>40704</v>
      </c>
      <c r="I90" s="188"/>
      <c r="J90" s="213" t="s">
        <v>1043</v>
      </c>
      <c r="K90" s="577" t="s">
        <v>1044</v>
      </c>
      <c r="L90" s="188" t="s">
        <v>1038</v>
      </c>
      <c r="M90" s="129" t="s">
        <v>18</v>
      </c>
      <c r="N90" s="129" t="s">
        <v>19</v>
      </c>
      <c r="O90" s="129" t="s">
        <v>18</v>
      </c>
      <c r="P90" s="1366" t="s">
        <v>1106</v>
      </c>
      <c r="Q90" s="1366"/>
    </row>
    <row r="91" spans="2:17" s="183" customFormat="1" ht="102.75" customHeight="1">
      <c r="B91" s="213" t="s">
        <v>610</v>
      </c>
      <c r="C91" s="213" t="s">
        <v>1032</v>
      </c>
      <c r="D91" s="213" t="s">
        <v>1045</v>
      </c>
      <c r="E91" s="213">
        <v>38602485</v>
      </c>
      <c r="F91" s="213" t="s">
        <v>1046</v>
      </c>
      <c r="G91" s="213" t="s">
        <v>1047</v>
      </c>
      <c r="H91" s="214">
        <v>40390</v>
      </c>
      <c r="I91" s="188"/>
      <c r="J91" s="213" t="s">
        <v>1048</v>
      </c>
      <c r="K91" s="577" t="s">
        <v>1044</v>
      </c>
      <c r="L91" s="188" t="s">
        <v>1049</v>
      </c>
      <c r="M91" s="129" t="s">
        <v>18</v>
      </c>
      <c r="N91" s="129" t="s">
        <v>19</v>
      </c>
      <c r="O91" s="129" t="s">
        <v>18</v>
      </c>
      <c r="P91" s="1366" t="s">
        <v>1107</v>
      </c>
      <c r="Q91" s="1366"/>
    </row>
    <row r="92" spans="2:17" s="183" customFormat="1" ht="102.75" customHeight="1">
      <c r="B92" s="213" t="s">
        <v>610</v>
      </c>
      <c r="C92" s="213" t="s">
        <v>1032</v>
      </c>
      <c r="D92" s="213" t="s">
        <v>1050</v>
      </c>
      <c r="E92" s="213">
        <v>25280085</v>
      </c>
      <c r="F92" s="213" t="s">
        <v>1051</v>
      </c>
      <c r="G92" s="213" t="s">
        <v>1052</v>
      </c>
      <c r="H92" s="214">
        <v>41902</v>
      </c>
      <c r="I92" s="188"/>
      <c r="J92" s="213" t="s">
        <v>1053</v>
      </c>
      <c r="K92" s="577" t="s">
        <v>1044</v>
      </c>
      <c r="L92" s="188" t="s">
        <v>1054</v>
      </c>
      <c r="M92" s="129" t="s">
        <v>18</v>
      </c>
      <c r="N92" s="129" t="s">
        <v>19</v>
      </c>
      <c r="O92" s="129" t="s">
        <v>18</v>
      </c>
      <c r="P92" s="1366" t="s">
        <v>1108</v>
      </c>
      <c r="Q92" s="1366"/>
    </row>
    <row r="93" spans="2:17" s="183" customFormat="1" ht="102.75" customHeight="1">
      <c r="B93" s="213" t="s">
        <v>1056</v>
      </c>
      <c r="C93" s="213" t="s">
        <v>1057</v>
      </c>
      <c r="D93" s="213" t="s">
        <v>1058</v>
      </c>
      <c r="E93" s="213">
        <v>34371256</v>
      </c>
      <c r="F93" s="213" t="s">
        <v>212</v>
      </c>
      <c r="G93" s="213" t="s">
        <v>1059</v>
      </c>
      <c r="H93" s="578">
        <v>41082</v>
      </c>
      <c r="I93" s="188"/>
      <c r="J93" s="213" t="s">
        <v>1060</v>
      </c>
      <c r="K93" s="188" t="s">
        <v>1061</v>
      </c>
      <c r="L93" s="188" t="s">
        <v>1062</v>
      </c>
      <c r="M93" s="129" t="s">
        <v>18</v>
      </c>
      <c r="N93" s="129" t="s">
        <v>19</v>
      </c>
      <c r="O93" s="129" t="s">
        <v>18</v>
      </c>
      <c r="P93" s="1366" t="s">
        <v>1109</v>
      </c>
      <c r="Q93" s="1366"/>
    </row>
    <row r="94" spans="2:17" s="183" customFormat="1" ht="102.75" customHeight="1">
      <c r="B94" s="213" t="s">
        <v>1056</v>
      </c>
      <c r="C94" s="213" t="s">
        <v>1057</v>
      </c>
      <c r="D94" s="213" t="s">
        <v>1064</v>
      </c>
      <c r="E94" s="213">
        <v>31449353</v>
      </c>
      <c r="F94" s="213" t="s">
        <v>1065</v>
      </c>
      <c r="G94" s="213" t="s">
        <v>1066</v>
      </c>
      <c r="H94" s="214">
        <v>37597</v>
      </c>
      <c r="I94" s="188"/>
      <c r="J94" s="213" t="s">
        <v>1067</v>
      </c>
      <c r="K94" s="188" t="s">
        <v>1068</v>
      </c>
      <c r="L94" s="188" t="s">
        <v>1069</v>
      </c>
      <c r="M94" s="129" t="s">
        <v>18</v>
      </c>
      <c r="N94" s="129" t="s">
        <v>19</v>
      </c>
      <c r="O94" s="129" t="s">
        <v>18</v>
      </c>
      <c r="P94" s="1366" t="s">
        <v>1110</v>
      </c>
      <c r="Q94" s="1366"/>
    </row>
    <row r="95" spans="2:17" s="183" customFormat="1" ht="102.75" customHeight="1">
      <c r="B95" s="213" t="s">
        <v>1056</v>
      </c>
      <c r="C95" s="213" t="s">
        <v>1057</v>
      </c>
      <c r="D95" s="188" t="s">
        <v>1071</v>
      </c>
      <c r="E95" s="213">
        <v>1053781110</v>
      </c>
      <c r="F95" s="188" t="s">
        <v>1072</v>
      </c>
      <c r="G95" s="213" t="s">
        <v>1073</v>
      </c>
      <c r="H95" s="214">
        <v>41452</v>
      </c>
      <c r="I95" s="188"/>
      <c r="J95" s="213" t="s">
        <v>1067</v>
      </c>
      <c r="K95" s="188" t="s">
        <v>1068</v>
      </c>
      <c r="L95" s="188" t="s">
        <v>1069</v>
      </c>
      <c r="M95" s="129" t="s">
        <v>18</v>
      </c>
      <c r="N95" s="129" t="s">
        <v>19</v>
      </c>
      <c r="O95" s="129" t="s">
        <v>18</v>
      </c>
      <c r="P95" s="1366" t="s">
        <v>1111</v>
      </c>
      <c r="Q95" s="1366"/>
    </row>
    <row r="96" spans="2:17" s="183" customFormat="1" ht="166.5" customHeight="1">
      <c r="B96" s="344" t="s">
        <v>1056</v>
      </c>
      <c r="C96" s="213" t="s">
        <v>1057</v>
      </c>
      <c r="D96" s="188" t="s">
        <v>1075</v>
      </c>
      <c r="E96" s="213">
        <v>34770791</v>
      </c>
      <c r="F96" s="188" t="s">
        <v>1076</v>
      </c>
      <c r="G96" s="213" t="s">
        <v>1077</v>
      </c>
      <c r="H96" s="214">
        <v>41803</v>
      </c>
      <c r="I96" s="188"/>
      <c r="J96" s="213" t="s">
        <v>1078</v>
      </c>
      <c r="K96" s="188" t="s">
        <v>1079</v>
      </c>
      <c r="L96" s="188" t="s">
        <v>1080</v>
      </c>
      <c r="M96" s="129" t="s">
        <v>18</v>
      </c>
      <c r="N96" s="129" t="s">
        <v>19</v>
      </c>
      <c r="O96" s="129" t="s">
        <v>18</v>
      </c>
      <c r="P96" s="1366" t="s">
        <v>1112</v>
      </c>
      <c r="Q96" s="1366"/>
    </row>
    <row r="97" spans="2:17" s="183" customFormat="1" ht="102.75" customHeight="1">
      <c r="B97" s="213" t="s">
        <v>1056</v>
      </c>
      <c r="C97" s="213" t="s">
        <v>1057</v>
      </c>
      <c r="D97" s="188" t="s">
        <v>1081</v>
      </c>
      <c r="E97" s="188">
        <v>34373178</v>
      </c>
      <c r="F97" s="188" t="s">
        <v>1082</v>
      </c>
      <c r="G97" s="213" t="s">
        <v>1083</v>
      </c>
      <c r="H97" s="214">
        <v>41948</v>
      </c>
      <c r="I97" s="188"/>
      <c r="J97" s="213" t="s">
        <v>1084</v>
      </c>
      <c r="K97" s="188"/>
      <c r="L97" s="579" t="s">
        <v>1084</v>
      </c>
      <c r="M97" s="138" t="s">
        <v>18</v>
      </c>
      <c r="N97" s="138" t="s">
        <v>19</v>
      </c>
      <c r="O97" s="138" t="s">
        <v>18</v>
      </c>
      <c r="P97" s="1366" t="s">
        <v>1113</v>
      </c>
      <c r="Q97" s="1366"/>
    </row>
    <row r="98" spans="2:17" s="183" customFormat="1" ht="102.75" customHeight="1">
      <c r="B98" s="213" t="s">
        <v>1056</v>
      </c>
      <c r="C98" s="213" t="s">
        <v>1057</v>
      </c>
      <c r="D98" s="188" t="s">
        <v>1086</v>
      </c>
      <c r="E98" s="213">
        <v>67000922</v>
      </c>
      <c r="F98" s="188" t="s">
        <v>212</v>
      </c>
      <c r="G98" s="213" t="s">
        <v>1083</v>
      </c>
      <c r="H98" s="214">
        <v>39990</v>
      </c>
      <c r="I98" s="188"/>
      <c r="J98" s="213" t="s">
        <v>1087</v>
      </c>
      <c r="K98" s="188"/>
      <c r="L98" s="213" t="s">
        <v>1088</v>
      </c>
      <c r="M98" s="129" t="s">
        <v>18</v>
      </c>
      <c r="N98" s="129" t="s">
        <v>19</v>
      </c>
      <c r="O98" s="129" t="s">
        <v>18</v>
      </c>
      <c r="P98" s="1366" t="s">
        <v>1114</v>
      </c>
      <c r="Q98" s="1366"/>
    </row>
    <row r="99" spans="2:17" s="183" customFormat="1" ht="102.75" customHeight="1">
      <c r="B99" s="213" t="s">
        <v>1056</v>
      </c>
      <c r="C99" s="213" t="s">
        <v>1057</v>
      </c>
      <c r="D99" s="188" t="s">
        <v>1089</v>
      </c>
      <c r="E99" s="213">
        <v>34606313</v>
      </c>
      <c r="F99" s="580" t="s">
        <v>212</v>
      </c>
      <c r="G99" s="213" t="s">
        <v>1083</v>
      </c>
      <c r="H99" s="581">
        <v>40894</v>
      </c>
      <c r="I99" s="580"/>
      <c r="J99" s="582" t="s">
        <v>1090</v>
      </c>
      <c r="K99" s="580"/>
      <c r="L99" s="582" t="s">
        <v>1090</v>
      </c>
      <c r="M99" s="129" t="s">
        <v>18</v>
      </c>
      <c r="N99" s="129" t="s">
        <v>19</v>
      </c>
      <c r="O99" s="129" t="s">
        <v>18</v>
      </c>
      <c r="P99" s="1296" t="s">
        <v>1115</v>
      </c>
      <c r="Q99" s="1297"/>
    </row>
    <row r="100" spans="2:17" s="183" customFormat="1" ht="102.75" customHeight="1">
      <c r="B100" s="213" t="s">
        <v>1056</v>
      </c>
      <c r="C100" s="213" t="s">
        <v>1057</v>
      </c>
      <c r="D100" s="188" t="s">
        <v>1092</v>
      </c>
      <c r="E100" s="188">
        <v>34512734</v>
      </c>
      <c r="F100" s="188" t="s">
        <v>212</v>
      </c>
      <c r="G100" s="213" t="s">
        <v>182</v>
      </c>
      <c r="H100" s="214">
        <v>41393</v>
      </c>
      <c r="I100" s="188"/>
      <c r="J100" s="213" t="s">
        <v>1093</v>
      </c>
      <c r="K100" s="188"/>
      <c r="L100" s="582" t="s">
        <v>1094</v>
      </c>
      <c r="M100" s="129" t="s">
        <v>18</v>
      </c>
      <c r="N100" s="129" t="s">
        <v>19</v>
      </c>
      <c r="O100" s="129" t="s">
        <v>18</v>
      </c>
      <c r="P100" s="1366" t="s">
        <v>1116</v>
      </c>
      <c r="Q100" s="1366"/>
    </row>
    <row r="101" spans="2:17">
      <c r="B101" s="213"/>
      <c r="C101" s="213"/>
      <c r="D101" s="122"/>
      <c r="E101" s="583"/>
      <c r="F101" s="188"/>
      <c r="G101" s="213"/>
      <c r="H101" s="219"/>
      <c r="I101" s="120"/>
      <c r="J101" s="213"/>
      <c r="K101" s="188"/>
      <c r="L101" s="188"/>
      <c r="M101" s="44"/>
      <c r="N101" s="44"/>
      <c r="O101" s="44"/>
      <c r="P101" s="1280"/>
      <c r="Q101" s="1281"/>
    </row>
    <row r="102" spans="2:17">
      <c r="B102" s="213"/>
      <c r="C102" s="213"/>
      <c r="D102" s="122"/>
      <c r="E102" s="583"/>
      <c r="F102" s="188"/>
      <c r="G102" s="213"/>
      <c r="H102" s="219"/>
      <c r="I102" s="120"/>
      <c r="J102" s="582"/>
      <c r="K102" s="580"/>
      <c r="L102" s="580"/>
      <c r="M102" s="44"/>
      <c r="N102" s="44"/>
      <c r="O102" s="44"/>
      <c r="P102" s="1276"/>
      <c r="Q102" s="1277"/>
    </row>
    <row r="103" spans="2:17">
      <c r="B103" s="213"/>
      <c r="C103" s="213"/>
      <c r="D103" s="122"/>
      <c r="E103" s="583"/>
      <c r="F103" s="188"/>
      <c r="G103" s="213"/>
      <c r="H103" s="219"/>
      <c r="I103" s="120"/>
      <c r="J103" s="213"/>
      <c r="K103" s="188"/>
      <c r="L103" s="188"/>
      <c r="M103" s="44"/>
      <c r="N103" s="44"/>
      <c r="O103" s="44"/>
      <c r="P103" s="1280"/>
      <c r="Q103" s="1281"/>
    </row>
    <row r="105" spans="2:17" ht="99.75" customHeight="1">
      <c r="B105" s="129" t="s">
        <v>181</v>
      </c>
      <c r="C105" s="44" t="s">
        <v>19</v>
      </c>
      <c r="D105" s="1369" t="s">
        <v>1095</v>
      </c>
      <c r="E105" s="1370"/>
    </row>
    <row r="108" spans="2:17" ht="26.25">
      <c r="B108" s="1256" t="s">
        <v>121</v>
      </c>
      <c r="C108" s="1257"/>
      <c r="D108" s="1257"/>
      <c r="E108" s="1257"/>
      <c r="F108" s="1257"/>
      <c r="G108" s="1257"/>
      <c r="H108" s="1257"/>
      <c r="I108" s="1257"/>
      <c r="J108" s="1257"/>
      <c r="K108" s="1257"/>
      <c r="L108" s="1257"/>
      <c r="M108" s="1257"/>
      <c r="N108" s="1257"/>
      <c r="O108" s="1257"/>
      <c r="P108" s="1257"/>
    </row>
    <row r="110" spans="2:17" ht="15.75" thickBot="1"/>
    <row r="111" spans="2:17" ht="27" thickBot="1">
      <c r="B111" s="1268" t="s">
        <v>122</v>
      </c>
      <c r="C111" s="1269"/>
      <c r="D111" s="1269"/>
      <c r="E111" s="1269"/>
      <c r="F111" s="1269"/>
      <c r="G111" s="1269"/>
      <c r="H111" s="1269"/>
      <c r="I111" s="1269"/>
      <c r="J111" s="1269"/>
      <c r="K111" s="1269"/>
      <c r="L111" s="1269"/>
      <c r="M111" s="1269"/>
      <c r="N111" s="1270"/>
    </row>
    <row r="113" spans="1:25" ht="15.75" thickBot="1">
      <c r="M113" s="51"/>
      <c r="N113" s="51"/>
    </row>
    <row r="114" spans="1:25" s="15" customFormat="1" ht="109.5" customHeight="1">
      <c r="B114" s="52" t="s">
        <v>33</v>
      </c>
      <c r="C114" s="52" t="s">
        <v>34</v>
      </c>
      <c r="D114" s="52" t="s">
        <v>35</v>
      </c>
      <c r="E114" s="52" t="s">
        <v>36</v>
      </c>
      <c r="F114" s="52" t="s">
        <v>37</v>
      </c>
      <c r="G114" s="52" t="s">
        <v>38</v>
      </c>
      <c r="H114" s="52" t="s">
        <v>39</v>
      </c>
      <c r="I114" s="52" t="s">
        <v>40</v>
      </c>
      <c r="J114" s="52" t="s">
        <v>41</v>
      </c>
      <c r="K114" s="52" t="s">
        <v>42</v>
      </c>
      <c r="L114" s="52" t="s">
        <v>43</v>
      </c>
      <c r="M114" s="53" t="s">
        <v>44</v>
      </c>
      <c r="N114" s="52" t="s">
        <v>45</v>
      </c>
      <c r="O114" s="52" t="s">
        <v>46</v>
      </c>
      <c r="P114" s="54" t="s">
        <v>47</v>
      </c>
      <c r="Q114" s="54" t="s">
        <v>48</v>
      </c>
    </row>
    <row r="115" spans="1:25" s="162" customFormat="1">
      <c r="A115" s="150">
        <v>1</v>
      </c>
      <c r="B115" s="153"/>
      <c r="C115" s="152"/>
      <c r="D115" s="152"/>
      <c r="E115" s="557"/>
      <c r="F115" s="152"/>
      <c r="G115" s="512"/>
      <c r="H115" s="519"/>
      <c r="I115" s="519"/>
      <c r="J115" s="514"/>
      <c r="K115" s="567"/>
      <c r="L115" s="514"/>
      <c r="M115" s="543"/>
      <c r="N115" s="543"/>
      <c r="O115" s="544"/>
      <c r="P115" s="544"/>
      <c r="Q115" s="174"/>
      <c r="R115" s="175"/>
      <c r="S115" s="175"/>
      <c r="T115" s="175"/>
      <c r="U115" s="175"/>
      <c r="V115" s="175"/>
      <c r="W115" s="175"/>
      <c r="X115" s="175"/>
      <c r="Y115" s="175"/>
    </row>
    <row r="116" spans="1:25" s="162" customFormat="1">
      <c r="A116" s="150">
        <f>+A115+1</f>
        <v>2</v>
      </c>
      <c r="B116" s="153"/>
      <c r="C116" s="152"/>
      <c r="D116" s="152"/>
      <c r="E116" s="154"/>
      <c r="F116" s="155"/>
      <c r="G116" s="184"/>
      <c r="H116" s="156"/>
      <c r="I116" s="156"/>
      <c r="J116" s="157"/>
      <c r="K116" s="173"/>
      <c r="L116" s="157"/>
      <c r="M116" s="173"/>
      <c r="N116" s="173"/>
      <c r="O116" s="160"/>
      <c r="P116" s="160"/>
      <c r="Q116" s="174"/>
      <c r="R116" s="175"/>
      <c r="S116" s="175"/>
      <c r="T116" s="175"/>
      <c r="U116" s="175"/>
      <c r="V116" s="175"/>
      <c r="W116" s="175"/>
      <c r="X116" s="175"/>
      <c r="Y116" s="175"/>
    </row>
    <row r="117" spans="1:25" s="162" customFormat="1">
      <c r="A117" s="150">
        <f t="shared" ref="A117:A122" si="4">+A116+1</f>
        <v>3</v>
      </c>
      <c r="B117" s="153"/>
      <c r="C117" s="152"/>
      <c r="D117" s="153"/>
      <c r="E117" s="154"/>
      <c r="F117" s="155"/>
      <c r="G117" s="155"/>
      <c r="H117" s="155"/>
      <c r="I117" s="156"/>
      <c r="J117" s="157"/>
      <c r="K117" s="173"/>
      <c r="L117" s="157"/>
      <c r="M117" s="173"/>
      <c r="N117" s="173"/>
      <c r="O117" s="160"/>
      <c r="P117" s="160"/>
      <c r="Q117" s="174"/>
      <c r="R117" s="175"/>
      <c r="S117" s="175"/>
      <c r="T117" s="175"/>
      <c r="U117" s="175"/>
      <c r="V117" s="175"/>
      <c r="W117" s="175"/>
      <c r="X117" s="175"/>
      <c r="Y117" s="175"/>
    </row>
    <row r="118" spans="1:25" s="162" customFormat="1">
      <c r="A118" s="150">
        <f t="shared" si="4"/>
        <v>4</v>
      </c>
      <c r="B118" s="153"/>
      <c r="C118" s="152"/>
      <c r="D118" s="153"/>
      <c r="E118" s="154"/>
      <c r="F118" s="155"/>
      <c r="G118" s="155"/>
      <c r="H118" s="155"/>
      <c r="I118" s="156"/>
      <c r="J118" s="157"/>
      <c r="K118" s="173"/>
      <c r="L118" s="157"/>
      <c r="M118" s="173"/>
      <c r="N118" s="173"/>
      <c r="O118" s="160"/>
      <c r="P118" s="160"/>
      <c r="Q118" s="174"/>
      <c r="R118" s="175"/>
      <c r="S118" s="175"/>
      <c r="T118" s="175"/>
      <c r="U118" s="175"/>
      <c r="V118" s="175"/>
      <c r="W118" s="175"/>
      <c r="X118" s="175"/>
      <c r="Y118" s="175"/>
    </row>
    <row r="119" spans="1:25" s="162" customFormat="1">
      <c r="A119" s="150">
        <f t="shared" si="4"/>
        <v>5</v>
      </c>
      <c r="B119" s="153"/>
      <c r="C119" s="152"/>
      <c r="D119" s="153"/>
      <c r="E119" s="154"/>
      <c r="F119" s="155"/>
      <c r="G119" s="155"/>
      <c r="H119" s="155"/>
      <c r="I119" s="156"/>
      <c r="J119" s="157"/>
      <c r="K119" s="173"/>
      <c r="L119" s="157"/>
      <c r="M119" s="173"/>
      <c r="N119" s="173"/>
      <c r="O119" s="160"/>
      <c r="P119" s="160"/>
      <c r="Q119" s="174"/>
      <c r="R119" s="175"/>
      <c r="S119" s="175"/>
      <c r="T119" s="175"/>
      <c r="U119" s="175"/>
      <c r="V119" s="175"/>
      <c r="W119" s="175"/>
      <c r="X119" s="175"/>
      <c r="Y119" s="175"/>
    </row>
    <row r="120" spans="1:25" s="162" customFormat="1">
      <c r="A120" s="150">
        <f t="shared" si="4"/>
        <v>6</v>
      </c>
      <c r="B120" s="153"/>
      <c r="C120" s="152"/>
      <c r="D120" s="153"/>
      <c r="E120" s="154"/>
      <c r="F120" s="155"/>
      <c r="G120" s="155"/>
      <c r="H120" s="155"/>
      <c r="I120" s="156"/>
      <c r="J120" s="157"/>
      <c r="K120" s="173"/>
      <c r="L120" s="157"/>
      <c r="M120" s="173"/>
      <c r="N120" s="173"/>
      <c r="O120" s="160"/>
      <c r="P120" s="160"/>
      <c r="Q120" s="174"/>
      <c r="R120" s="175"/>
      <c r="S120" s="175"/>
      <c r="T120" s="175"/>
      <c r="U120" s="175"/>
      <c r="V120" s="175"/>
      <c r="W120" s="175"/>
      <c r="X120" s="175"/>
      <c r="Y120" s="175"/>
    </row>
    <row r="121" spans="1:25" s="162" customFormat="1">
      <c r="A121" s="150">
        <f t="shared" si="4"/>
        <v>7</v>
      </c>
      <c r="B121" s="153"/>
      <c r="C121" s="152"/>
      <c r="D121" s="153"/>
      <c r="E121" s="154"/>
      <c r="F121" s="155"/>
      <c r="G121" s="155"/>
      <c r="H121" s="155"/>
      <c r="I121" s="156"/>
      <c r="J121" s="157"/>
      <c r="K121" s="173"/>
      <c r="L121" s="157"/>
      <c r="M121" s="173"/>
      <c r="N121" s="173"/>
      <c r="O121" s="160"/>
      <c r="P121" s="160"/>
      <c r="Q121" s="174"/>
      <c r="R121" s="175"/>
      <c r="S121" s="175"/>
      <c r="T121" s="175"/>
      <c r="U121" s="175"/>
      <c r="V121" s="175"/>
      <c r="W121" s="175"/>
      <c r="X121" s="175"/>
      <c r="Y121" s="175"/>
    </row>
    <row r="122" spans="1:25" s="162" customFormat="1">
      <c r="A122" s="150">
        <f t="shared" si="4"/>
        <v>8</v>
      </c>
      <c r="B122" s="153"/>
      <c r="C122" s="152"/>
      <c r="D122" s="153"/>
      <c r="E122" s="154"/>
      <c r="F122" s="155"/>
      <c r="G122" s="155"/>
      <c r="H122" s="155"/>
      <c r="I122" s="156"/>
      <c r="J122" s="157"/>
      <c r="K122" s="173"/>
      <c r="L122" s="157"/>
      <c r="M122" s="173"/>
      <c r="N122" s="173"/>
      <c r="O122" s="160"/>
      <c r="P122" s="160"/>
      <c r="Q122" s="174"/>
      <c r="R122" s="175"/>
      <c r="S122" s="175"/>
      <c r="T122" s="175"/>
      <c r="U122" s="175"/>
      <c r="V122" s="175"/>
      <c r="W122" s="175"/>
      <c r="X122" s="175"/>
      <c r="Y122" s="175"/>
    </row>
    <row r="123" spans="1:25" s="162" customFormat="1">
      <c r="A123" s="150"/>
      <c r="B123" s="151" t="s">
        <v>28</v>
      </c>
      <c r="C123" s="152"/>
      <c r="D123" s="153"/>
      <c r="E123" s="154"/>
      <c r="F123" s="155"/>
      <c r="G123" s="155"/>
      <c r="H123" s="155"/>
      <c r="I123" s="156"/>
      <c r="J123" s="157"/>
      <c r="K123" s="158">
        <f t="shared" ref="K123:N123" si="5">SUM(K115:K122)</f>
        <v>0</v>
      </c>
      <c r="L123" s="158">
        <f t="shared" si="5"/>
        <v>0</v>
      </c>
      <c r="M123" s="185">
        <f t="shared" si="5"/>
        <v>0</v>
      </c>
      <c r="N123" s="158">
        <f t="shared" si="5"/>
        <v>0</v>
      </c>
      <c r="O123" s="160"/>
      <c r="P123" s="160"/>
      <c r="Q123" s="161"/>
    </row>
    <row r="124" spans="1:25">
      <c r="B124" s="112"/>
      <c r="C124" s="112"/>
      <c r="D124" s="112"/>
      <c r="E124" s="163"/>
      <c r="F124" s="112"/>
      <c r="G124" s="568"/>
      <c r="H124" s="112"/>
      <c r="I124" s="112"/>
      <c r="J124" s="112"/>
      <c r="K124" s="112"/>
      <c r="L124" s="112"/>
      <c r="M124" s="112"/>
      <c r="N124" s="112"/>
      <c r="O124" s="112"/>
      <c r="P124" s="112"/>
    </row>
    <row r="125" spans="1:25" ht="18.75">
      <c r="B125" s="166" t="s">
        <v>123</v>
      </c>
      <c r="C125" s="108" t="s">
        <v>888</v>
      </c>
      <c r="H125" s="168"/>
      <c r="I125" s="168"/>
      <c r="J125" s="574"/>
      <c r="K125" s="574"/>
      <c r="L125" s="574"/>
      <c r="M125" s="168"/>
      <c r="N125" s="112"/>
      <c r="O125" s="112"/>
      <c r="P125" s="112"/>
    </row>
    <row r="126" spans="1:25">
      <c r="J126" s="584"/>
      <c r="K126" s="584"/>
    </row>
    <row r="127" spans="1:25" ht="15.75" thickBot="1"/>
    <row r="128" spans="1:25" ht="37.15" customHeight="1" thickBot="1">
      <c r="B128" s="177" t="s">
        <v>124</v>
      </c>
      <c r="C128" s="142" t="s">
        <v>125</v>
      </c>
      <c r="D128" s="177" t="s">
        <v>27</v>
      </c>
      <c r="E128" s="142" t="s">
        <v>126</v>
      </c>
      <c r="K128" s="585"/>
    </row>
    <row r="129" spans="2:17" ht="41.45" customHeight="1">
      <c r="B129" s="178" t="s">
        <v>127</v>
      </c>
      <c r="C129" s="179">
        <v>20</v>
      </c>
      <c r="D129" s="179">
        <v>0</v>
      </c>
      <c r="E129" s="1282"/>
    </row>
    <row r="130" spans="2:17">
      <c r="B130" s="178" t="s">
        <v>128</v>
      </c>
      <c r="C130" s="118">
        <v>30</v>
      </c>
      <c r="D130" s="187">
        <v>0</v>
      </c>
      <c r="E130" s="1283"/>
    </row>
    <row r="131" spans="2:17" ht="15.75" thickBot="1">
      <c r="B131" s="178" t="s">
        <v>129</v>
      </c>
      <c r="C131" s="180">
        <v>40</v>
      </c>
      <c r="D131" s="180">
        <v>0</v>
      </c>
      <c r="E131" s="1284"/>
    </row>
    <row r="133" spans="2:17" ht="15.75" thickBot="1"/>
    <row r="134" spans="2:17" ht="27" thickBot="1">
      <c r="B134" s="1268" t="s">
        <v>130</v>
      </c>
      <c r="C134" s="1269"/>
      <c r="D134" s="1269"/>
      <c r="E134" s="1269"/>
      <c r="F134" s="1269"/>
      <c r="G134" s="1269"/>
      <c r="H134" s="1269"/>
      <c r="I134" s="1269"/>
      <c r="J134" s="1269"/>
      <c r="K134" s="1269"/>
      <c r="L134" s="1269"/>
      <c r="M134" s="1269"/>
      <c r="N134" s="1270"/>
    </row>
    <row r="135" spans="2:17">
      <c r="C135" s="103"/>
    </row>
    <row r="136" spans="2:17" ht="76.5" customHeight="1">
      <c r="B136" s="114" t="s">
        <v>92</v>
      </c>
      <c r="C136" s="114" t="s">
        <v>93</v>
      </c>
      <c r="D136" s="114" t="s">
        <v>94</v>
      </c>
      <c r="E136" s="114" t="s">
        <v>95</v>
      </c>
      <c r="F136" s="114" t="s">
        <v>96</v>
      </c>
      <c r="G136" s="114" t="s">
        <v>97</v>
      </c>
      <c r="H136" s="114" t="s">
        <v>98</v>
      </c>
      <c r="I136" s="114" t="s">
        <v>99</v>
      </c>
      <c r="J136" s="1271" t="s">
        <v>100</v>
      </c>
      <c r="K136" s="1272"/>
      <c r="L136" s="1273"/>
      <c r="M136" s="114" t="s">
        <v>101</v>
      </c>
      <c r="N136" s="114" t="s">
        <v>102</v>
      </c>
      <c r="O136" s="114" t="s">
        <v>103</v>
      </c>
      <c r="P136" s="1271" t="s">
        <v>82</v>
      </c>
      <c r="Q136" s="1273"/>
    </row>
    <row r="137" spans="2:17" s="183" customFormat="1">
      <c r="B137" s="188" t="s">
        <v>1096</v>
      </c>
      <c r="C137" s="213"/>
      <c r="D137" s="586"/>
      <c r="E137" s="586"/>
      <c r="F137" s="213"/>
      <c r="G137" s="213"/>
      <c r="H137" s="214"/>
      <c r="I137" s="188"/>
      <c r="J137" s="213"/>
      <c r="K137" s="587"/>
      <c r="L137" s="579"/>
      <c r="M137" s="129"/>
      <c r="N137" s="129"/>
      <c r="O137" s="129"/>
      <c r="P137" s="1280"/>
      <c r="Q137" s="1280"/>
    </row>
    <row r="138" spans="2:17" s="183" customFormat="1" ht="39.75" customHeight="1">
      <c r="B138" s="188" t="s">
        <v>1096</v>
      </c>
      <c r="C138" s="213"/>
      <c r="D138" s="220"/>
      <c r="E138" s="220"/>
      <c r="F138" s="213"/>
      <c r="G138" s="213"/>
      <c r="H138" s="214"/>
      <c r="I138" s="188"/>
      <c r="J138" s="213"/>
      <c r="K138" s="587"/>
      <c r="L138" s="579"/>
      <c r="M138" s="129"/>
      <c r="N138" s="129"/>
      <c r="O138" s="129"/>
      <c r="P138" s="1276"/>
      <c r="Q138" s="1277"/>
    </row>
    <row r="139" spans="2:17" s="183" customFormat="1">
      <c r="B139" s="588" t="s">
        <v>1097</v>
      </c>
      <c r="C139" s="213"/>
      <c r="D139" s="220"/>
      <c r="E139" s="220"/>
      <c r="F139" s="213"/>
      <c r="G139" s="213"/>
      <c r="H139" s="214"/>
      <c r="I139" s="188"/>
      <c r="J139" s="213"/>
      <c r="K139" s="594"/>
      <c r="L139" s="579"/>
      <c r="M139" s="129"/>
      <c r="N139" s="129"/>
      <c r="O139" s="129"/>
      <c r="P139" s="1280"/>
      <c r="Q139" s="1280"/>
    </row>
    <row r="140" spans="2:17" s="183" customFormat="1">
      <c r="B140" s="588" t="s">
        <v>1097</v>
      </c>
      <c r="C140" s="213"/>
      <c r="D140" s="220"/>
      <c r="E140" s="220"/>
      <c r="F140" s="590"/>
      <c r="G140" s="591"/>
      <c r="H140" s="592"/>
      <c r="I140" s="593"/>
      <c r="J140" s="590"/>
      <c r="K140" s="594"/>
      <c r="L140" s="579"/>
      <c r="M140" s="129"/>
      <c r="N140" s="129"/>
      <c r="O140" s="129"/>
      <c r="P140" s="1276"/>
      <c r="Q140" s="1277"/>
    </row>
    <row r="141" spans="2:17" s="183" customFormat="1">
      <c r="B141" s="213" t="s">
        <v>174</v>
      </c>
      <c r="C141" s="595"/>
      <c r="D141" s="220"/>
      <c r="E141" s="220"/>
      <c r="F141" s="590"/>
      <c r="G141" s="591"/>
      <c r="H141" s="592"/>
      <c r="I141" s="593"/>
      <c r="J141" s="590"/>
      <c r="K141" s="594"/>
      <c r="L141" s="579"/>
      <c r="M141" s="129"/>
      <c r="N141" s="129"/>
      <c r="O141" s="129"/>
      <c r="P141" s="1276"/>
      <c r="Q141" s="1277"/>
    </row>
    <row r="142" spans="2:17" s="183" customFormat="1">
      <c r="B142" s="213" t="s">
        <v>1098</v>
      </c>
      <c r="C142" s="213"/>
      <c r="D142" s="220"/>
      <c r="E142" s="220"/>
      <c r="F142" s="348"/>
      <c r="H142" s="484"/>
      <c r="I142" s="348"/>
      <c r="J142" s="348"/>
      <c r="K142" s="138"/>
      <c r="L142" s="138"/>
      <c r="M142" s="129"/>
      <c r="N142" s="129"/>
      <c r="O142" s="129"/>
      <c r="P142" s="1298"/>
      <c r="Q142" s="1299"/>
    </row>
    <row r="143" spans="2:17" s="183" customFormat="1">
      <c r="B143" s="213" t="s">
        <v>1098</v>
      </c>
      <c r="C143" s="596"/>
      <c r="D143" s="220"/>
      <c r="E143" s="220"/>
      <c r="F143" s="129"/>
      <c r="G143" s="129"/>
      <c r="H143" s="480"/>
      <c r="I143" s="129"/>
      <c r="J143" s="129"/>
      <c r="K143" s="138"/>
      <c r="L143" s="138"/>
      <c r="M143" s="129"/>
      <c r="N143" s="129"/>
      <c r="O143" s="129"/>
      <c r="P143" s="1280"/>
      <c r="Q143" s="1280"/>
    </row>
    <row r="144" spans="2:17" s="183" customFormat="1" ht="80.25" customHeight="1">
      <c r="B144" s="213" t="s">
        <v>1099</v>
      </c>
      <c r="C144" s="129"/>
      <c r="D144" s="220"/>
      <c r="E144" s="220"/>
      <c r="F144" s="129"/>
      <c r="G144" s="129"/>
      <c r="H144" s="129"/>
      <c r="I144" s="129"/>
      <c r="J144" s="129"/>
      <c r="K144" s="138"/>
      <c r="L144" s="138"/>
      <c r="M144" s="129"/>
      <c r="N144" s="129"/>
      <c r="O144" s="129"/>
      <c r="P144" s="1280"/>
      <c r="Q144" s="1280"/>
    </row>
    <row r="145" spans="2:7" ht="15.75" thickBot="1"/>
    <row r="146" spans="2:7" ht="54" customHeight="1">
      <c r="B146" s="48" t="s">
        <v>17</v>
      </c>
      <c r="C146" s="48" t="s">
        <v>124</v>
      </c>
      <c r="D146" s="114" t="s">
        <v>125</v>
      </c>
      <c r="E146" s="48" t="s">
        <v>27</v>
      </c>
      <c r="F146" s="142" t="s">
        <v>138</v>
      </c>
      <c r="G146" s="143"/>
    </row>
    <row r="147" spans="2:7" ht="120.75" customHeight="1">
      <c r="B147" s="1285" t="s">
        <v>139</v>
      </c>
      <c r="C147" s="144" t="s">
        <v>140</v>
      </c>
      <c r="D147" s="187">
        <v>25</v>
      </c>
      <c r="E147" s="128">
        <v>0</v>
      </c>
      <c r="F147" s="1286">
        <f>+E147+E148+E149</f>
        <v>0</v>
      </c>
      <c r="G147" s="597"/>
    </row>
    <row r="148" spans="2:7" ht="76.150000000000006" customHeight="1">
      <c r="B148" s="1285"/>
      <c r="C148" s="144" t="s">
        <v>141</v>
      </c>
      <c r="D148" s="146">
        <v>25</v>
      </c>
      <c r="E148" s="187">
        <v>0</v>
      </c>
      <c r="F148" s="1287"/>
      <c r="G148" s="597"/>
    </row>
    <row r="149" spans="2:7" ht="69" customHeight="1">
      <c r="B149" s="1285"/>
      <c r="C149" s="144" t="s">
        <v>142</v>
      </c>
      <c r="D149" s="187">
        <v>10</v>
      </c>
      <c r="E149" s="187">
        <v>0</v>
      </c>
      <c r="F149" s="1288"/>
      <c r="G149" s="597"/>
    </row>
    <row r="150" spans="2:7">
      <c r="C150"/>
    </row>
    <row r="153" spans="2:7">
      <c r="B153" s="42" t="s">
        <v>143</v>
      </c>
    </row>
    <row r="156" spans="2:7">
      <c r="B156" s="43" t="s">
        <v>17</v>
      </c>
      <c r="C156" s="43" t="s">
        <v>26</v>
      </c>
      <c r="D156" s="48" t="s">
        <v>27</v>
      </c>
      <c r="E156" s="48" t="s">
        <v>28</v>
      </c>
    </row>
    <row r="157" spans="2:7" ht="28.5">
      <c r="B157" s="49" t="s">
        <v>144</v>
      </c>
      <c r="C157" s="50">
        <v>40</v>
      </c>
      <c r="D157" s="128">
        <f>+E129</f>
        <v>0</v>
      </c>
      <c r="E157" s="1265">
        <f>+D157+D158</f>
        <v>0</v>
      </c>
    </row>
    <row r="158" spans="2:7" ht="42.75">
      <c r="B158" s="49" t="s">
        <v>145</v>
      </c>
      <c r="C158" s="50">
        <v>60</v>
      </c>
      <c r="D158" s="128">
        <f>+F147</f>
        <v>0</v>
      </c>
      <c r="E158" s="1266"/>
    </row>
  </sheetData>
  <mergeCells count="60">
    <mergeCell ref="B147:B149"/>
    <mergeCell ref="F147:F149"/>
    <mergeCell ref="E157:E158"/>
    <mergeCell ref="P139:Q139"/>
    <mergeCell ref="P140:Q140"/>
    <mergeCell ref="P141:Q141"/>
    <mergeCell ref="P142:Q142"/>
    <mergeCell ref="P143:Q143"/>
    <mergeCell ref="P144:Q144"/>
    <mergeCell ref="P138:Q138"/>
    <mergeCell ref="P101:Q101"/>
    <mergeCell ref="P102:Q102"/>
    <mergeCell ref="P103:Q103"/>
    <mergeCell ref="D105:E105"/>
    <mergeCell ref="B108:P108"/>
    <mergeCell ref="B111:N111"/>
    <mergeCell ref="E129:E131"/>
    <mergeCell ref="B134:N134"/>
    <mergeCell ref="J136:L136"/>
    <mergeCell ref="P136:Q136"/>
    <mergeCell ref="P137:Q137"/>
    <mergeCell ref="P100:Q100"/>
    <mergeCell ref="P89:Q89"/>
    <mergeCell ref="P90:Q90"/>
    <mergeCell ref="P91:Q91"/>
    <mergeCell ref="P92:Q92"/>
    <mergeCell ref="P93:Q93"/>
    <mergeCell ref="P94:Q94"/>
    <mergeCell ref="P95:Q95"/>
    <mergeCell ref="P96:Q96"/>
    <mergeCell ref="P97:Q97"/>
    <mergeCell ref="P98:Q98"/>
    <mergeCell ref="P99:Q99"/>
    <mergeCell ref="J88:L88"/>
    <mergeCell ref="P88:Q88"/>
    <mergeCell ref="C65:N65"/>
    <mergeCell ref="B67:N67"/>
    <mergeCell ref="O70:P70"/>
    <mergeCell ref="O71:P71"/>
    <mergeCell ref="O72:P72"/>
    <mergeCell ref="O73:P73"/>
    <mergeCell ref="O74:P74"/>
    <mergeCell ref="O75:P75"/>
    <mergeCell ref="O76:P76"/>
    <mergeCell ref="O77:P77"/>
    <mergeCell ref="B83:N83"/>
    <mergeCell ref="B61:B62"/>
    <mergeCell ref="C61:C62"/>
    <mergeCell ref="D61:E61"/>
    <mergeCell ref="B2:P2"/>
    <mergeCell ref="B4:P4"/>
    <mergeCell ref="C6:N6"/>
    <mergeCell ref="C7:N7"/>
    <mergeCell ref="C8:N8"/>
    <mergeCell ref="C9:N9"/>
    <mergeCell ref="C10:E10"/>
    <mergeCell ref="B14:C21"/>
    <mergeCell ref="B22:C22"/>
    <mergeCell ref="E41:E42"/>
    <mergeCell ref="M46:N46"/>
  </mergeCells>
  <dataValidations count="2">
    <dataValidation type="decimal" allowBlank="1" showInputMessage="1" showErrorMessage="1" sqref="WVG983074 WLK983074 C65570 IU65570 SQ65570 ACM65570 AMI65570 AWE65570 BGA65570 BPW65570 BZS65570 CJO65570 CTK65570 DDG65570 DNC65570 DWY65570 EGU65570 EQQ65570 FAM65570 FKI65570 FUE65570 GEA65570 GNW65570 GXS65570 HHO65570 HRK65570 IBG65570 ILC65570 IUY65570 JEU65570 JOQ65570 JYM65570 KII65570 KSE65570 LCA65570 LLW65570 LVS65570 MFO65570 MPK65570 MZG65570 NJC65570 NSY65570 OCU65570 OMQ65570 OWM65570 PGI65570 PQE65570 QAA65570 QJW65570 QTS65570 RDO65570 RNK65570 RXG65570 SHC65570 SQY65570 TAU65570 TKQ65570 TUM65570 UEI65570 UOE65570 UYA65570 VHW65570 VRS65570 WBO65570 WLK65570 WVG65570 C131106 IU131106 SQ131106 ACM131106 AMI131106 AWE131106 BGA131106 BPW131106 BZS131106 CJO131106 CTK131106 DDG131106 DNC131106 DWY131106 EGU131106 EQQ131106 FAM131106 FKI131106 FUE131106 GEA131106 GNW131106 GXS131106 HHO131106 HRK131106 IBG131106 ILC131106 IUY131106 JEU131106 JOQ131106 JYM131106 KII131106 KSE131106 LCA131106 LLW131106 LVS131106 MFO131106 MPK131106 MZG131106 NJC131106 NSY131106 OCU131106 OMQ131106 OWM131106 PGI131106 PQE131106 QAA131106 QJW131106 QTS131106 RDO131106 RNK131106 RXG131106 SHC131106 SQY131106 TAU131106 TKQ131106 TUM131106 UEI131106 UOE131106 UYA131106 VHW131106 VRS131106 WBO131106 WLK131106 WVG131106 C196642 IU196642 SQ196642 ACM196642 AMI196642 AWE196642 BGA196642 BPW196642 BZS196642 CJO196642 CTK196642 DDG196642 DNC196642 DWY196642 EGU196642 EQQ196642 FAM196642 FKI196642 FUE196642 GEA196642 GNW196642 GXS196642 HHO196642 HRK196642 IBG196642 ILC196642 IUY196642 JEU196642 JOQ196642 JYM196642 KII196642 KSE196642 LCA196642 LLW196642 LVS196642 MFO196642 MPK196642 MZG196642 NJC196642 NSY196642 OCU196642 OMQ196642 OWM196642 PGI196642 PQE196642 QAA196642 QJW196642 QTS196642 RDO196642 RNK196642 RXG196642 SHC196642 SQY196642 TAU196642 TKQ196642 TUM196642 UEI196642 UOE196642 UYA196642 VHW196642 VRS196642 WBO196642 WLK196642 WVG196642 C262178 IU262178 SQ262178 ACM262178 AMI262178 AWE262178 BGA262178 BPW262178 BZS262178 CJO262178 CTK262178 DDG262178 DNC262178 DWY262178 EGU262178 EQQ262178 FAM262178 FKI262178 FUE262178 GEA262178 GNW262178 GXS262178 HHO262178 HRK262178 IBG262178 ILC262178 IUY262178 JEU262178 JOQ262178 JYM262178 KII262178 KSE262178 LCA262178 LLW262178 LVS262178 MFO262178 MPK262178 MZG262178 NJC262178 NSY262178 OCU262178 OMQ262178 OWM262178 PGI262178 PQE262178 QAA262178 QJW262178 QTS262178 RDO262178 RNK262178 RXG262178 SHC262178 SQY262178 TAU262178 TKQ262178 TUM262178 UEI262178 UOE262178 UYA262178 VHW262178 VRS262178 WBO262178 WLK262178 WVG262178 C327714 IU327714 SQ327714 ACM327714 AMI327714 AWE327714 BGA327714 BPW327714 BZS327714 CJO327714 CTK327714 DDG327714 DNC327714 DWY327714 EGU327714 EQQ327714 FAM327714 FKI327714 FUE327714 GEA327714 GNW327714 GXS327714 HHO327714 HRK327714 IBG327714 ILC327714 IUY327714 JEU327714 JOQ327714 JYM327714 KII327714 KSE327714 LCA327714 LLW327714 LVS327714 MFO327714 MPK327714 MZG327714 NJC327714 NSY327714 OCU327714 OMQ327714 OWM327714 PGI327714 PQE327714 QAA327714 QJW327714 QTS327714 RDO327714 RNK327714 RXG327714 SHC327714 SQY327714 TAU327714 TKQ327714 TUM327714 UEI327714 UOE327714 UYA327714 VHW327714 VRS327714 WBO327714 WLK327714 WVG327714 C393250 IU393250 SQ393250 ACM393250 AMI393250 AWE393250 BGA393250 BPW393250 BZS393250 CJO393250 CTK393250 DDG393250 DNC393250 DWY393250 EGU393250 EQQ393250 FAM393250 FKI393250 FUE393250 GEA393250 GNW393250 GXS393250 HHO393250 HRK393250 IBG393250 ILC393250 IUY393250 JEU393250 JOQ393250 JYM393250 KII393250 KSE393250 LCA393250 LLW393250 LVS393250 MFO393250 MPK393250 MZG393250 NJC393250 NSY393250 OCU393250 OMQ393250 OWM393250 PGI393250 PQE393250 QAA393250 QJW393250 QTS393250 RDO393250 RNK393250 RXG393250 SHC393250 SQY393250 TAU393250 TKQ393250 TUM393250 UEI393250 UOE393250 UYA393250 VHW393250 VRS393250 WBO393250 WLK393250 WVG393250 C458786 IU458786 SQ458786 ACM458786 AMI458786 AWE458786 BGA458786 BPW458786 BZS458786 CJO458786 CTK458786 DDG458786 DNC458786 DWY458786 EGU458786 EQQ458786 FAM458786 FKI458786 FUE458786 GEA458786 GNW458786 GXS458786 HHO458786 HRK458786 IBG458786 ILC458786 IUY458786 JEU458786 JOQ458786 JYM458786 KII458786 KSE458786 LCA458786 LLW458786 LVS458786 MFO458786 MPK458786 MZG458786 NJC458786 NSY458786 OCU458786 OMQ458786 OWM458786 PGI458786 PQE458786 QAA458786 QJW458786 QTS458786 RDO458786 RNK458786 RXG458786 SHC458786 SQY458786 TAU458786 TKQ458786 TUM458786 UEI458786 UOE458786 UYA458786 VHW458786 VRS458786 WBO458786 WLK458786 WVG458786 C524322 IU524322 SQ524322 ACM524322 AMI524322 AWE524322 BGA524322 BPW524322 BZS524322 CJO524322 CTK524322 DDG524322 DNC524322 DWY524322 EGU524322 EQQ524322 FAM524322 FKI524322 FUE524322 GEA524322 GNW524322 GXS524322 HHO524322 HRK524322 IBG524322 ILC524322 IUY524322 JEU524322 JOQ524322 JYM524322 KII524322 KSE524322 LCA524322 LLW524322 LVS524322 MFO524322 MPK524322 MZG524322 NJC524322 NSY524322 OCU524322 OMQ524322 OWM524322 PGI524322 PQE524322 QAA524322 QJW524322 QTS524322 RDO524322 RNK524322 RXG524322 SHC524322 SQY524322 TAU524322 TKQ524322 TUM524322 UEI524322 UOE524322 UYA524322 VHW524322 VRS524322 WBO524322 WLK524322 WVG524322 C589858 IU589858 SQ589858 ACM589858 AMI589858 AWE589858 BGA589858 BPW589858 BZS589858 CJO589858 CTK589858 DDG589858 DNC589858 DWY589858 EGU589858 EQQ589858 FAM589858 FKI589858 FUE589858 GEA589858 GNW589858 GXS589858 HHO589858 HRK589858 IBG589858 ILC589858 IUY589858 JEU589858 JOQ589858 JYM589858 KII589858 KSE589858 LCA589858 LLW589858 LVS589858 MFO589858 MPK589858 MZG589858 NJC589858 NSY589858 OCU589858 OMQ589858 OWM589858 PGI589858 PQE589858 QAA589858 QJW589858 QTS589858 RDO589858 RNK589858 RXG589858 SHC589858 SQY589858 TAU589858 TKQ589858 TUM589858 UEI589858 UOE589858 UYA589858 VHW589858 VRS589858 WBO589858 WLK589858 WVG589858 C655394 IU655394 SQ655394 ACM655394 AMI655394 AWE655394 BGA655394 BPW655394 BZS655394 CJO655394 CTK655394 DDG655394 DNC655394 DWY655394 EGU655394 EQQ655394 FAM655394 FKI655394 FUE655394 GEA655394 GNW655394 GXS655394 HHO655394 HRK655394 IBG655394 ILC655394 IUY655394 JEU655394 JOQ655394 JYM655394 KII655394 KSE655394 LCA655394 LLW655394 LVS655394 MFO655394 MPK655394 MZG655394 NJC655394 NSY655394 OCU655394 OMQ655394 OWM655394 PGI655394 PQE655394 QAA655394 QJW655394 QTS655394 RDO655394 RNK655394 RXG655394 SHC655394 SQY655394 TAU655394 TKQ655394 TUM655394 UEI655394 UOE655394 UYA655394 VHW655394 VRS655394 WBO655394 WLK655394 WVG655394 C720930 IU720930 SQ720930 ACM720930 AMI720930 AWE720930 BGA720930 BPW720930 BZS720930 CJO720930 CTK720930 DDG720930 DNC720930 DWY720930 EGU720930 EQQ720930 FAM720930 FKI720930 FUE720930 GEA720930 GNW720930 GXS720930 HHO720930 HRK720930 IBG720930 ILC720930 IUY720930 JEU720930 JOQ720930 JYM720930 KII720930 KSE720930 LCA720930 LLW720930 LVS720930 MFO720930 MPK720930 MZG720930 NJC720930 NSY720930 OCU720930 OMQ720930 OWM720930 PGI720930 PQE720930 QAA720930 QJW720930 QTS720930 RDO720930 RNK720930 RXG720930 SHC720930 SQY720930 TAU720930 TKQ720930 TUM720930 UEI720930 UOE720930 UYA720930 VHW720930 VRS720930 WBO720930 WLK720930 WVG720930 C786466 IU786466 SQ786466 ACM786466 AMI786466 AWE786466 BGA786466 BPW786466 BZS786466 CJO786466 CTK786466 DDG786466 DNC786466 DWY786466 EGU786466 EQQ786466 FAM786466 FKI786466 FUE786466 GEA786466 GNW786466 GXS786466 HHO786466 HRK786466 IBG786466 ILC786466 IUY786466 JEU786466 JOQ786466 JYM786466 KII786466 KSE786466 LCA786466 LLW786466 LVS786466 MFO786466 MPK786466 MZG786466 NJC786466 NSY786466 OCU786466 OMQ786466 OWM786466 PGI786466 PQE786466 QAA786466 QJW786466 QTS786466 RDO786466 RNK786466 RXG786466 SHC786466 SQY786466 TAU786466 TKQ786466 TUM786466 UEI786466 UOE786466 UYA786466 VHW786466 VRS786466 WBO786466 WLK786466 WVG786466 C852002 IU852002 SQ852002 ACM852002 AMI852002 AWE852002 BGA852002 BPW852002 BZS852002 CJO852002 CTK852002 DDG852002 DNC852002 DWY852002 EGU852002 EQQ852002 FAM852002 FKI852002 FUE852002 GEA852002 GNW852002 GXS852002 HHO852002 HRK852002 IBG852002 ILC852002 IUY852002 JEU852002 JOQ852002 JYM852002 KII852002 KSE852002 LCA852002 LLW852002 LVS852002 MFO852002 MPK852002 MZG852002 NJC852002 NSY852002 OCU852002 OMQ852002 OWM852002 PGI852002 PQE852002 QAA852002 QJW852002 QTS852002 RDO852002 RNK852002 RXG852002 SHC852002 SQY852002 TAU852002 TKQ852002 TUM852002 UEI852002 UOE852002 UYA852002 VHW852002 VRS852002 WBO852002 WLK852002 WVG852002 C917538 IU917538 SQ917538 ACM917538 AMI917538 AWE917538 BGA917538 BPW917538 BZS917538 CJO917538 CTK917538 DDG917538 DNC917538 DWY917538 EGU917538 EQQ917538 FAM917538 FKI917538 FUE917538 GEA917538 GNW917538 GXS917538 HHO917538 HRK917538 IBG917538 ILC917538 IUY917538 JEU917538 JOQ917538 JYM917538 KII917538 KSE917538 LCA917538 LLW917538 LVS917538 MFO917538 MPK917538 MZG917538 NJC917538 NSY917538 OCU917538 OMQ917538 OWM917538 PGI917538 PQE917538 QAA917538 QJW917538 QTS917538 RDO917538 RNK917538 RXG917538 SHC917538 SQY917538 TAU917538 TKQ917538 TUM917538 UEI917538 UOE917538 UYA917538 VHW917538 VRS917538 WBO917538 WLK917538 WVG917538 C983074 IU983074 SQ983074 ACM983074 AMI983074 AWE983074 BGA983074 BPW983074 BZS983074 CJO983074 CTK983074 DDG983074 DNC983074 DWY983074 EGU983074 EQQ983074 FAM983074 FKI983074 FUE983074 GEA983074 GNW983074 GXS983074 HHO983074 HRK983074 IBG983074 ILC983074 IUY983074 JEU983074 JOQ983074 JYM983074 KII983074 KSE983074 LCA983074 LLW983074 LVS983074 MFO983074 MPK983074 MZG983074 NJC983074 NSY983074 OCU983074 OMQ983074 OWM983074 PGI983074 PQE983074 QAA983074 QJW983074 QTS983074 RDO983074 RNK983074 RXG983074 SHC983074 SQY983074 TAU983074 TKQ983074 TUM983074 UEI983074 UOE983074 UYA983074 VHW983074 VRS983074 WBO983074 WVG24:WVG45 WLK24:WLK45 WBO24:WBO45 VRS24:VRS45 VHW24:VHW45 UYA24:UYA45 UOE24:UOE45 UEI24:UEI45 TUM24:TUM45 TKQ24:TKQ45 TAU24:TAU45 SQY24:SQY45 SHC24:SHC45 RXG24:RXG45 RNK24:RNK45 RDO24:RDO45 QTS24:QTS45 QJW24:QJW45 QAA24:QAA45 PQE24:PQE45 PGI24:PGI45 OWM24:OWM45 OMQ24:OMQ45 OCU24:OCU45 NSY24:NSY45 NJC24:NJC45 MZG24:MZG45 MPK24:MPK45 MFO24:MFO45 LVS24:LVS45 LLW24:LLW45 LCA24:LCA45 KSE24:KSE45 KII24:KII45 JYM24:JYM45 JOQ24:JOQ45 JEU24:JEU45 IUY24:IUY45 ILC24:ILC45 IBG24:IBG45 HRK24:HRK45 HHO24:HHO45 GXS24:GXS45 GNW24:GNW45 GEA24:GEA45 FUE24:FUE45 FKI24:FKI45 FAM24:FAM45 EQQ24:EQQ45 EGU24:EGU45 DWY24:DWY45 DNC24:DNC45 DDG24:DDG45 CTK24:CTK45 CJO24:CJO45 BZS24:BZS45 BPW24:BPW45 BGA24:BGA45 AWE24:AWE45 AMI24:AMI45 ACM24:ACM45 SQ24:SQ45 IU24:IU45">
      <formula1>0</formula1>
      <formula2>1</formula2>
    </dataValidation>
    <dataValidation type="list" allowBlank="1" showInputMessage="1" showErrorMessage="1" sqref="WVD983074 A65570 IR65570 SN65570 ACJ65570 AMF65570 AWB65570 BFX65570 BPT65570 BZP65570 CJL65570 CTH65570 DDD65570 DMZ65570 DWV65570 EGR65570 EQN65570 FAJ65570 FKF65570 FUB65570 GDX65570 GNT65570 GXP65570 HHL65570 HRH65570 IBD65570 IKZ65570 IUV65570 JER65570 JON65570 JYJ65570 KIF65570 KSB65570 LBX65570 LLT65570 LVP65570 MFL65570 MPH65570 MZD65570 NIZ65570 NSV65570 OCR65570 OMN65570 OWJ65570 PGF65570 PQB65570 PZX65570 QJT65570 QTP65570 RDL65570 RNH65570 RXD65570 SGZ65570 SQV65570 TAR65570 TKN65570 TUJ65570 UEF65570 UOB65570 UXX65570 VHT65570 VRP65570 WBL65570 WLH65570 WVD65570 A131106 IR131106 SN131106 ACJ131106 AMF131106 AWB131106 BFX131106 BPT131106 BZP131106 CJL131106 CTH131106 DDD131106 DMZ131106 DWV131106 EGR131106 EQN131106 FAJ131106 FKF131106 FUB131106 GDX131106 GNT131106 GXP131106 HHL131106 HRH131106 IBD131106 IKZ131106 IUV131106 JER131106 JON131106 JYJ131106 KIF131106 KSB131106 LBX131106 LLT131106 LVP131106 MFL131106 MPH131106 MZD131106 NIZ131106 NSV131106 OCR131106 OMN131106 OWJ131106 PGF131106 PQB131106 PZX131106 QJT131106 QTP131106 RDL131106 RNH131106 RXD131106 SGZ131106 SQV131106 TAR131106 TKN131106 TUJ131106 UEF131106 UOB131106 UXX131106 VHT131106 VRP131106 WBL131106 WLH131106 WVD131106 A196642 IR196642 SN196642 ACJ196642 AMF196642 AWB196642 BFX196642 BPT196642 BZP196642 CJL196642 CTH196642 DDD196642 DMZ196642 DWV196642 EGR196642 EQN196642 FAJ196642 FKF196642 FUB196642 GDX196642 GNT196642 GXP196642 HHL196642 HRH196642 IBD196642 IKZ196642 IUV196642 JER196642 JON196642 JYJ196642 KIF196642 KSB196642 LBX196642 LLT196642 LVP196642 MFL196642 MPH196642 MZD196642 NIZ196642 NSV196642 OCR196642 OMN196642 OWJ196642 PGF196642 PQB196642 PZX196642 QJT196642 QTP196642 RDL196642 RNH196642 RXD196642 SGZ196642 SQV196642 TAR196642 TKN196642 TUJ196642 UEF196642 UOB196642 UXX196642 VHT196642 VRP196642 WBL196642 WLH196642 WVD196642 A262178 IR262178 SN262178 ACJ262178 AMF262178 AWB262178 BFX262178 BPT262178 BZP262178 CJL262178 CTH262178 DDD262178 DMZ262178 DWV262178 EGR262178 EQN262178 FAJ262178 FKF262178 FUB262178 GDX262178 GNT262178 GXP262178 HHL262178 HRH262178 IBD262178 IKZ262178 IUV262178 JER262178 JON262178 JYJ262178 KIF262178 KSB262178 LBX262178 LLT262178 LVP262178 MFL262178 MPH262178 MZD262178 NIZ262178 NSV262178 OCR262178 OMN262178 OWJ262178 PGF262178 PQB262178 PZX262178 QJT262178 QTP262178 RDL262178 RNH262178 RXD262178 SGZ262178 SQV262178 TAR262178 TKN262178 TUJ262178 UEF262178 UOB262178 UXX262178 VHT262178 VRP262178 WBL262178 WLH262178 WVD262178 A327714 IR327714 SN327714 ACJ327714 AMF327714 AWB327714 BFX327714 BPT327714 BZP327714 CJL327714 CTH327714 DDD327714 DMZ327714 DWV327714 EGR327714 EQN327714 FAJ327714 FKF327714 FUB327714 GDX327714 GNT327714 GXP327714 HHL327714 HRH327714 IBD327714 IKZ327714 IUV327714 JER327714 JON327714 JYJ327714 KIF327714 KSB327714 LBX327714 LLT327714 LVP327714 MFL327714 MPH327714 MZD327714 NIZ327714 NSV327714 OCR327714 OMN327714 OWJ327714 PGF327714 PQB327714 PZX327714 QJT327714 QTP327714 RDL327714 RNH327714 RXD327714 SGZ327714 SQV327714 TAR327714 TKN327714 TUJ327714 UEF327714 UOB327714 UXX327714 VHT327714 VRP327714 WBL327714 WLH327714 WVD327714 A393250 IR393250 SN393250 ACJ393250 AMF393250 AWB393250 BFX393250 BPT393250 BZP393250 CJL393250 CTH393250 DDD393250 DMZ393250 DWV393250 EGR393250 EQN393250 FAJ393250 FKF393250 FUB393250 GDX393250 GNT393250 GXP393250 HHL393250 HRH393250 IBD393250 IKZ393250 IUV393250 JER393250 JON393250 JYJ393250 KIF393250 KSB393250 LBX393250 LLT393250 LVP393250 MFL393250 MPH393250 MZD393250 NIZ393250 NSV393250 OCR393250 OMN393250 OWJ393250 PGF393250 PQB393250 PZX393250 QJT393250 QTP393250 RDL393250 RNH393250 RXD393250 SGZ393250 SQV393250 TAR393250 TKN393250 TUJ393250 UEF393250 UOB393250 UXX393250 VHT393250 VRP393250 WBL393250 WLH393250 WVD393250 A458786 IR458786 SN458786 ACJ458786 AMF458786 AWB458786 BFX458786 BPT458786 BZP458786 CJL458786 CTH458786 DDD458786 DMZ458786 DWV458786 EGR458786 EQN458786 FAJ458786 FKF458786 FUB458786 GDX458786 GNT458786 GXP458786 HHL458786 HRH458786 IBD458786 IKZ458786 IUV458786 JER458786 JON458786 JYJ458786 KIF458786 KSB458786 LBX458786 LLT458786 LVP458786 MFL458786 MPH458786 MZD458786 NIZ458786 NSV458786 OCR458786 OMN458786 OWJ458786 PGF458786 PQB458786 PZX458786 QJT458786 QTP458786 RDL458786 RNH458786 RXD458786 SGZ458786 SQV458786 TAR458786 TKN458786 TUJ458786 UEF458786 UOB458786 UXX458786 VHT458786 VRP458786 WBL458786 WLH458786 WVD458786 A524322 IR524322 SN524322 ACJ524322 AMF524322 AWB524322 BFX524322 BPT524322 BZP524322 CJL524322 CTH524322 DDD524322 DMZ524322 DWV524322 EGR524322 EQN524322 FAJ524322 FKF524322 FUB524322 GDX524322 GNT524322 GXP524322 HHL524322 HRH524322 IBD524322 IKZ524322 IUV524322 JER524322 JON524322 JYJ524322 KIF524322 KSB524322 LBX524322 LLT524322 LVP524322 MFL524322 MPH524322 MZD524322 NIZ524322 NSV524322 OCR524322 OMN524322 OWJ524322 PGF524322 PQB524322 PZX524322 QJT524322 QTP524322 RDL524322 RNH524322 RXD524322 SGZ524322 SQV524322 TAR524322 TKN524322 TUJ524322 UEF524322 UOB524322 UXX524322 VHT524322 VRP524322 WBL524322 WLH524322 WVD524322 A589858 IR589858 SN589858 ACJ589858 AMF589858 AWB589858 BFX589858 BPT589858 BZP589858 CJL589858 CTH589858 DDD589858 DMZ589858 DWV589858 EGR589858 EQN589858 FAJ589858 FKF589858 FUB589858 GDX589858 GNT589858 GXP589858 HHL589858 HRH589858 IBD589858 IKZ589858 IUV589858 JER589858 JON589858 JYJ589858 KIF589858 KSB589858 LBX589858 LLT589858 LVP589858 MFL589858 MPH589858 MZD589858 NIZ589858 NSV589858 OCR589858 OMN589858 OWJ589858 PGF589858 PQB589858 PZX589858 QJT589858 QTP589858 RDL589858 RNH589858 RXD589858 SGZ589858 SQV589858 TAR589858 TKN589858 TUJ589858 UEF589858 UOB589858 UXX589858 VHT589858 VRP589858 WBL589858 WLH589858 WVD589858 A655394 IR655394 SN655394 ACJ655394 AMF655394 AWB655394 BFX655394 BPT655394 BZP655394 CJL655394 CTH655394 DDD655394 DMZ655394 DWV655394 EGR655394 EQN655394 FAJ655394 FKF655394 FUB655394 GDX655394 GNT655394 GXP655394 HHL655394 HRH655394 IBD655394 IKZ655394 IUV655394 JER655394 JON655394 JYJ655394 KIF655394 KSB655394 LBX655394 LLT655394 LVP655394 MFL655394 MPH655394 MZD655394 NIZ655394 NSV655394 OCR655394 OMN655394 OWJ655394 PGF655394 PQB655394 PZX655394 QJT655394 QTP655394 RDL655394 RNH655394 RXD655394 SGZ655394 SQV655394 TAR655394 TKN655394 TUJ655394 UEF655394 UOB655394 UXX655394 VHT655394 VRP655394 WBL655394 WLH655394 WVD655394 A720930 IR720930 SN720930 ACJ720930 AMF720930 AWB720930 BFX720930 BPT720930 BZP720930 CJL720930 CTH720930 DDD720930 DMZ720930 DWV720930 EGR720930 EQN720930 FAJ720930 FKF720930 FUB720930 GDX720930 GNT720930 GXP720930 HHL720930 HRH720930 IBD720930 IKZ720930 IUV720930 JER720930 JON720930 JYJ720930 KIF720930 KSB720930 LBX720930 LLT720930 LVP720930 MFL720930 MPH720930 MZD720930 NIZ720930 NSV720930 OCR720930 OMN720930 OWJ720930 PGF720930 PQB720930 PZX720930 QJT720930 QTP720930 RDL720930 RNH720930 RXD720930 SGZ720930 SQV720930 TAR720930 TKN720930 TUJ720930 UEF720930 UOB720930 UXX720930 VHT720930 VRP720930 WBL720930 WLH720930 WVD720930 A786466 IR786466 SN786466 ACJ786466 AMF786466 AWB786466 BFX786466 BPT786466 BZP786466 CJL786466 CTH786466 DDD786466 DMZ786466 DWV786466 EGR786466 EQN786466 FAJ786466 FKF786466 FUB786466 GDX786466 GNT786466 GXP786466 HHL786466 HRH786466 IBD786466 IKZ786466 IUV786466 JER786466 JON786466 JYJ786466 KIF786466 KSB786466 LBX786466 LLT786466 LVP786466 MFL786466 MPH786466 MZD786466 NIZ786466 NSV786466 OCR786466 OMN786466 OWJ786466 PGF786466 PQB786466 PZX786466 QJT786466 QTP786466 RDL786466 RNH786466 RXD786466 SGZ786466 SQV786466 TAR786466 TKN786466 TUJ786466 UEF786466 UOB786466 UXX786466 VHT786466 VRP786466 WBL786466 WLH786466 WVD786466 A852002 IR852002 SN852002 ACJ852002 AMF852002 AWB852002 BFX852002 BPT852002 BZP852002 CJL852002 CTH852002 DDD852002 DMZ852002 DWV852002 EGR852002 EQN852002 FAJ852002 FKF852002 FUB852002 GDX852002 GNT852002 GXP852002 HHL852002 HRH852002 IBD852002 IKZ852002 IUV852002 JER852002 JON852002 JYJ852002 KIF852002 KSB852002 LBX852002 LLT852002 LVP852002 MFL852002 MPH852002 MZD852002 NIZ852002 NSV852002 OCR852002 OMN852002 OWJ852002 PGF852002 PQB852002 PZX852002 QJT852002 QTP852002 RDL852002 RNH852002 RXD852002 SGZ852002 SQV852002 TAR852002 TKN852002 TUJ852002 UEF852002 UOB852002 UXX852002 VHT852002 VRP852002 WBL852002 WLH852002 WVD852002 A917538 IR917538 SN917538 ACJ917538 AMF917538 AWB917538 BFX917538 BPT917538 BZP917538 CJL917538 CTH917538 DDD917538 DMZ917538 DWV917538 EGR917538 EQN917538 FAJ917538 FKF917538 FUB917538 GDX917538 GNT917538 GXP917538 HHL917538 HRH917538 IBD917538 IKZ917538 IUV917538 JER917538 JON917538 JYJ917538 KIF917538 KSB917538 LBX917538 LLT917538 LVP917538 MFL917538 MPH917538 MZD917538 NIZ917538 NSV917538 OCR917538 OMN917538 OWJ917538 PGF917538 PQB917538 PZX917538 QJT917538 QTP917538 RDL917538 RNH917538 RXD917538 SGZ917538 SQV917538 TAR917538 TKN917538 TUJ917538 UEF917538 UOB917538 UXX917538 VHT917538 VRP917538 WBL917538 WLH917538 WVD917538 A983074 IR983074 SN983074 ACJ983074 AMF983074 AWB983074 BFX983074 BPT983074 BZP983074 CJL983074 CTH983074 DDD983074 DMZ983074 DWV983074 EGR983074 EQN983074 FAJ983074 FKF983074 FUB983074 GDX983074 GNT983074 GXP983074 HHL983074 HRH983074 IBD983074 IKZ983074 IUV983074 JER983074 JON983074 JYJ983074 KIF983074 KSB983074 LBX983074 LLT983074 LVP983074 MFL983074 MPH983074 MZD983074 NIZ983074 NSV983074 OCR983074 OMN983074 OWJ983074 PGF983074 PQB983074 PZX983074 QJT983074 QTP983074 RDL983074 RNH983074 RXD983074 SGZ983074 SQV983074 TAR983074 TKN983074 TUJ983074 UEF983074 UOB983074 UXX983074 VHT983074 VRP983074 WBL983074 WLH983074 WVD24:WVD45 WLH24:WLH45 WBL24:WBL45 VRP24:VRP45 VHT24:VHT45 UXX24:UXX45 UOB24:UOB45 UEF24:UEF45 TUJ24:TUJ45 TKN24:TKN45 TAR24:TAR45 SQV24:SQV45 SGZ24:SGZ45 RXD24:RXD45 RNH24:RNH45 RDL24:RDL45 QTP24:QTP45 QJT24:QJT45 PZX24:PZX45 PQB24:PQB45 PGF24:PGF45 OWJ24:OWJ45 OMN24:OMN45 OCR24:OCR45 NSV24:NSV45 NIZ24:NIZ45 MZD24:MZD45 MPH24:MPH45 MFL24:MFL45 LVP24:LVP45 LLT24:LLT45 LBX24:LBX45 KSB24:KSB45 KIF24:KIF45 JYJ24:JYJ45 JON24:JON45 JER24:JER45 IUV24:IUV45 IKZ24:IKZ45 IBD24:IBD45 HRH24:HRH45 HHL24:HHL45 GXP24:GXP45 GNT24:GNT45 GDX24:GDX45 FUB24:FUB45 FKF24:FKF45 FAJ24:FAJ45 EQN24:EQN45 EGR24:EGR45 DWV24:DWV45 DMZ24:DMZ45 DDD24:DDD45 CTH24:CTH45 CJL24:CJL45 BZP24:BZP45 BPT24:BPT45 BFX24:BFX45 AWB24:AWB45 AMF24:AMF45 ACJ24:ACJ45 SN24:SN45 IR24:IR45 A24:A45">
      <formula1>"1,2,3,4,5"</formula1>
    </dataValidation>
  </dataValidation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2:Y158"/>
  <sheetViews>
    <sheetView zoomScale="70" zoomScaleNormal="70" workbookViewId="0">
      <selection activeCell="D14" sqref="D14"/>
    </sheetView>
  </sheetViews>
  <sheetFormatPr baseColWidth="10" defaultRowHeight="15"/>
  <cols>
    <col min="1" max="1" width="3.140625" style="1" bestFit="1" customWidth="1"/>
    <col min="2" max="2" width="110.140625" style="1" customWidth="1"/>
    <col min="3" max="3" width="31.140625" style="1" customWidth="1"/>
    <col min="4" max="4" width="35.42578125" style="1" customWidth="1"/>
    <col min="5" max="5" width="25" style="1" customWidth="1"/>
    <col min="6" max="6" width="29.7109375" style="1" customWidth="1"/>
    <col min="7" max="7" width="43" style="183" customWidth="1"/>
    <col min="8" max="8" width="24.5703125" style="1" customWidth="1"/>
    <col min="9" max="9" width="24" style="1" customWidth="1"/>
    <col min="10" max="10" width="25.7109375" style="1" customWidth="1"/>
    <col min="11" max="11" width="18.28515625" style="1" customWidth="1"/>
    <col min="12" max="12" width="25.7109375"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21" width="6.42578125" style="1" customWidth="1"/>
    <col min="22" max="250" width="11.42578125" style="1"/>
    <col min="251" max="251" width="1" style="1" customWidth="1"/>
    <col min="252" max="252" width="4.28515625" style="1" customWidth="1"/>
    <col min="253" max="253" width="34.7109375" style="1" customWidth="1"/>
    <col min="254" max="254" width="0" style="1" hidden="1" customWidth="1"/>
    <col min="255" max="255" width="20" style="1" customWidth="1"/>
    <col min="256" max="256" width="20.85546875" style="1" customWidth="1"/>
    <col min="257" max="257" width="25" style="1" customWidth="1"/>
    <col min="258" max="258" width="18.7109375" style="1" customWidth="1"/>
    <col min="259" max="259" width="29.7109375" style="1" customWidth="1"/>
    <col min="260" max="260" width="13.42578125" style="1" customWidth="1"/>
    <col min="261" max="261" width="13.85546875" style="1" customWidth="1"/>
    <col min="262" max="266" width="16.5703125" style="1" customWidth="1"/>
    <col min="267" max="267" width="20.5703125" style="1" customWidth="1"/>
    <col min="268" max="268" width="21.140625" style="1" customWidth="1"/>
    <col min="269" max="269" width="9.5703125" style="1" customWidth="1"/>
    <col min="270" max="270" width="0.42578125" style="1" customWidth="1"/>
    <col min="271" max="277" width="6.42578125" style="1" customWidth="1"/>
    <col min="278" max="506" width="11.42578125" style="1"/>
    <col min="507" max="507" width="1" style="1" customWidth="1"/>
    <col min="508" max="508" width="4.28515625" style="1" customWidth="1"/>
    <col min="509" max="509" width="34.7109375" style="1" customWidth="1"/>
    <col min="510" max="510" width="0" style="1" hidden="1" customWidth="1"/>
    <col min="511" max="511" width="20" style="1" customWidth="1"/>
    <col min="512" max="512" width="20.85546875" style="1" customWidth="1"/>
    <col min="513" max="513" width="25" style="1" customWidth="1"/>
    <col min="514" max="514" width="18.7109375" style="1" customWidth="1"/>
    <col min="515" max="515" width="29.7109375" style="1" customWidth="1"/>
    <col min="516" max="516" width="13.42578125" style="1" customWidth="1"/>
    <col min="517" max="517" width="13.85546875" style="1" customWidth="1"/>
    <col min="518" max="522" width="16.5703125" style="1" customWidth="1"/>
    <col min="523" max="523" width="20.5703125" style="1" customWidth="1"/>
    <col min="524" max="524" width="21.140625" style="1" customWidth="1"/>
    <col min="525" max="525" width="9.5703125" style="1" customWidth="1"/>
    <col min="526" max="526" width="0.42578125" style="1" customWidth="1"/>
    <col min="527" max="533" width="6.42578125" style="1" customWidth="1"/>
    <col min="534" max="762" width="11.42578125" style="1"/>
    <col min="763" max="763" width="1" style="1" customWidth="1"/>
    <col min="764" max="764" width="4.28515625" style="1" customWidth="1"/>
    <col min="765" max="765" width="34.7109375" style="1" customWidth="1"/>
    <col min="766" max="766" width="0" style="1" hidden="1" customWidth="1"/>
    <col min="767" max="767" width="20" style="1" customWidth="1"/>
    <col min="768" max="768" width="20.85546875" style="1" customWidth="1"/>
    <col min="769" max="769" width="25" style="1" customWidth="1"/>
    <col min="770" max="770" width="18.7109375" style="1" customWidth="1"/>
    <col min="771" max="771" width="29.7109375" style="1" customWidth="1"/>
    <col min="772" max="772" width="13.42578125" style="1" customWidth="1"/>
    <col min="773" max="773" width="13.85546875" style="1" customWidth="1"/>
    <col min="774" max="778" width="16.5703125" style="1" customWidth="1"/>
    <col min="779" max="779" width="20.5703125" style="1" customWidth="1"/>
    <col min="780" max="780" width="21.140625" style="1" customWidth="1"/>
    <col min="781" max="781" width="9.5703125" style="1" customWidth="1"/>
    <col min="782" max="782" width="0.42578125" style="1" customWidth="1"/>
    <col min="783" max="789" width="6.42578125" style="1" customWidth="1"/>
    <col min="790" max="1018" width="11.42578125" style="1"/>
    <col min="1019" max="1019" width="1" style="1" customWidth="1"/>
    <col min="1020" max="1020" width="4.28515625" style="1" customWidth="1"/>
    <col min="1021" max="1021" width="34.7109375" style="1" customWidth="1"/>
    <col min="1022" max="1022" width="0" style="1" hidden="1" customWidth="1"/>
    <col min="1023" max="1023" width="20" style="1" customWidth="1"/>
    <col min="1024" max="1024" width="20.85546875" style="1" customWidth="1"/>
    <col min="1025" max="1025" width="25" style="1" customWidth="1"/>
    <col min="1026" max="1026" width="18.7109375" style="1" customWidth="1"/>
    <col min="1027" max="1027" width="29.7109375" style="1" customWidth="1"/>
    <col min="1028" max="1028" width="13.42578125" style="1" customWidth="1"/>
    <col min="1029" max="1029" width="13.85546875" style="1" customWidth="1"/>
    <col min="1030" max="1034" width="16.5703125" style="1" customWidth="1"/>
    <col min="1035" max="1035" width="20.5703125" style="1" customWidth="1"/>
    <col min="1036" max="1036" width="21.140625" style="1" customWidth="1"/>
    <col min="1037" max="1037" width="9.5703125" style="1" customWidth="1"/>
    <col min="1038" max="1038" width="0.42578125" style="1" customWidth="1"/>
    <col min="1039" max="1045" width="6.42578125" style="1" customWidth="1"/>
    <col min="1046" max="1274" width="11.42578125" style="1"/>
    <col min="1275" max="1275" width="1" style="1" customWidth="1"/>
    <col min="1276" max="1276" width="4.28515625" style="1" customWidth="1"/>
    <col min="1277" max="1277" width="34.7109375" style="1" customWidth="1"/>
    <col min="1278" max="1278" width="0" style="1" hidden="1" customWidth="1"/>
    <col min="1279" max="1279" width="20" style="1" customWidth="1"/>
    <col min="1280" max="1280" width="20.85546875" style="1" customWidth="1"/>
    <col min="1281" max="1281" width="25" style="1" customWidth="1"/>
    <col min="1282" max="1282" width="18.7109375" style="1" customWidth="1"/>
    <col min="1283" max="1283" width="29.7109375" style="1" customWidth="1"/>
    <col min="1284" max="1284" width="13.42578125" style="1" customWidth="1"/>
    <col min="1285" max="1285" width="13.85546875" style="1" customWidth="1"/>
    <col min="1286" max="1290" width="16.5703125" style="1" customWidth="1"/>
    <col min="1291" max="1291" width="20.5703125" style="1" customWidth="1"/>
    <col min="1292" max="1292" width="21.140625" style="1" customWidth="1"/>
    <col min="1293" max="1293" width="9.5703125" style="1" customWidth="1"/>
    <col min="1294" max="1294" width="0.42578125" style="1" customWidth="1"/>
    <col min="1295" max="1301" width="6.42578125" style="1" customWidth="1"/>
    <col min="1302" max="1530" width="11.42578125" style="1"/>
    <col min="1531" max="1531" width="1" style="1" customWidth="1"/>
    <col min="1532" max="1532" width="4.28515625" style="1" customWidth="1"/>
    <col min="1533" max="1533" width="34.7109375" style="1" customWidth="1"/>
    <col min="1534" max="1534" width="0" style="1" hidden="1" customWidth="1"/>
    <col min="1535" max="1535" width="20" style="1" customWidth="1"/>
    <col min="1536" max="1536" width="20.85546875" style="1" customWidth="1"/>
    <col min="1537" max="1537" width="25" style="1" customWidth="1"/>
    <col min="1538" max="1538" width="18.7109375" style="1" customWidth="1"/>
    <col min="1539" max="1539" width="29.7109375" style="1" customWidth="1"/>
    <col min="1540" max="1540" width="13.42578125" style="1" customWidth="1"/>
    <col min="1541" max="1541" width="13.85546875" style="1" customWidth="1"/>
    <col min="1542" max="1546" width="16.5703125" style="1" customWidth="1"/>
    <col min="1547" max="1547" width="20.5703125" style="1" customWidth="1"/>
    <col min="1548" max="1548" width="21.140625" style="1" customWidth="1"/>
    <col min="1549" max="1549" width="9.5703125" style="1" customWidth="1"/>
    <col min="1550" max="1550" width="0.42578125" style="1" customWidth="1"/>
    <col min="1551" max="1557" width="6.42578125" style="1" customWidth="1"/>
    <col min="1558" max="1786" width="11.42578125" style="1"/>
    <col min="1787" max="1787" width="1" style="1" customWidth="1"/>
    <col min="1788" max="1788" width="4.28515625" style="1" customWidth="1"/>
    <col min="1789" max="1789" width="34.7109375" style="1" customWidth="1"/>
    <col min="1790" max="1790" width="0" style="1" hidden="1" customWidth="1"/>
    <col min="1791" max="1791" width="20" style="1" customWidth="1"/>
    <col min="1792" max="1792" width="20.85546875" style="1" customWidth="1"/>
    <col min="1793" max="1793" width="25" style="1" customWidth="1"/>
    <col min="1794" max="1794" width="18.7109375" style="1" customWidth="1"/>
    <col min="1795" max="1795" width="29.7109375" style="1" customWidth="1"/>
    <col min="1796" max="1796" width="13.42578125" style="1" customWidth="1"/>
    <col min="1797" max="1797" width="13.85546875" style="1" customWidth="1"/>
    <col min="1798" max="1802" width="16.5703125" style="1" customWidth="1"/>
    <col min="1803" max="1803" width="20.5703125" style="1" customWidth="1"/>
    <col min="1804" max="1804" width="21.140625" style="1" customWidth="1"/>
    <col min="1805" max="1805" width="9.5703125" style="1" customWidth="1"/>
    <col min="1806" max="1806" width="0.42578125" style="1" customWidth="1"/>
    <col min="1807" max="1813" width="6.42578125" style="1" customWidth="1"/>
    <col min="1814" max="2042" width="11.42578125" style="1"/>
    <col min="2043" max="2043" width="1" style="1" customWidth="1"/>
    <col min="2044" max="2044" width="4.28515625" style="1" customWidth="1"/>
    <col min="2045" max="2045" width="34.7109375" style="1" customWidth="1"/>
    <col min="2046" max="2046" width="0" style="1" hidden="1" customWidth="1"/>
    <col min="2047" max="2047" width="20" style="1" customWidth="1"/>
    <col min="2048" max="2048" width="20.85546875" style="1" customWidth="1"/>
    <col min="2049" max="2049" width="25" style="1" customWidth="1"/>
    <col min="2050" max="2050" width="18.7109375" style="1" customWidth="1"/>
    <col min="2051" max="2051" width="29.7109375" style="1" customWidth="1"/>
    <col min="2052" max="2052" width="13.42578125" style="1" customWidth="1"/>
    <col min="2053" max="2053" width="13.85546875" style="1" customWidth="1"/>
    <col min="2054" max="2058" width="16.5703125" style="1" customWidth="1"/>
    <col min="2059" max="2059" width="20.5703125" style="1" customWidth="1"/>
    <col min="2060" max="2060" width="21.140625" style="1" customWidth="1"/>
    <col min="2061" max="2061" width="9.5703125" style="1" customWidth="1"/>
    <col min="2062" max="2062" width="0.42578125" style="1" customWidth="1"/>
    <col min="2063" max="2069" width="6.42578125" style="1" customWidth="1"/>
    <col min="2070" max="2298" width="11.42578125" style="1"/>
    <col min="2299" max="2299" width="1" style="1" customWidth="1"/>
    <col min="2300" max="2300" width="4.28515625" style="1" customWidth="1"/>
    <col min="2301" max="2301" width="34.7109375" style="1" customWidth="1"/>
    <col min="2302" max="2302" width="0" style="1" hidden="1" customWidth="1"/>
    <col min="2303" max="2303" width="20" style="1" customWidth="1"/>
    <col min="2304" max="2304" width="20.85546875" style="1" customWidth="1"/>
    <col min="2305" max="2305" width="25" style="1" customWidth="1"/>
    <col min="2306" max="2306" width="18.7109375" style="1" customWidth="1"/>
    <col min="2307" max="2307" width="29.7109375" style="1" customWidth="1"/>
    <col min="2308" max="2308" width="13.42578125" style="1" customWidth="1"/>
    <col min="2309" max="2309" width="13.85546875" style="1" customWidth="1"/>
    <col min="2310" max="2314" width="16.5703125" style="1" customWidth="1"/>
    <col min="2315" max="2315" width="20.5703125" style="1" customWidth="1"/>
    <col min="2316" max="2316" width="21.140625" style="1" customWidth="1"/>
    <col min="2317" max="2317" width="9.5703125" style="1" customWidth="1"/>
    <col min="2318" max="2318" width="0.42578125" style="1" customWidth="1"/>
    <col min="2319" max="2325" width="6.42578125" style="1" customWidth="1"/>
    <col min="2326" max="2554" width="11.42578125" style="1"/>
    <col min="2555" max="2555" width="1" style="1" customWidth="1"/>
    <col min="2556" max="2556" width="4.28515625" style="1" customWidth="1"/>
    <col min="2557" max="2557" width="34.7109375" style="1" customWidth="1"/>
    <col min="2558" max="2558" width="0" style="1" hidden="1" customWidth="1"/>
    <col min="2559" max="2559" width="20" style="1" customWidth="1"/>
    <col min="2560" max="2560" width="20.85546875" style="1" customWidth="1"/>
    <col min="2561" max="2561" width="25" style="1" customWidth="1"/>
    <col min="2562" max="2562" width="18.7109375" style="1" customWidth="1"/>
    <col min="2563" max="2563" width="29.7109375" style="1" customWidth="1"/>
    <col min="2564" max="2564" width="13.42578125" style="1" customWidth="1"/>
    <col min="2565" max="2565" width="13.85546875" style="1" customWidth="1"/>
    <col min="2566" max="2570" width="16.5703125" style="1" customWidth="1"/>
    <col min="2571" max="2571" width="20.5703125" style="1" customWidth="1"/>
    <col min="2572" max="2572" width="21.140625" style="1" customWidth="1"/>
    <col min="2573" max="2573" width="9.5703125" style="1" customWidth="1"/>
    <col min="2574" max="2574" width="0.42578125" style="1" customWidth="1"/>
    <col min="2575" max="2581" width="6.42578125" style="1" customWidth="1"/>
    <col min="2582" max="2810" width="11.42578125" style="1"/>
    <col min="2811" max="2811" width="1" style="1" customWidth="1"/>
    <col min="2812" max="2812" width="4.28515625" style="1" customWidth="1"/>
    <col min="2813" max="2813" width="34.7109375" style="1" customWidth="1"/>
    <col min="2814" max="2814" width="0" style="1" hidden="1" customWidth="1"/>
    <col min="2815" max="2815" width="20" style="1" customWidth="1"/>
    <col min="2816" max="2816" width="20.85546875" style="1" customWidth="1"/>
    <col min="2817" max="2817" width="25" style="1" customWidth="1"/>
    <col min="2818" max="2818" width="18.7109375" style="1" customWidth="1"/>
    <col min="2819" max="2819" width="29.7109375" style="1" customWidth="1"/>
    <col min="2820" max="2820" width="13.42578125" style="1" customWidth="1"/>
    <col min="2821" max="2821" width="13.85546875" style="1" customWidth="1"/>
    <col min="2822" max="2826" width="16.5703125" style="1" customWidth="1"/>
    <col min="2827" max="2827" width="20.5703125" style="1" customWidth="1"/>
    <col min="2828" max="2828" width="21.140625" style="1" customWidth="1"/>
    <col min="2829" max="2829" width="9.5703125" style="1" customWidth="1"/>
    <col min="2830" max="2830" width="0.42578125" style="1" customWidth="1"/>
    <col min="2831" max="2837" width="6.42578125" style="1" customWidth="1"/>
    <col min="2838" max="3066" width="11.42578125" style="1"/>
    <col min="3067" max="3067" width="1" style="1" customWidth="1"/>
    <col min="3068" max="3068" width="4.28515625" style="1" customWidth="1"/>
    <col min="3069" max="3069" width="34.7109375" style="1" customWidth="1"/>
    <col min="3070" max="3070" width="0" style="1" hidden="1" customWidth="1"/>
    <col min="3071" max="3071" width="20" style="1" customWidth="1"/>
    <col min="3072" max="3072" width="20.85546875" style="1" customWidth="1"/>
    <col min="3073" max="3073" width="25" style="1" customWidth="1"/>
    <col min="3074" max="3074" width="18.7109375" style="1" customWidth="1"/>
    <col min="3075" max="3075" width="29.7109375" style="1" customWidth="1"/>
    <col min="3076" max="3076" width="13.42578125" style="1" customWidth="1"/>
    <col min="3077" max="3077" width="13.85546875" style="1" customWidth="1"/>
    <col min="3078" max="3082" width="16.5703125" style="1" customWidth="1"/>
    <col min="3083" max="3083" width="20.5703125" style="1" customWidth="1"/>
    <col min="3084" max="3084" width="21.140625" style="1" customWidth="1"/>
    <col min="3085" max="3085" width="9.5703125" style="1" customWidth="1"/>
    <col min="3086" max="3086" width="0.42578125" style="1" customWidth="1"/>
    <col min="3087" max="3093" width="6.42578125" style="1" customWidth="1"/>
    <col min="3094" max="3322" width="11.42578125" style="1"/>
    <col min="3323" max="3323" width="1" style="1" customWidth="1"/>
    <col min="3324" max="3324" width="4.28515625" style="1" customWidth="1"/>
    <col min="3325" max="3325" width="34.7109375" style="1" customWidth="1"/>
    <col min="3326" max="3326" width="0" style="1" hidden="1" customWidth="1"/>
    <col min="3327" max="3327" width="20" style="1" customWidth="1"/>
    <col min="3328" max="3328" width="20.85546875" style="1" customWidth="1"/>
    <col min="3329" max="3329" width="25" style="1" customWidth="1"/>
    <col min="3330" max="3330" width="18.7109375" style="1" customWidth="1"/>
    <col min="3331" max="3331" width="29.7109375" style="1" customWidth="1"/>
    <col min="3332" max="3332" width="13.42578125" style="1" customWidth="1"/>
    <col min="3333" max="3333" width="13.85546875" style="1" customWidth="1"/>
    <col min="3334" max="3338" width="16.5703125" style="1" customWidth="1"/>
    <col min="3339" max="3339" width="20.5703125" style="1" customWidth="1"/>
    <col min="3340" max="3340" width="21.140625" style="1" customWidth="1"/>
    <col min="3341" max="3341" width="9.5703125" style="1" customWidth="1"/>
    <col min="3342" max="3342" width="0.42578125" style="1" customWidth="1"/>
    <col min="3343" max="3349" width="6.42578125" style="1" customWidth="1"/>
    <col min="3350" max="3578" width="11.42578125" style="1"/>
    <col min="3579" max="3579" width="1" style="1" customWidth="1"/>
    <col min="3580" max="3580" width="4.28515625" style="1" customWidth="1"/>
    <col min="3581" max="3581" width="34.7109375" style="1" customWidth="1"/>
    <col min="3582" max="3582" width="0" style="1" hidden="1" customWidth="1"/>
    <col min="3583" max="3583" width="20" style="1" customWidth="1"/>
    <col min="3584" max="3584" width="20.85546875" style="1" customWidth="1"/>
    <col min="3585" max="3585" width="25" style="1" customWidth="1"/>
    <col min="3586" max="3586" width="18.7109375" style="1" customWidth="1"/>
    <col min="3587" max="3587" width="29.7109375" style="1" customWidth="1"/>
    <col min="3588" max="3588" width="13.42578125" style="1" customWidth="1"/>
    <col min="3589" max="3589" width="13.85546875" style="1" customWidth="1"/>
    <col min="3590" max="3594" width="16.5703125" style="1" customWidth="1"/>
    <col min="3595" max="3595" width="20.5703125" style="1" customWidth="1"/>
    <col min="3596" max="3596" width="21.140625" style="1" customWidth="1"/>
    <col min="3597" max="3597" width="9.5703125" style="1" customWidth="1"/>
    <col min="3598" max="3598" width="0.42578125" style="1" customWidth="1"/>
    <col min="3599" max="3605" width="6.42578125" style="1" customWidth="1"/>
    <col min="3606" max="3834" width="11.42578125" style="1"/>
    <col min="3835" max="3835" width="1" style="1" customWidth="1"/>
    <col min="3836" max="3836" width="4.28515625" style="1" customWidth="1"/>
    <col min="3837" max="3837" width="34.7109375" style="1" customWidth="1"/>
    <col min="3838" max="3838" width="0" style="1" hidden="1" customWidth="1"/>
    <col min="3839" max="3839" width="20" style="1" customWidth="1"/>
    <col min="3840" max="3840" width="20.85546875" style="1" customWidth="1"/>
    <col min="3841" max="3841" width="25" style="1" customWidth="1"/>
    <col min="3842" max="3842" width="18.7109375" style="1" customWidth="1"/>
    <col min="3843" max="3843" width="29.7109375" style="1" customWidth="1"/>
    <col min="3844" max="3844" width="13.42578125" style="1" customWidth="1"/>
    <col min="3845" max="3845" width="13.85546875" style="1" customWidth="1"/>
    <col min="3846" max="3850" width="16.5703125" style="1" customWidth="1"/>
    <col min="3851" max="3851" width="20.5703125" style="1" customWidth="1"/>
    <col min="3852" max="3852" width="21.140625" style="1" customWidth="1"/>
    <col min="3853" max="3853" width="9.5703125" style="1" customWidth="1"/>
    <col min="3854" max="3854" width="0.42578125" style="1" customWidth="1"/>
    <col min="3855" max="3861" width="6.42578125" style="1" customWidth="1"/>
    <col min="3862" max="4090" width="11.42578125" style="1"/>
    <col min="4091" max="4091" width="1" style="1" customWidth="1"/>
    <col min="4092" max="4092" width="4.28515625" style="1" customWidth="1"/>
    <col min="4093" max="4093" width="34.7109375" style="1" customWidth="1"/>
    <col min="4094" max="4094" width="0" style="1" hidden="1" customWidth="1"/>
    <col min="4095" max="4095" width="20" style="1" customWidth="1"/>
    <col min="4096" max="4096" width="20.85546875" style="1" customWidth="1"/>
    <col min="4097" max="4097" width="25" style="1" customWidth="1"/>
    <col min="4098" max="4098" width="18.7109375" style="1" customWidth="1"/>
    <col min="4099" max="4099" width="29.7109375" style="1" customWidth="1"/>
    <col min="4100" max="4100" width="13.42578125" style="1" customWidth="1"/>
    <col min="4101" max="4101" width="13.85546875" style="1" customWidth="1"/>
    <col min="4102" max="4106" width="16.5703125" style="1" customWidth="1"/>
    <col min="4107" max="4107" width="20.5703125" style="1" customWidth="1"/>
    <col min="4108" max="4108" width="21.140625" style="1" customWidth="1"/>
    <col min="4109" max="4109" width="9.5703125" style="1" customWidth="1"/>
    <col min="4110" max="4110" width="0.42578125" style="1" customWidth="1"/>
    <col min="4111" max="4117" width="6.42578125" style="1" customWidth="1"/>
    <col min="4118" max="4346" width="11.42578125" style="1"/>
    <col min="4347" max="4347" width="1" style="1" customWidth="1"/>
    <col min="4348" max="4348" width="4.28515625" style="1" customWidth="1"/>
    <col min="4349" max="4349" width="34.7109375" style="1" customWidth="1"/>
    <col min="4350" max="4350" width="0" style="1" hidden="1" customWidth="1"/>
    <col min="4351" max="4351" width="20" style="1" customWidth="1"/>
    <col min="4352" max="4352" width="20.85546875" style="1" customWidth="1"/>
    <col min="4353" max="4353" width="25" style="1" customWidth="1"/>
    <col min="4354" max="4354" width="18.7109375" style="1" customWidth="1"/>
    <col min="4355" max="4355" width="29.7109375" style="1" customWidth="1"/>
    <col min="4356" max="4356" width="13.42578125" style="1" customWidth="1"/>
    <col min="4357" max="4357" width="13.85546875" style="1" customWidth="1"/>
    <col min="4358" max="4362" width="16.5703125" style="1" customWidth="1"/>
    <col min="4363" max="4363" width="20.5703125" style="1" customWidth="1"/>
    <col min="4364" max="4364" width="21.140625" style="1" customWidth="1"/>
    <col min="4365" max="4365" width="9.5703125" style="1" customWidth="1"/>
    <col min="4366" max="4366" width="0.42578125" style="1" customWidth="1"/>
    <col min="4367" max="4373" width="6.42578125" style="1" customWidth="1"/>
    <col min="4374" max="4602" width="11.42578125" style="1"/>
    <col min="4603" max="4603" width="1" style="1" customWidth="1"/>
    <col min="4604" max="4604" width="4.28515625" style="1" customWidth="1"/>
    <col min="4605" max="4605" width="34.7109375" style="1" customWidth="1"/>
    <col min="4606" max="4606" width="0" style="1" hidden="1" customWidth="1"/>
    <col min="4607" max="4607" width="20" style="1" customWidth="1"/>
    <col min="4608" max="4608" width="20.85546875" style="1" customWidth="1"/>
    <col min="4609" max="4609" width="25" style="1" customWidth="1"/>
    <col min="4610" max="4610" width="18.7109375" style="1" customWidth="1"/>
    <col min="4611" max="4611" width="29.7109375" style="1" customWidth="1"/>
    <col min="4612" max="4612" width="13.42578125" style="1" customWidth="1"/>
    <col min="4613" max="4613" width="13.85546875" style="1" customWidth="1"/>
    <col min="4614" max="4618" width="16.5703125" style="1" customWidth="1"/>
    <col min="4619" max="4619" width="20.5703125" style="1" customWidth="1"/>
    <col min="4620" max="4620" width="21.140625" style="1" customWidth="1"/>
    <col min="4621" max="4621" width="9.5703125" style="1" customWidth="1"/>
    <col min="4622" max="4622" width="0.42578125" style="1" customWidth="1"/>
    <col min="4623" max="4629" width="6.42578125" style="1" customWidth="1"/>
    <col min="4630" max="4858" width="11.42578125" style="1"/>
    <col min="4859" max="4859" width="1" style="1" customWidth="1"/>
    <col min="4860" max="4860" width="4.28515625" style="1" customWidth="1"/>
    <col min="4861" max="4861" width="34.7109375" style="1" customWidth="1"/>
    <col min="4862" max="4862" width="0" style="1" hidden="1" customWidth="1"/>
    <col min="4863" max="4863" width="20" style="1" customWidth="1"/>
    <col min="4864" max="4864" width="20.85546875" style="1" customWidth="1"/>
    <col min="4865" max="4865" width="25" style="1" customWidth="1"/>
    <col min="4866" max="4866" width="18.7109375" style="1" customWidth="1"/>
    <col min="4867" max="4867" width="29.7109375" style="1" customWidth="1"/>
    <col min="4868" max="4868" width="13.42578125" style="1" customWidth="1"/>
    <col min="4869" max="4869" width="13.85546875" style="1" customWidth="1"/>
    <col min="4870" max="4874" width="16.5703125" style="1" customWidth="1"/>
    <col min="4875" max="4875" width="20.5703125" style="1" customWidth="1"/>
    <col min="4876" max="4876" width="21.140625" style="1" customWidth="1"/>
    <col min="4877" max="4877" width="9.5703125" style="1" customWidth="1"/>
    <col min="4878" max="4878" width="0.42578125" style="1" customWidth="1"/>
    <col min="4879" max="4885" width="6.42578125" style="1" customWidth="1"/>
    <col min="4886" max="5114" width="11.42578125" style="1"/>
    <col min="5115" max="5115" width="1" style="1" customWidth="1"/>
    <col min="5116" max="5116" width="4.28515625" style="1" customWidth="1"/>
    <col min="5117" max="5117" width="34.7109375" style="1" customWidth="1"/>
    <col min="5118" max="5118" width="0" style="1" hidden="1" customWidth="1"/>
    <col min="5119" max="5119" width="20" style="1" customWidth="1"/>
    <col min="5120" max="5120" width="20.85546875" style="1" customWidth="1"/>
    <col min="5121" max="5121" width="25" style="1" customWidth="1"/>
    <col min="5122" max="5122" width="18.7109375" style="1" customWidth="1"/>
    <col min="5123" max="5123" width="29.7109375" style="1" customWidth="1"/>
    <col min="5124" max="5124" width="13.42578125" style="1" customWidth="1"/>
    <col min="5125" max="5125" width="13.85546875" style="1" customWidth="1"/>
    <col min="5126" max="5130" width="16.5703125" style="1" customWidth="1"/>
    <col min="5131" max="5131" width="20.5703125" style="1" customWidth="1"/>
    <col min="5132" max="5132" width="21.140625" style="1" customWidth="1"/>
    <col min="5133" max="5133" width="9.5703125" style="1" customWidth="1"/>
    <col min="5134" max="5134" width="0.42578125" style="1" customWidth="1"/>
    <col min="5135" max="5141" width="6.42578125" style="1" customWidth="1"/>
    <col min="5142" max="5370" width="11.42578125" style="1"/>
    <col min="5371" max="5371" width="1" style="1" customWidth="1"/>
    <col min="5372" max="5372" width="4.28515625" style="1" customWidth="1"/>
    <col min="5373" max="5373" width="34.7109375" style="1" customWidth="1"/>
    <col min="5374" max="5374" width="0" style="1" hidden="1" customWidth="1"/>
    <col min="5375" max="5375" width="20" style="1" customWidth="1"/>
    <col min="5376" max="5376" width="20.85546875" style="1" customWidth="1"/>
    <col min="5377" max="5377" width="25" style="1" customWidth="1"/>
    <col min="5378" max="5378" width="18.7109375" style="1" customWidth="1"/>
    <col min="5379" max="5379" width="29.7109375" style="1" customWidth="1"/>
    <col min="5380" max="5380" width="13.42578125" style="1" customWidth="1"/>
    <col min="5381" max="5381" width="13.85546875" style="1" customWidth="1"/>
    <col min="5382" max="5386" width="16.5703125" style="1" customWidth="1"/>
    <col min="5387" max="5387" width="20.5703125" style="1" customWidth="1"/>
    <col min="5388" max="5388" width="21.140625" style="1" customWidth="1"/>
    <col min="5389" max="5389" width="9.5703125" style="1" customWidth="1"/>
    <col min="5390" max="5390" width="0.42578125" style="1" customWidth="1"/>
    <col min="5391" max="5397" width="6.42578125" style="1" customWidth="1"/>
    <col min="5398" max="5626" width="11.42578125" style="1"/>
    <col min="5627" max="5627" width="1" style="1" customWidth="1"/>
    <col min="5628" max="5628" width="4.28515625" style="1" customWidth="1"/>
    <col min="5629" max="5629" width="34.7109375" style="1" customWidth="1"/>
    <col min="5630" max="5630" width="0" style="1" hidden="1" customWidth="1"/>
    <col min="5631" max="5631" width="20" style="1" customWidth="1"/>
    <col min="5632" max="5632" width="20.85546875" style="1" customWidth="1"/>
    <col min="5633" max="5633" width="25" style="1" customWidth="1"/>
    <col min="5634" max="5634" width="18.7109375" style="1" customWidth="1"/>
    <col min="5635" max="5635" width="29.7109375" style="1" customWidth="1"/>
    <col min="5636" max="5636" width="13.42578125" style="1" customWidth="1"/>
    <col min="5637" max="5637" width="13.85546875" style="1" customWidth="1"/>
    <col min="5638" max="5642" width="16.5703125" style="1" customWidth="1"/>
    <col min="5643" max="5643" width="20.5703125" style="1" customWidth="1"/>
    <col min="5644" max="5644" width="21.140625" style="1" customWidth="1"/>
    <col min="5645" max="5645" width="9.5703125" style="1" customWidth="1"/>
    <col min="5646" max="5646" width="0.42578125" style="1" customWidth="1"/>
    <col min="5647" max="5653" width="6.42578125" style="1" customWidth="1"/>
    <col min="5654" max="5882" width="11.42578125" style="1"/>
    <col min="5883" max="5883" width="1" style="1" customWidth="1"/>
    <col min="5884" max="5884" width="4.28515625" style="1" customWidth="1"/>
    <col min="5885" max="5885" width="34.7109375" style="1" customWidth="1"/>
    <col min="5886" max="5886" width="0" style="1" hidden="1" customWidth="1"/>
    <col min="5887" max="5887" width="20" style="1" customWidth="1"/>
    <col min="5888" max="5888" width="20.85546875" style="1" customWidth="1"/>
    <col min="5889" max="5889" width="25" style="1" customWidth="1"/>
    <col min="5890" max="5890" width="18.7109375" style="1" customWidth="1"/>
    <col min="5891" max="5891" width="29.7109375" style="1" customWidth="1"/>
    <col min="5892" max="5892" width="13.42578125" style="1" customWidth="1"/>
    <col min="5893" max="5893" width="13.85546875" style="1" customWidth="1"/>
    <col min="5894" max="5898" width="16.5703125" style="1" customWidth="1"/>
    <col min="5899" max="5899" width="20.5703125" style="1" customWidth="1"/>
    <col min="5900" max="5900" width="21.140625" style="1" customWidth="1"/>
    <col min="5901" max="5901" width="9.5703125" style="1" customWidth="1"/>
    <col min="5902" max="5902" width="0.42578125" style="1" customWidth="1"/>
    <col min="5903" max="5909" width="6.42578125" style="1" customWidth="1"/>
    <col min="5910" max="6138" width="11.42578125" style="1"/>
    <col min="6139" max="6139" width="1" style="1" customWidth="1"/>
    <col min="6140" max="6140" width="4.28515625" style="1" customWidth="1"/>
    <col min="6141" max="6141" width="34.7109375" style="1" customWidth="1"/>
    <col min="6142" max="6142" width="0" style="1" hidden="1" customWidth="1"/>
    <col min="6143" max="6143" width="20" style="1" customWidth="1"/>
    <col min="6144" max="6144" width="20.85546875" style="1" customWidth="1"/>
    <col min="6145" max="6145" width="25" style="1" customWidth="1"/>
    <col min="6146" max="6146" width="18.7109375" style="1" customWidth="1"/>
    <col min="6147" max="6147" width="29.7109375" style="1" customWidth="1"/>
    <col min="6148" max="6148" width="13.42578125" style="1" customWidth="1"/>
    <col min="6149" max="6149" width="13.85546875" style="1" customWidth="1"/>
    <col min="6150" max="6154" width="16.5703125" style="1" customWidth="1"/>
    <col min="6155" max="6155" width="20.5703125" style="1" customWidth="1"/>
    <col min="6156" max="6156" width="21.140625" style="1" customWidth="1"/>
    <col min="6157" max="6157" width="9.5703125" style="1" customWidth="1"/>
    <col min="6158" max="6158" width="0.42578125" style="1" customWidth="1"/>
    <col min="6159" max="6165" width="6.42578125" style="1" customWidth="1"/>
    <col min="6166" max="6394" width="11.42578125" style="1"/>
    <col min="6395" max="6395" width="1" style="1" customWidth="1"/>
    <col min="6396" max="6396" width="4.28515625" style="1" customWidth="1"/>
    <col min="6397" max="6397" width="34.7109375" style="1" customWidth="1"/>
    <col min="6398" max="6398" width="0" style="1" hidden="1" customWidth="1"/>
    <col min="6399" max="6399" width="20" style="1" customWidth="1"/>
    <col min="6400" max="6400" width="20.85546875" style="1" customWidth="1"/>
    <col min="6401" max="6401" width="25" style="1" customWidth="1"/>
    <col min="6402" max="6402" width="18.7109375" style="1" customWidth="1"/>
    <col min="6403" max="6403" width="29.7109375" style="1" customWidth="1"/>
    <col min="6404" max="6404" width="13.42578125" style="1" customWidth="1"/>
    <col min="6405" max="6405" width="13.85546875" style="1" customWidth="1"/>
    <col min="6406" max="6410" width="16.5703125" style="1" customWidth="1"/>
    <col min="6411" max="6411" width="20.5703125" style="1" customWidth="1"/>
    <col min="6412" max="6412" width="21.140625" style="1" customWidth="1"/>
    <col min="6413" max="6413" width="9.5703125" style="1" customWidth="1"/>
    <col min="6414" max="6414" width="0.42578125" style="1" customWidth="1"/>
    <col min="6415" max="6421" width="6.42578125" style="1" customWidth="1"/>
    <col min="6422" max="6650" width="11.42578125" style="1"/>
    <col min="6651" max="6651" width="1" style="1" customWidth="1"/>
    <col min="6652" max="6652" width="4.28515625" style="1" customWidth="1"/>
    <col min="6653" max="6653" width="34.7109375" style="1" customWidth="1"/>
    <col min="6654" max="6654" width="0" style="1" hidden="1" customWidth="1"/>
    <col min="6655" max="6655" width="20" style="1" customWidth="1"/>
    <col min="6656" max="6656" width="20.85546875" style="1" customWidth="1"/>
    <col min="6657" max="6657" width="25" style="1" customWidth="1"/>
    <col min="6658" max="6658" width="18.7109375" style="1" customWidth="1"/>
    <col min="6659" max="6659" width="29.7109375" style="1" customWidth="1"/>
    <col min="6660" max="6660" width="13.42578125" style="1" customWidth="1"/>
    <col min="6661" max="6661" width="13.85546875" style="1" customWidth="1"/>
    <col min="6662" max="6666" width="16.5703125" style="1" customWidth="1"/>
    <col min="6667" max="6667" width="20.5703125" style="1" customWidth="1"/>
    <col min="6668" max="6668" width="21.140625" style="1" customWidth="1"/>
    <col min="6669" max="6669" width="9.5703125" style="1" customWidth="1"/>
    <col min="6670" max="6670" width="0.42578125" style="1" customWidth="1"/>
    <col min="6671" max="6677" width="6.42578125" style="1" customWidth="1"/>
    <col min="6678" max="6906" width="11.42578125" style="1"/>
    <col min="6907" max="6907" width="1" style="1" customWidth="1"/>
    <col min="6908" max="6908" width="4.28515625" style="1" customWidth="1"/>
    <col min="6909" max="6909" width="34.7109375" style="1" customWidth="1"/>
    <col min="6910" max="6910" width="0" style="1" hidden="1" customWidth="1"/>
    <col min="6911" max="6911" width="20" style="1" customWidth="1"/>
    <col min="6912" max="6912" width="20.85546875" style="1" customWidth="1"/>
    <col min="6913" max="6913" width="25" style="1" customWidth="1"/>
    <col min="6914" max="6914" width="18.7109375" style="1" customWidth="1"/>
    <col min="6915" max="6915" width="29.7109375" style="1" customWidth="1"/>
    <col min="6916" max="6916" width="13.42578125" style="1" customWidth="1"/>
    <col min="6917" max="6917" width="13.85546875" style="1" customWidth="1"/>
    <col min="6918" max="6922" width="16.5703125" style="1" customWidth="1"/>
    <col min="6923" max="6923" width="20.5703125" style="1" customWidth="1"/>
    <col min="6924" max="6924" width="21.140625" style="1" customWidth="1"/>
    <col min="6925" max="6925" width="9.5703125" style="1" customWidth="1"/>
    <col min="6926" max="6926" width="0.42578125" style="1" customWidth="1"/>
    <col min="6927" max="6933" width="6.42578125" style="1" customWidth="1"/>
    <col min="6934" max="7162" width="11.42578125" style="1"/>
    <col min="7163" max="7163" width="1" style="1" customWidth="1"/>
    <col min="7164" max="7164" width="4.28515625" style="1" customWidth="1"/>
    <col min="7165" max="7165" width="34.7109375" style="1" customWidth="1"/>
    <col min="7166" max="7166" width="0" style="1" hidden="1" customWidth="1"/>
    <col min="7167" max="7167" width="20" style="1" customWidth="1"/>
    <col min="7168" max="7168" width="20.85546875" style="1" customWidth="1"/>
    <col min="7169" max="7169" width="25" style="1" customWidth="1"/>
    <col min="7170" max="7170" width="18.7109375" style="1" customWidth="1"/>
    <col min="7171" max="7171" width="29.7109375" style="1" customWidth="1"/>
    <col min="7172" max="7172" width="13.42578125" style="1" customWidth="1"/>
    <col min="7173" max="7173" width="13.85546875" style="1" customWidth="1"/>
    <col min="7174" max="7178" width="16.5703125" style="1" customWidth="1"/>
    <col min="7179" max="7179" width="20.5703125" style="1" customWidth="1"/>
    <col min="7180" max="7180" width="21.140625" style="1" customWidth="1"/>
    <col min="7181" max="7181" width="9.5703125" style="1" customWidth="1"/>
    <col min="7182" max="7182" width="0.42578125" style="1" customWidth="1"/>
    <col min="7183" max="7189" width="6.42578125" style="1" customWidth="1"/>
    <col min="7190" max="7418" width="11.42578125" style="1"/>
    <col min="7419" max="7419" width="1" style="1" customWidth="1"/>
    <col min="7420" max="7420" width="4.28515625" style="1" customWidth="1"/>
    <col min="7421" max="7421" width="34.7109375" style="1" customWidth="1"/>
    <col min="7422" max="7422" width="0" style="1" hidden="1" customWidth="1"/>
    <col min="7423" max="7423" width="20" style="1" customWidth="1"/>
    <col min="7424" max="7424" width="20.85546875" style="1" customWidth="1"/>
    <col min="7425" max="7425" width="25" style="1" customWidth="1"/>
    <col min="7426" max="7426" width="18.7109375" style="1" customWidth="1"/>
    <col min="7427" max="7427" width="29.7109375" style="1" customWidth="1"/>
    <col min="7428" max="7428" width="13.42578125" style="1" customWidth="1"/>
    <col min="7429" max="7429" width="13.85546875" style="1" customWidth="1"/>
    <col min="7430" max="7434" width="16.5703125" style="1" customWidth="1"/>
    <col min="7435" max="7435" width="20.5703125" style="1" customWidth="1"/>
    <col min="7436" max="7436" width="21.140625" style="1" customWidth="1"/>
    <col min="7437" max="7437" width="9.5703125" style="1" customWidth="1"/>
    <col min="7438" max="7438" width="0.42578125" style="1" customWidth="1"/>
    <col min="7439" max="7445" width="6.42578125" style="1" customWidth="1"/>
    <col min="7446" max="7674" width="11.42578125" style="1"/>
    <col min="7675" max="7675" width="1" style="1" customWidth="1"/>
    <col min="7676" max="7676" width="4.28515625" style="1" customWidth="1"/>
    <col min="7677" max="7677" width="34.7109375" style="1" customWidth="1"/>
    <col min="7678" max="7678" width="0" style="1" hidden="1" customWidth="1"/>
    <col min="7679" max="7679" width="20" style="1" customWidth="1"/>
    <col min="7680" max="7680" width="20.85546875" style="1" customWidth="1"/>
    <col min="7681" max="7681" width="25" style="1" customWidth="1"/>
    <col min="7682" max="7682" width="18.7109375" style="1" customWidth="1"/>
    <col min="7683" max="7683" width="29.7109375" style="1" customWidth="1"/>
    <col min="7684" max="7684" width="13.42578125" style="1" customWidth="1"/>
    <col min="7685" max="7685" width="13.85546875" style="1" customWidth="1"/>
    <col min="7686" max="7690" width="16.5703125" style="1" customWidth="1"/>
    <col min="7691" max="7691" width="20.5703125" style="1" customWidth="1"/>
    <col min="7692" max="7692" width="21.140625" style="1" customWidth="1"/>
    <col min="7693" max="7693" width="9.5703125" style="1" customWidth="1"/>
    <col min="7694" max="7694" width="0.42578125" style="1" customWidth="1"/>
    <col min="7695" max="7701" width="6.42578125" style="1" customWidth="1"/>
    <col min="7702" max="7930" width="11.42578125" style="1"/>
    <col min="7931" max="7931" width="1" style="1" customWidth="1"/>
    <col min="7932" max="7932" width="4.28515625" style="1" customWidth="1"/>
    <col min="7933" max="7933" width="34.7109375" style="1" customWidth="1"/>
    <col min="7934" max="7934" width="0" style="1" hidden="1" customWidth="1"/>
    <col min="7935" max="7935" width="20" style="1" customWidth="1"/>
    <col min="7936" max="7936" width="20.85546875" style="1" customWidth="1"/>
    <col min="7937" max="7937" width="25" style="1" customWidth="1"/>
    <col min="7938" max="7938" width="18.7109375" style="1" customWidth="1"/>
    <col min="7939" max="7939" width="29.7109375" style="1" customWidth="1"/>
    <col min="7940" max="7940" width="13.42578125" style="1" customWidth="1"/>
    <col min="7941" max="7941" width="13.85546875" style="1" customWidth="1"/>
    <col min="7942" max="7946" width="16.5703125" style="1" customWidth="1"/>
    <col min="7947" max="7947" width="20.5703125" style="1" customWidth="1"/>
    <col min="7948" max="7948" width="21.140625" style="1" customWidth="1"/>
    <col min="7949" max="7949" width="9.5703125" style="1" customWidth="1"/>
    <col min="7950" max="7950" width="0.42578125" style="1" customWidth="1"/>
    <col min="7951" max="7957" width="6.42578125" style="1" customWidth="1"/>
    <col min="7958" max="8186" width="11.42578125" style="1"/>
    <col min="8187" max="8187" width="1" style="1" customWidth="1"/>
    <col min="8188" max="8188" width="4.28515625" style="1" customWidth="1"/>
    <col min="8189" max="8189" width="34.7109375" style="1" customWidth="1"/>
    <col min="8190" max="8190" width="0" style="1" hidden="1" customWidth="1"/>
    <col min="8191" max="8191" width="20" style="1" customWidth="1"/>
    <col min="8192" max="8192" width="20.85546875" style="1" customWidth="1"/>
    <col min="8193" max="8193" width="25" style="1" customWidth="1"/>
    <col min="8194" max="8194" width="18.7109375" style="1" customWidth="1"/>
    <col min="8195" max="8195" width="29.7109375" style="1" customWidth="1"/>
    <col min="8196" max="8196" width="13.42578125" style="1" customWidth="1"/>
    <col min="8197" max="8197" width="13.85546875" style="1" customWidth="1"/>
    <col min="8198" max="8202" width="16.5703125" style="1" customWidth="1"/>
    <col min="8203" max="8203" width="20.5703125" style="1" customWidth="1"/>
    <col min="8204" max="8204" width="21.140625" style="1" customWidth="1"/>
    <col min="8205" max="8205" width="9.5703125" style="1" customWidth="1"/>
    <col min="8206" max="8206" width="0.42578125" style="1" customWidth="1"/>
    <col min="8207" max="8213" width="6.42578125" style="1" customWidth="1"/>
    <col min="8214" max="8442" width="11.42578125" style="1"/>
    <col min="8443" max="8443" width="1" style="1" customWidth="1"/>
    <col min="8444" max="8444" width="4.28515625" style="1" customWidth="1"/>
    <col min="8445" max="8445" width="34.7109375" style="1" customWidth="1"/>
    <col min="8446" max="8446" width="0" style="1" hidden="1" customWidth="1"/>
    <col min="8447" max="8447" width="20" style="1" customWidth="1"/>
    <col min="8448" max="8448" width="20.85546875" style="1" customWidth="1"/>
    <col min="8449" max="8449" width="25" style="1" customWidth="1"/>
    <col min="8450" max="8450" width="18.7109375" style="1" customWidth="1"/>
    <col min="8451" max="8451" width="29.7109375" style="1" customWidth="1"/>
    <col min="8452" max="8452" width="13.42578125" style="1" customWidth="1"/>
    <col min="8453" max="8453" width="13.85546875" style="1" customWidth="1"/>
    <col min="8454" max="8458" width="16.5703125" style="1" customWidth="1"/>
    <col min="8459" max="8459" width="20.5703125" style="1" customWidth="1"/>
    <col min="8460" max="8460" width="21.140625" style="1" customWidth="1"/>
    <col min="8461" max="8461" width="9.5703125" style="1" customWidth="1"/>
    <col min="8462" max="8462" width="0.42578125" style="1" customWidth="1"/>
    <col min="8463" max="8469" width="6.42578125" style="1" customWidth="1"/>
    <col min="8470" max="8698" width="11.42578125" style="1"/>
    <col min="8699" max="8699" width="1" style="1" customWidth="1"/>
    <col min="8700" max="8700" width="4.28515625" style="1" customWidth="1"/>
    <col min="8701" max="8701" width="34.7109375" style="1" customWidth="1"/>
    <col min="8702" max="8702" width="0" style="1" hidden="1" customWidth="1"/>
    <col min="8703" max="8703" width="20" style="1" customWidth="1"/>
    <col min="8704" max="8704" width="20.85546875" style="1" customWidth="1"/>
    <col min="8705" max="8705" width="25" style="1" customWidth="1"/>
    <col min="8706" max="8706" width="18.7109375" style="1" customWidth="1"/>
    <col min="8707" max="8707" width="29.7109375" style="1" customWidth="1"/>
    <col min="8708" max="8708" width="13.42578125" style="1" customWidth="1"/>
    <col min="8709" max="8709" width="13.85546875" style="1" customWidth="1"/>
    <col min="8710" max="8714" width="16.5703125" style="1" customWidth="1"/>
    <col min="8715" max="8715" width="20.5703125" style="1" customWidth="1"/>
    <col min="8716" max="8716" width="21.140625" style="1" customWidth="1"/>
    <col min="8717" max="8717" width="9.5703125" style="1" customWidth="1"/>
    <col min="8718" max="8718" width="0.42578125" style="1" customWidth="1"/>
    <col min="8719" max="8725" width="6.42578125" style="1" customWidth="1"/>
    <col min="8726" max="8954" width="11.42578125" style="1"/>
    <col min="8955" max="8955" width="1" style="1" customWidth="1"/>
    <col min="8956" max="8956" width="4.28515625" style="1" customWidth="1"/>
    <col min="8957" max="8957" width="34.7109375" style="1" customWidth="1"/>
    <col min="8958" max="8958" width="0" style="1" hidden="1" customWidth="1"/>
    <col min="8959" max="8959" width="20" style="1" customWidth="1"/>
    <col min="8960" max="8960" width="20.85546875" style="1" customWidth="1"/>
    <col min="8961" max="8961" width="25" style="1" customWidth="1"/>
    <col min="8962" max="8962" width="18.7109375" style="1" customWidth="1"/>
    <col min="8963" max="8963" width="29.7109375" style="1" customWidth="1"/>
    <col min="8964" max="8964" width="13.42578125" style="1" customWidth="1"/>
    <col min="8965" max="8965" width="13.85546875" style="1" customWidth="1"/>
    <col min="8966" max="8970" width="16.5703125" style="1" customWidth="1"/>
    <col min="8971" max="8971" width="20.5703125" style="1" customWidth="1"/>
    <col min="8972" max="8972" width="21.140625" style="1" customWidth="1"/>
    <col min="8973" max="8973" width="9.5703125" style="1" customWidth="1"/>
    <col min="8974" max="8974" width="0.42578125" style="1" customWidth="1"/>
    <col min="8975" max="8981" width="6.42578125" style="1" customWidth="1"/>
    <col min="8982" max="9210" width="11.42578125" style="1"/>
    <col min="9211" max="9211" width="1" style="1" customWidth="1"/>
    <col min="9212" max="9212" width="4.28515625" style="1" customWidth="1"/>
    <col min="9213" max="9213" width="34.7109375" style="1" customWidth="1"/>
    <col min="9214" max="9214" width="0" style="1" hidden="1" customWidth="1"/>
    <col min="9215" max="9215" width="20" style="1" customWidth="1"/>
    <col min="9216" max="9216" width="20.85546875" style="1" customWidth="1"/>
    <col min="9217" max="9217" width="25" style="1" customWidth="1"/>
    <col min="9218" max="9218" width="18.7109375" style="1" customWidth="1"/>
    <col min="9219" max="9219" width="29.7109375" style="1" customWidth="1"/>
    <col min="9220" max="9220" width="13.42578125" style="1" customWidth="1"/>
    <col min="9221" max="9221" width="13.85546875" style="1" customWidth="1"/>
    <col min="9222" max="9226" width="16.5703125" style="1" customWidth="1"/>
    <col min="9227" max="9227" width="20.5703125" style="1" customWidth="1"/>
    <col min="9228" max="9228" width="21.140625" style="1" customWidth="1"/>
    <col min="9229" max="9229" width="9.5703125" style="1" customWidth="1"/>
    <col min="9230" max="9230" width="0.42578125" style="1" customWidth="1"/>
    <col min="9231" max="9237" width="6.42578125" style="1" customWidth="1"/>
    <col min="9238" max="9466" width="11.42578125" style="1"/>
    <col min="9467" max="9467" width="1" style="1" customWidth="1"/>
    <col min="9468" max="9468" width="4.28515625" style="1" customWidth="1"/>
    <col min="9469" max="9469" width="34.7109375" style="1" customWidth="1"/>
    <col min="9470" max="9470" width="0" style="1" hidden="1" customWidth="1"/>
    <col min="9471" max="9471" width="20" style="1" customWidth="1"/>
    <col min="9472" max="9472" width="20.85546875" style="1" customWidth="1"/>
    <col min="9473" max="9473" width="25" style="1" customWidth="1"/>
    <col min="9474" max="9474" width="18.7109375" style="1" customWidth="1"/>
    <col min="9475" max="9475" width="29.7109375" style="1" customWidth="1"/>
    <col min="9476" max="9476" width="13.42578125" style="1" customWidth="1"/>
    <col min="9477" max="9477" width="13.85546875" style="1" customWidth="1"/>
    <col min="9478" max="9482" width="16.5703125" style="1" customWidth="1"/>
    <col min="9483" max="9483" width="20.5703125" style="1" customWidth="1"/>
    <col min="9484" max="9484" width="21.140625" style="1" customWidth="1"/>
    <col min="9485" max="9485" width="9.5703125" style="1" customWidth="1"/>
    <col min="9486" max="9486" width="0.42578125" style="1" customWidth="1"/>
    <col min="9487" max="9493" width="6.42578125" style="1" customWidth="1"/>
    <col min="9494" max="9722" width="11.42578125" style="1"/>
    <col min="9723" max="9723" width="1" style="1" customWidth="1"/>
    <col min="9724" max="9724" width="4.28515625" style="1" customWidth="1"/>
    <col min="9725" max="9725" width="34.7109375" style="1" customWidth="1"/>
    <col min="9726" max="9726" width="0" style="1" hidden="1" customWidth="1"/>
    <col min="9727" max="9727" width="20" style="1" customWidth="1"/>
    <col min="9728" max="9728" width="20.85546875" style="1" customWidth="1"/>
    <col min="9729" max="9729" width="25" style="1" customWidth="1"/>
    <col min="9730" max="9730" width="18.7109375" style="1" customWidth="1"/>
    <col min="9731" max="9731" width="29.7109375" style="1" customWidth="1"/>
    <col min="9732" max="9732" width="13.42578125" style="1" customWidth="1"/>
    <col min="9733" max="9733" width="13.85546875" style="1" customWidth="1"/>
    <col min="9734" max="9738" width="16.5703125" style="1" customWidth="1"/>
    <col min="9739" max="9739" width="20.5703125" style="1" customWidth="1"/>
    <col min="9740" max="9740" width="21.140625" style="1" customWidth="1"/>
    <col min="9741" max="9741" width="9.5703125" style="1" customWidth="1"/>
    <col min="9742" max="9742" width="0.42578125" style="1" customWidth="1"/>
    <col min="9743" max="9749" width="6.42578125" style="1" customWidth="1"/>
    <col min="9750" max="9978" width="11.42578125" style="1"/>
    <col min="9979" max="9979" width="1" style="1" customWidth="1"/>
    <col min="9980" max="9980" width="4.28515625" style="1" customWidth="1"/>
    <col min="9981" max="9981" width="34.7109375" style="1" customWidth="1"/>
    <col min="9982" max="9982" width="0" style="1" hidden="1" customWidth="1"/>
    <col min="9983" max="9983" width="20" style="1" customWidth="1"/>
    <col min="9984" max="9984" width="20.85546875" style="1" customWidth="1"/>
    <col min="9985" max="9985" width="25" style="1" customWidth="1"/>
    <col min="9986" max="9986" width="18.7109375" style="1" customWidth="1"/>
    <col min="9987" max="9987" width="29.7109375" style="1" customWidth="1"/>
    <col min="9988" max="9988" width="13.42578125" style="1" customWidth="1"/>
    <col min="9989" max="9989" width="13.85546875" style="1" customWidth="1"/>
    <col min="9990" max="9994" width="16.5703125" style="1" customWidth="1"/>
    <col min="9995" max="9995" width="20.5703125" style="1" customWidth="1"/>
    <col min="9996" max="9996" width="21.140625" style="1" customWidth="1"/>
    <col min="9997" max="9997" width="9.5703125" style="1" customWidth="1"/>
    <col min="9998" max="9998" width="0.42578125" style="1" customWidth="1"/>
    <col min="9999" max="10005" width="6.42578125" style="1" customWidth="1"/>
    <col min="10006" max="10234" width="11.42578125" style="1"/>
    <col min="10235" max="10235" width="1" style="1" customWidth="1"/>
    <col min="10236" max="10236" width="4.28515625" style="1" customWidth="1"/>
    <col min="10237" max="10237" width="34.7109375" style="1" customWidth="1"/>
    <col min="10238" max="10238" width="0" style="1" hidden="1" customWidth="1"/>
    <col min="10239" max="10239" width="20" style="1" customWidth="1"/>
    <col min="10240" max="10240" width="20.85546875" style="1" customWidth="1"/>
    <col min="10241" max="10241" width="25" style="1" customWidth="1"/>
    <col min="10242" max="10242" width="18.7109375" style="1" customWidth="1"/>
    <col min="10243" max="10243" width="29.7109375" style="1" customWidth="1"/>
    <col min="10244" max="10244" width="13.42578125" style="1" customWidth="1"/>
    <col min="10245" max="10245" width="13.85546875" style="1" customWidth="1"/>
    <col min="10246" max="10250" width="16.5703125" style="1" customWidth="1"/>
    <col min="10251" max="10251" width="20.5703125" style="1" customWidth="1"/>
    <col min="10252" max="10252" width="21.140625" style="1" customWidth="1"/>
    <col min="10253" max="10253" width="9.5703125" style="1" customWidth="1"/>
    <col min="10254" max="10254" width="0.42578125" style="1" customWidth="1"/>
    <col min="10255" max="10261" width="6.42578125" style="1" customWidth="1"/>
    <col min="10262" max="10490" width="11.42578125" style="1"/>
    <col min="10491" max="10491" width="1" style="1" customWidth="1"/>
    <col min="10492" max="10492" width="4.28515625" style="1" customWidth="1"/>
    <col min="10493" max="10493" width="34.7109375" style="1" customWidth="1"/>
    <col min="10494" max="10494" width="0" style="1" hidden="1" customWidth="1"/>
    <col min="10495" max="10495" width="20" style="1" customWidth="1"/>
    <col min="10496" max="10496" width="20.85546875" style="1" customWidth="1"/>
    <col min="10497" max="10497" width="25" style="1" customWidth="1"/>
    <col min="10498" max="10498" width="18.7109375" style="1" customWidth="1"/>
    <col min="10499" max="10499" width="29.7109375" style="1" customWidth="1"/>
    <col min="10500" max="10500" width="13.42578125" style="1" customWidth="1"/>
    <col min="10501" max="10501" width="13.85546875" style="1" customWidth="1"/>
    <col min="10502" max="10506" width="16.5703125" style="1" customWidth="1"/>
    <col min="10507" max="10507" width="20.5703125" style="1" customWidth="1"/>
    <col min="10508" max="10508" width="21.140625" style="1" customWidth="1"/>
    <col min="10509" max="10509" width="9.5703125" style="1" customWidth="1"/>
    <col min="10510" max="10510" width="0.42578125" style="1" customWidth="1"/>
    <col min="10511" max="10517" width="6.42578125" style="1" customWidth="1"/>
    <col min="10518" max="10746" width="11.42578125" style="1"/>
    <col min="10747" max="10747" width="1" style="1" customWidth="1"/>
    <col min="10748" max="10748" width="4.28515625" style="1" customWidth="1"/>
    <col min="10749" max="10749" width="34.7109375" style="1" customWidth="1"/>
    <col min="10750" max="10750" width="0" style="1" hidden="1" customWidth="1"/>
    <col min="10751" max="10751" width="20" style="1" customWidth="1"/>
    <col min="10752" max="10752" width="20.85546875" style="1" customWidth="1"/>
    <col min="10753" max="10753" width="25" style="1" customWidth="1"/>
    <col min="10754" max="10754" width="18.7109375" style="1" customWidth="1"/>
    <col min="10755" max="10755" width="29.7109375" style="1" customWidth="1"/>
    <col min="10756" max="10756" width="13.42578125" style="1" customWidth="1"/>
    <col min="10757" max="10757" width="13.85546875" style="1" customWidth="1"/>
    <col min="10758" max="10762" width="16.5703125" style="1" customWidth="1"/>
    <col min="10763" max="10763" width="20.5703125" style="1" customWidth="1"/>
    <col min="10764" max="10764" width="21.140625" style="1" customWidth="1"/>
    <col min="10765" max="10765" width="9.5703125" style="1" customWidth="1"/>
    <col min="10766" max="10766" width="0.42578125" style="1" customWidth="1"/>
    <col min="10767" max="10773" width="6.42578125" style="1" customWidth="1"/>
    <col min="10774" max="11002" width="11.42578125" style="1"/>
    <col min="11003" max="11003" width="1" style="1" customWidth="1"/>
    <col min="11004" max="11004" width="4.28515625" style="1" customWidth="1"/>
    <col min="11005" max="11005" width="34.7109375" style="1" customWidth="1"/>
    <col min="11006" max="11006" width="0" style="1" hidden="1" customWidth="1"/>
    <col min="11007" max="11007" width="20" style="1" customWidth="1"/>
    <col min="11008" max="11008" width="20.85546875" style="1" customWidth="1"/>
    <col min="11009" max="11009" width="25" style="1" customWidth="1"/>
    <col min="11010" max="11010" width="18.7109375" style="1" customWidth="1"/>
    <col min="11011" max="11011" width="29.7109375" style="1" customWidth="1"/>
    <col min="11012" max="11012" width="13.42578125" style="1" customWidth="1"/>
    <col min="11013" max="11013" width="13.85546875" style="1" customWidth="1"/>
    <col min="11014" max="11018" width="16.5703125" style="1" customWidth="1"/>
    <col min="11019" max="11019" width="20.5703125" style="1" customWidth="1"/>
    <col min="11020" max="11020" width="21.140625" style="1" customWidth="1"/>
    <col min="11021" max="11021" width="9.5703125" style="1" customWidth="1"/>
    <col min="11022" max="11022" width="0.42578125" style="1" customWidth="1"/>
    <col min="11023" max="11029" width="6.42578125" style="1" customWidth="1"/>
    <col min="11030" max="11258" width="11.42578125" style="1"/>
    <col min="11259" max="11259" width="1" style="1" customWidth="1"/>
    <col min="11260" max="11260" width="4.28515625" style="1" customWidth="1"/>
    <col min="11261" max="11261" width="34.7109375" style="1" customWidth="1"/>
    <col min="11262" max="11262" width="0" style="1" hidden="1" customWidth="1"/>
    <col min="11263" max="11263" width="20" style="1" customWidth="1"/>
    <col min="11264" max="11264" width="20.85546875" style="1" customWidth="1"/>
    <col min="11265" max="11265" width="25" style="1" customWidth="1"/>
    <col min="11266" max="11266" width="18.7109375" style="1" customWidth="1"/>
    <col min="11267" max="11267" width="29.7109375" style="1" customWidth="1"/>
    <col min="11268" max="11268" width="13.42578125" style="1" customWidth="1"/>
    <col min="11269" max="11269" width="13.85546875" style="1" customWidth="1"/>
    <col min="11270" max="11274" width="16.5703125" style="1" customWidth="1"/>
    <col min="11275" max="11275" width="20.5703125" style="1" customWidth="1"/>
    <col min="11276" max="11276" width="21.140625" style="1" customWidth="1"/>
    <col min="11277" max="11277" width="9.5703125" style="1" customWidth="1"/>
    <col min="11278" max="11278" width="0.42578125" style="1" customWidth="1"/>
    <col min="11279" max="11285" width="6.42578125" style="1" customWidth="1"/>
    <col min="11286" max="11514" width="11.42578125" style="1"/>
    <col min="11515" max="11515" width="1" style="1" customWidth="1"/>
    <col min="11516" max="11516" width="4.28515625" style="1" customWidth="1"/>
    <col min="11517" max="11517" width="34.7109375" style="1" customWidth="1"/>
    <col min="11518" max="11518" width="0" style="1" hidden="1" customWidth="1"/>
    <col min="11519" max="11519" width="20" style="1" customWidth="1"/>
    <col min="11520" max="11520" width="20.85546875" style="1" customWidth="1"/>
    <col min="11521" max="11521" width="25" style="1" customWidth="1"/>
    <col min="11522" max="11522" width="18.7109375" style="1" customWidth="1"/>
    <col min="11523" max="11523" width="29.7109375" style="1" customWidth="1"/>
    <col min="11524" max="11524" width="13.42578125" style="1" customWidth="1"/>
    <col min="11525" max="11525" width="13.85546875" style="1" customWidth="1"/>
    <col min="11526" max="11530" width="16.5703125" style="1" customWidth="1"/>
    <col min="11531" max="11531" width="20.5703125" style="1" customWidth="1"/>
    <col min="11532" max="11532" width="21.140625" style="1" customWidth="1"/>
    <col min="11533" max="11533" width="9.5703125" style="1" customWidth="1"/>
    <col min="11534" max="11534" width="0.42578125" style="1" customWidth="1"/>
    <col min="11535" max="11541" width="6.42578125" style="1" customWidth="1"/>
    <col min="11542" max="11770" width="11.42578125" style="1"/>
    <col min="11771" max="11771" width="1" style="1" customWidth="1"/>
    <col min="11772" max="11772" width="4.28515625" style="1" customWidth="1"/>
    <col min="11773" max="11773" width="34.7109375" style="1" customWidth="1"/>
    <col min="11774" max="11774" width="0" style="1" hidden="1" customWidth="1"/>
    <col min="11775" max="11775" width="20" style="1" customWidth="1"/>
    <col min="11776" max="11776" width="20.85546875" style="1" customWidth="1"/>
    <col min="11777" max="11777" width="25" style="1" customWidth="1"/>
    <col min="11778" max="11778" width="18.7109375" style="1" customWidth="1"/>
    <col min="11779" max="11779" width="29.7109375" style="1" customWidth="1"/>
    <col min="11780" max="11780" width="13.42578125" style="1" customWidth="1"/>
    <col min="11781" max="11781" width="13.85546875" style="1" customWidth="1"/>
    <col min="11782" max="11786" width="16.5703125" style="1" customWidth="1"/>
    <col min="11787" max="11787" width="20.5703125" style="1" customWidth="1"/>
    <col min="11788" max="11788" width="21.140625" style="1" customWidth="1"/>
    <col min="11789" max="11789" width="9.5703125" style="1" customWidth="1"/>
    <col min="11790" max="11790" width="0.42578125" style="1" customWidth="1"/>
    <col min="11791" max="11797" width="6.42578125" style="1" customWidth="1"/>
    <col min="11798" max="12026" width="11.42578125" style="1"/>
    <col min="12027" max="12027" width="1" style="1" customWidth="1"/>
    <col min="12028" max="12028" width="4.28515625" style="1" customWidth="1"/>
    <col min="12029" max="12029" width="34.7109375" style="1" customWidth="1"/>
    <col min="12030" max="12030" width="0" style="1" hidden="1" customWidth="1"/>
    <col min="12031" max="12031" width="20" style="1" customWidth="1"/>
    <col min="12032" max="12032" width="20.85546875" style="1" customWidth="1"/>
    <col min="12033" max="12033" width="25" style="1" customWidth="1"/>
    <col min="12034" max="12034" width="18.7109375" style="1" customWidth="1"/>
    <col min="12035" max="12035" width="29.7109375" style="1" customWidth="1"/>
    <col min="12036" max="12036" width="13.42578125" style="1" customWidth="1"/>
    <col min="12037" max="12037" width="13.85546875" style="1" customWidth="1"/>
    <col min="12038" max="12042" width="16.5703125" style="1" customWidth="1"/>
    <col min="12043" max="12043" width="20.5703125" style="1" customWidth="1"/>
    <col min="12044" max="12044" width="21.140625" style="1" customWidth="1"/>
    <col min="12045" max="12045" width="9.5703125" style="1" customWidth="1"/>
    <col min="12046" max="12046" width="0.42578125" style="1" customWidth="1"/>
    <col min="12047" max="12053" width="6.42578125" style="1" customWidth="1"/>
    <col min="12054" max="12282" width="11.42578125" style="1"/>
    <col min="12283" max="12283" width="1" style="1" customWidth="1"/>
    <col min="12284" max="12284" width="4.28515625" style="1" customWidth="1"/>
    <col min="12285" max="12285" width="34.7109375" style="1" customWidth="1"/>
    <col min="12286" max="12286" width="0" style="1" hidden="1" customWidth="1"/>
    <col min="12287" max="12287" width="20" style="1" customWidth="1"/>
    <col min="12288" max="12288" width="20.85546875" style="1" customWidth="1"/>
    <col min="12289" max="12289" width="25" style="1" customWidth="1"/>
    <col min="12290" max="12290" width="18.7109375" style="1" customWidth="1"/>
    <col min="12291" max="12291" width="29.7109375" style="1" customWidth="1"/>
    <col min="12292" max="12292" width="13.42578125" style="1" customWidth="1"/>
    <col min="12293" max="12293" width="13.85546875" style="1" customWidth="1"/>
    <col min="12294" max="12298" width="16.5703125" style="1" customWidth="1"/>
    <col min="12299" max="12299" width="20.5703125" style="1" customWidth="1"/>
    <col min="12300" max="12300" width="21.140625" style="1" customWidth="1"/>
    <col min="12301" max="12301" width="9.5703125" style="1" customWidth="1"/>
    <col min="12302" max="12302" width="0.42578125" style="1" customWidth="1"/>
    <col min="12303" max="12309" width="6.42578125" style="1" customWidth="1"/>
    <col min="12310" max="12538" width="11.42578125" style="1"/>
    <col min="12539" max="12539" width="1" style="1" customWidth="1"/>
    <col min="12540" max="12540" width="4.28515625" style="1" customWidth="1"/>
    <col min="12541" max="12541" width="34.7109375" style="1" customWidth="1"/>
    <col min="12542" max="12542" width="0" style="1" hidden="1" customWidth="1"/>
    <col min="12543" max="12543" width="20" style="1" customWidth="1"/>
    <col min="12544" max="12544" width="20.85546875" style="1" customWidth="1"/>
    <col min="12545" max="12545" width="25" style="1" customWidth="1"/>
    <col min="12546" max="12546" width="18.7109375" style="1" customWidth="1"/>
    <col min="12547" max="12547" width="29.7109375" style="1" customWidth="1"/>
    <col min="12548" max="12548" width="13.42578125" style="1" customWidth="1"/>
    <col min="12549" max="12549" width="13.85546875" style="1" customWidth="1"/>
    <col min="12550" max="12554" width="16.5703125" style="1" customWidth="1"/>
    <col min="12555" max="12555" width="20.5703125" style="1" customWidth="1"/>
    <col min="12556" max="12556" width="21.140625" style="1" customWidth="1"/>
    <col min="12557" max="12557" width="9.5703125" style="1" customWidth="1"/>
    <col min="12558" max="12558" width="0.42578125" style="1" customWidth="1"/>
    <col min="12559" max="12565" width="6.42578125" style="1" customWidth="1"/>
    <col min="12566" max="12794" width="11.42578125" style="1"/>
    <col min="12795" max="12795" width="1" style="1" customWidth="1"/>
    <col min="12796" max="12796" width="4.28515625" style="1" customWidth="1"/>
    <col min="12797" max="12797" width="34.7109375" style="1" customWidth="1"/>
    <col min="12798" max="12798" width="0" style="1" hidden="1" customWidth="1"/>
    <col min="12799" max="12799" width="20" style="1" customWidth="1"/>
    <col min="12800" max="12800" width="20.85546875" style="1" customWidth="1"/>
    <col min="12801" max="12801" width="25" style="1" customWidth="1"/>
    <col min="12802" max="12802" width="18.7109375" style="1" customWidth="1"/>
    <col min="12803" max="12803" width="29.7109375" style="1" customWidth="1"/>
    <col min="12804" max="12804" width="13.42578125" style="1" customWidth="1"/>
    <col min="12805" max="12805" width="13.85546875" style="1" customWidth="1"/>
    <col min="12806" max="12810" width="16.5703125" style="1" customWidth="1"/>
    <col min="12811" max="12811" width="20.5703125" style="1" customWidth="1"/>
    <col min="12812" max="12812" width="21.140625" style="1" customWidth="1"/>
    <col min="12813" max="12813" width="9.5703125" style="1" customWidth="1"/>
    <col min="12814" max="12814" width="0.42578125" style="1" customWidth="1"/>
    <col min="12815" max="12821" width="6.42578125" style="1" customWidth="1"/>
    <col min="12822" max="13050" width="11.42578125" style="1"/>
    <col min="13051" max="13051" width="1" style="1" customWidth="1"/>
    <col min="13052" max="13052" width="4.28515625" style="1" customWidth="1"/>
    <col min="13053" max="13053" width="34.7109375" style="1" customWidth="1"/>
    <col min="13054" max="13054" width="0" style="1" hidden="1" customWidth="1"/>
    <col min="13055" max="13055" width="20" style="1" customWidth="1"/>
    <col min="13056" max="13056" width="20.85546875" style="1" customWidth="1"/>
    <col min="13057" max="13057" width="25" style="1" customWidth="1"/>
    <col min="13058" max="13058" width="18.7109375" style="1" customWidth="1"/>
    <col min="13059" max="13059" width="29.7109375" style="1" customWidth="1"/>
    <col min="13060" max="13060" width="13.42578125" style="1" customWidth="1"/>
    <col min="13061" max="13061" width="13.85546875" style="1" customWidth="1"/>
    <col min="13062" max="13066" width="16.5703125" style="1" customWidth="1"/>
    <col min="13067" max="13067" width="20.5703125" style="1" customWidth="1"/>
    <col min="13068" max="13068" width="21.140625" style="1" customWidth="1"/>
    <col min="13069" max="13069" width="9.5703125" style="1" customWidth="1"/>
    <col min="13070" max="13070" width="0.42578125" style="1" customWidth="1"/>
    <col min="13071" max="13077" width="6.42578125" style="1" customWidth="1"/>
    <col min="13078" max="13306" width="11.42578125" style="1"/>
    <col min="13307" max="13307" width="1" style="1" customWidth="1"/>
    <col min="13308" max="13308" width="4.28515625" style="1" customWidth="1"/>
    <col min="13309" max="13309" width="34.7109375" style="1" customWidth="1"/>
    <col min="13310" max="13310" width="0" style="1" hidden="1" customWidth="1"/>
    <col min="13311" max="13311" width="20" style="1" customWidth="1"/>
    <col min="13312" max="13312" width="20.85546875" style="1" customWidth="1"/>
    <col min="13313" max="13313" width="25" style="1" customWidth="1"/>
    <col min="13314" max="13314" width="18.7109375" style="1" customWidth="1"/>
    <col min="13315" max="13315" width="29.7109375" style="1" customWidth="1"/>
    <col min="13316" max="13316" width="13.42578125" style="1" customWidth="1"/>
    <col min="13317" max="13317" width="13.85546875" style="1" customWidth="1"/>
    <col min="13318" max="13322" width="16.5703125" style="1" customWidth="1"/>
    <col min="13323" max="13323" width="20.5703125" style="1" customWidth="1"/>
    <col min="13324" max="13324" width="21.140625" style="1" customWidth="1"/>
    <col min="13325" max="13325" width="9.5703125" style="1" customWidth="1"/>
    <col min="13326" max="13326" width="0.42578125" style="1" customWidth="1"/>
    <col min="13327" max="13333" width="6.42578125" style="1" customWidth="1"/>
    <col min="13334" max="13562" width="11.42578125" style="1"/>
    <col min="13563" max="13563" width="1" style="1" customWidth="1"/>
    <col min="13564" max="13564" width="4.28515625" style="1" customWidth="1"/>
    <col min="13565" max="13565" width="34.7109375" style="1" customWidth="1"/>
    <col min="13566" max="13566" width="0" style="1" hidden="1" customWidth="1"/>
    <col min="13567" max="13567" width="20" style="1" customWidth="1"/>
    <col min="13568" max="13568" width="20.85546875" style="1" customWidth="1"/>
    <col min="13569" max="13569" width="25" style="1" customWidth="1"/>
    <col min="13570" max="13570" width="18.7109375" style="1" customWidth="1"/>
    <col min="13571" max="13571" width="29.7109375" style="1" customWidth="1"/>
    <col min="13572" max="13572" width="13.42578125" style="1" customWidth="1"/>
    <col min="13573" max="13573" width="13.85546875" style="1" customWidth="1"/>
    <col min="13574" max="13578" width="16.5703125" style="1" customWidth="1"/>
    <col min="13579" max="13579" width="20.5703125" style="1" customWidth="1"/>
    <col min="13580" max="13580" width="21.140625" style="1" customWidth="1"/>
    <col min="13581" max="13581" width="9.5703125" style="1" customWidth="1"/>
    <col min="13582" max="13582" width="0.42578125" style="1" customWidth="1"/>
    <col min="13583" max="13589" width="6.42578125" style="1" customWidth="1"/>
    <col min="13590" max="13818" width="11.42578125" style="1"/>
    <col min="13819" max="13819" width="1" style="1" customWidth="1"/>
    <col min="13820" max="13820" width="4.28515625" style="1" customWidth="1"/>
    <col min="13821" max="13821" width="34.7109375" style="1" customWidth="1"/>
    <col min="13822" max="13822" width="0" style="1" hidden="1" customWidth="1"/>
    <col min="13823" max="13823" width="20" style="1" customWidth="1"/>
    <col min="13824" max="13824" width="20.85546875" style="1" customWidth="1"/>
    <col min="13825" max="13825" width="25" style="1" customWidth="1"/>
    <col min="13826" max="13826" width="18.7109375" style="1" customWidth="1"/>
    <col min="13827" max="13827" width="29.7109375" style="1" customWidth="1"/>
    <col min="13828" max="13828" width="13.42578125" style="1" customWidth="1"/>
    <col min="13829" max="13829" width="13.85546875" style="1" customWidth="1"/>
    <col min="13830" max="13834" width="16.5703125" style="1" customWidth="1"/>
    <col min="13835" max="13835" width="20.5703125" style="1" customWidth="1"/>
    <col min="13836" max="13836" width="21.140625" style="1" customWidth="1"/>
    <col min="13837" max="13837" width="9.5703125" style="1" customWidth="1"/>
    <col min="13838" max="13838" width="0.42578125" style="1" customWidth="1"/>
    <col min="13839" max="13845" width="6.42578125" style="1" customWidth="1"/>
    <col min="13846" max="14074" width="11.42578125" style="1"/>
    <col min="14075" max="14075" width="1" style="1" customWidth="1"/>
    <col min="14076" max="14076" width="4.28515625" style="1" customWidth="1"/>
    <col min="14077" max="14077" width="34.7109375" style="1" customWidth="1"/>
    <col min="14078" max="14078" width="0" style="1" hidden="1" customWidth="1"/>
    <col min="14079" max="14079" width="20" style="1" customWidth="1"/>
    <col min="14080" max="14080" width="20.85546875" style="1" customWidth="1"/>
    <col min="14081" max="14081" width="25" style="1" customWidth="1"/>
    <col min="14082" max="14082" width="18.7109375" style="1" customWidth="1"/>
    <col min="14083" max="14083" width="29.7109375" style="1" customWidth="1"/>
    <col min="14084" max="14084" width="13.42578125" style="1" customWidth="1"/>
    <col min="14085" max="14085" width="13.85546875" style="1" customWidth="1"/>
    <col min="14086" max="14090" width="16.5703125" style="1" customWidth="1"/>
    <col min="14091" max="14091" width="20.5703125" style="1" customWidth="1"/>
    <col min="14092" max="14092" width="21.140625" style="1" customWidth="1"/>
    <col min="14093" max="14093" width="9.5703125" style="1" customWidth="1"/>
    <col min="14094" max="14094" width="0.42578125" style="1" customWidth="1"/>
    <col min="14095" max="14101" width="6.42578125" style="1" customWidth="1"/>
    <col min="14102" max="14330" width="11.42578125" style="1"/>
    <col min="14331" max="14331" width="1" style="1" customWidth="1"/>
    <col min="14332" max="14332" width="4.28515625" style="1" customWidth="1"/>
    <col min="14333" max="14333" width="34.7109375" style="1" customWidth="1"/>
    <col min="14334" max="14334" width="0" style="1" hidden="1" customWidth="1"/>
    <col min="14335" max="14335" width="20" style="1" customWidth="1"/>
    <col min="14336" max="14336" width="20.85546875" style="1" customWidth="1"/>
    <col min="14337" max="14337" width="25" style="1" customWidth="1"/>
    <col min="14338" max="14338" width="18.7109375" style="1" customWidth="1"/>
    <col min="14339" max="14339" width="29.7109375" style="1" customWidth="1"/>
    <col min="14340" max="14340" width="13.42578125" style="1" customWidth="1"/>
    <col min="14341" max="14341" width="13.85546875" style="1" customWidth="1"/>
    <col min="14342" max="14346" width="16.5703125" style="1" customWidth="1"/>
    <col min="14347" max="14347" width="20.5703125" style="1" customWidth="1"/>
    <col min="14348" max="14348" width="21.140625" style="1" customWidth="1"/>
    <col min="14349" max="14349" width="9.5703125" style="1" customWidth="1"/>
    <col min="14350" max="14350" width="0.42578125" style="1" customWidth="1"/>
    <col min="14351" max="14357" width="6.42578125" style="1" customWidth="1"/>
    <col min="14358" max="14586" width="11.42578125" style="1"/>
    <col min="14587" max="14587" width="1" style="1" customWidth="1"/>
    <col min="14588" max="14588" width="4.28515625" style="1" customWidth="1"/>
    <col min="14589" max="14589" width="34.7109375" style="1" customWidth="1"/>
    <col min="14590" max="14590" width="0" style="1" hidden="1" customWidth="1"/>
    <col min="14591" max="14591" width="20" style="1" customWidth="1"/>
    <col min="14592" max="14592" width="20.85546875" style="1" customWidth="1"/>
    <col min="14593" max="14593" width="25" style="1" customWidth="1"/>
    <col min="14594" max="14594" width="18.7109375" style="1" customWidth="1"/>
    <col min="14595" max="14595" width="29.7109375" style="1" customWidth="1"/>
    <col min="14596" max="14596" width="13.42578125" style="1" customWidth="1"/>
    <col min="14597" max="14597" width="13.85546875" style="1" customWidth="1"/>
    <col min="14598" max="14602" width="16.5703125" style="1" customWidth="1"/>
    <col min="14603" max="14603" width="20.5703125" style="1" customWidth="1"/>
    <col min="14604" max="14604" width="21.140625" style="1" customWidth="1"/>
    <col min="14605" max="14605" width="9.5703125" style="1" customWidth="1"/>
    <col min="14606" max="14606" width="0.42578125" style="1" customWidth="1"/>
    <col min="14607" max="14613" width="6.42578125" style="1" customWidth="1"/>
    <col min="14614" max="14842" width="11.42578125" style="1"/>
    <col min="14843" max="14843" width="1" style="1" customWidth="1"/>
    <col min="14844" max="14844" width="4.28515625" style="1" customWidth="1"/>
    <col min="14845" max="14845" width="34.7109375" style="1" customWidth="1"/>
    <col min="14846" max="14846" width="0" style="1" hidden="1" customWidth="1"/>
    <col min="14847" max="14847" width="20" style="1" customWidth="1"/>
    <col min="14848" max="14848" width="20.85546875" style="1" customWidth="1"/>
    <col min="14849" max="14849" width="25" style="1" customWidth="1"/>
    <col min="14850" max="14850" width="18.7109375" style="1" customWidth="1"/>
    <col min="14851" max="14851" width="29.7109375" style="1" customWidth="1"/>
    <col min="14852" max="14852" width="13.42578125" style="1" customWidth="1"/>
    <col min="14853" max="14853" width="13.85546875" style="1" customWidth="1"/>
    <col min="14854" max="14858" width="16.5703125" style="1" customWidth="1"/>
    <col min="14859" max="14859" width="20.5703125" style="1" customWidth="1"/>
    <col min="14860" max="14860" width="21.140625" style="1" customWidth="1"/>
    <col min="14861" max="14861" width="9.5703125" style="1" customWidth="1"/>
    <col min="14862" max="14862" width="0.42578125" style="1" customWidth="1"/>
    <col min="14863" max="14869" width="6.42578125" style="1" customWidth="1"/>
    <col min="14870" max="15098" width="11.42578125" style="1"/>
    <col min="15099" max="15099" width="1" style="1" customWidth="1"/>
    <col min="15100" max="15100" width="4.28515625" style="1" customWidth="1"/>
    <col min="15101" max="15101" width="34.7109375" style="1" customWidth="1"/>
    <col min="15102" max="15102" width="0" style="1" hidden="1" customWidth="1"/>
    <col min="15103" max="15103" width="20" style="1" customWidth="1"/>
    <col min="15104" max="15104" width="20.85546875" style="1" customWidth="1"/>
    <col min="15105" max="15105" width="25" style="1" customWidth="1"/>
    <col min="15106" max="15106" width="18.7109375" style="1" customWidth="1"/>
    <col min="15107" max="15107" width="29.7109375" style="1" customWidth="1"/>
    <col min="15108" max="15108" width="13.42578125" style="1" customWidth="1"/>
    <col min="15109" max="15109" width="13.85546875" style="1" customWidth="1"/>
    <col min="15110" max="15114" width="16.5703125" style="1" customWidth="1"/>
    <col min="15115" max="15115" width="20.5703125" style="1" customWidth="1"/>
    <col min="15116" max="15116" width="21.140625" style="1" customWidth="1"/>
    <col min="15117" max="15117" width="9.5703125" style="1" customWidth="1"/>
    <col min="15118" max="15118" width="0.42578125" style="1" customWidth="1"/>
    <col min="15119" max="15125" width="6.42578125" style="1" customWidth="1"/>
    <col min="15126" max="15354" width="11.42578125" style="1"/>
    <col min="15355" max="15355" width="1" style="1" customWidth="1"/>
    <col min="15356" max="15356" width="4.28515625" style="1" customWidth="1"/>
    <col min="15357" max="15357" width="34.7109375" style="1" customWidth="1"/>
    <col min="15358" max="15358" width="0" style="1" hidden="1" customWidth="1"/>
    <col min="15359" max="15359" width="20" style="1" customWidth="1"/>
    <col min="15360" max="15360" width="20.85546875" style="1" customWidth="1"/>
    <col min="15361" max="15361" width="25" style="1" customWidth="1"/>
    <col min="15362" max="15362" width="18.7109375" style="1" customWidth="1"/>
    <col min="15363" max="15363" width="29.7109375" style="1" customWidth="1"/>
    <col min="15364" max="15364" width="13.42578125" style="1" customWidth="1"/>
    <col min="15365" max="15365" width="13.85546875" style="1" customWidth="1"/>
    <col min="15366" max="15370" width="16.5703125" style="1" customWidth="1"/>
    <col min="15371" max="15371" width="20.5703125" style="1" customWidth="1"/>
    <col min="15372" max="15372" width="21.140625" style="1" customWidth="1"/>
    <col min="15373" max="15373" width="9.5703125" style="1" customWidth="1"/>
    <col min="15374" max="15374" width="0.42578125" style="1" customWidth="1"/>
    <col min="15375" max="15381" width="6.42578125" style="1" customWidth="1"/>
    <col min="15382" max="15610" width="11.42578125" style="1"/>
    <col min="15611" max="15611" width="1" style="1" customWidth="1"/>
    <col min="15612" max="15612" width="4.28515625" style="1" customWidth="1"/>
    <col min="15613" max="15613" width="34.7109375" style="1" customWidth="1"/>
    <col min="15614" max="15614" width="0" style="1" hidden="1" customWidth="1"/>
    <col min="15615" max="15615" width="20" style="1" customWidth="1"/>
    <col min="15616" max="15616" width="20.85546875" style="1" customWidth="1"/>
    <col min="15617" max="15617" width="25" style="1" customWidth="1"/>
    <col min="15618" max="15618" width="18.7109375" style="1" customWidth="1"/>
    <col min="15619" max="15619" width="29.7109375" style="1" customWidth="1"/>
    <col min="15620" max="15620" width="13.42578125" style="1" customWidth="1"/>
    <col min="15621" max="15621" width="13.85546875" style="1" customWidth="1"/>
    <col min="15622" max="15626" width="16.5703125" style="1" customWidth="1"/>
    <col min="15627" max="15627" width="20.5703125" style="1" customWidth="1"/>
    <col min="15628" max="15628" width="21.140625" style="1" customWidth="1"/>
    <col min="15629" max="15629" width="9.5703125" style="1" customWidth="1"/>
    <col min="15630" max="15630" width="0.42578125" style="1" customWidth="1"/>
    <col min="15631" max="15637" width="6.42578125" style="1" customWidth="1"/>
    <col min="15638" max="15866" width="11.42578125" style="1"/>
    <col min="15867" max="15867" width="1" style="1" customWidth="1"/>
    <col min="15868" max="15868" width="4.28515625" style="1" customWidth="1"/>
    <col min="15869" max="15869" width="34.7109375" style="1" customWidth="1"/>
    <col min="15870" max="15870" width="0" style="1" hidden="1" customWidth="1"/>
    <col min="15871" max="15871" width="20" style="1" customWidth="1"/>
    <col min="15872" max="15872" width="20.85546875" style="1" customWidth="1"/>
    <col min="15873" max="15873" width="25" style="1" customWidth="1"/>
    <col min="15874" max="15874" width="18.7109375" style="1" customWidth="1"/>
    <col min="15875" max="15875" width="29.7109375" style="1" customWidth="1"/>
    <col min="15876" max="15876" width="13.42578125" style="1" customWidth="1"/>
    <col min="15877" max="15877" width="13.85546875" style="1" customWidth="1"/>
    <col min="15878" max="15882" width="16.5703125" style="1" customWidth="1"/>
    <col min="15883" max="15883" width="20.5703125" style="1" customWidth="1"/>
    <col min="15884" max="15884" width="21.140625" style="1" customWidth="1"/>
    <col min="15885" max="15885" width="9.5703125" style="1" customWidth="1"/>
    <col min="15886" max="15886" width="0.42578125" style="1" customWidth="1"/>
    <col min="15887" max="15893" width="6.42578125" style="1" customWidth="1"/>
    <col min="15894" max="16122" width="11.42578125" style="1"/>
    <col min="16123" max="16123" width="1" style="1" customWidth="1"/>
    <col min="16124" max="16124" width="4.28515625" style="1" customWidth="1"/>
    <col min="16125" max="16125" width="34.7109375" style="1" customWidth="1"/>
    <col min="16126" max="16126" width="0" style="1" hidden="1" customWidth="1"/>
    <col min="16127" max="16127" width="20" style="1" customWidth="1"/>
    <col min="16128" max="16128" width="20.85546875" style="1" customWidth="1"/>
    <col min="16129" max="16129" width="25" style="1" customWidth="1"/>
    <col min="16130" max="16130" width="18.7109375" style="1" customWidth="1"/>
    <col min="16131" max="16131" width="29.7109375" style="1" customWidth="1"/>
    <col min="16132" max="16132" width="13.42578125" style="1" customWidth="1"/>
    <col min="16133" max="16133" width="13.85546875" style="1" customWidth="1"/>
    <col min="16134" max="16138" width="16.5703125" style="1" customWidth="1"/>
    <col min="16139" max="16139" width="20.5703125" style="1" customWidth="1"/>
    <col min="16140" max="16140" width="21.140625" style="1" customWidth="1"/>
    <col min="16141" max="16141" width="9.5703125" style="1" customWidth="1"/>
    <col min="16142" max="16142" width="0.42578125" style="1" customWidth="1"/>
    <col min="16143" max="16149" width="6.42578125" style="1" customWidth="1"/>
    <col min="16150" max="16370" width="11.42578125" style="1"/>
    <col min="16371" max="16383" width="11.42578125" style="1" customWidth="1"/>
    <col min="16384" max="16384" width="11.42578125" style="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1016</v>
      </c>
      <c r="C6" s="1258" t="s">
        <v>135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146</v>
      </c>
      <c r="C10" s="1260">
        <v>31</v>
      </c>
      <c r="D10" s="1260"/>
      <c r="E10" s="1261"/>
      <c r="F10" s="6"/>
      <c r="G10" s="560"/>
      <c r="H10" s="6"/>
      <c r="I10" s="6"/>
      <c r="J10" s="6"/>
      <c r="K10" s="6"/>
      <c r="L10" s="6"/>
      <c r="M10" s="6"/>
      <c r="N10" s="7"/>
    </row>
    <row r="11" spans="2:16" ht="16.5" thickBot="1">
      <c r="B11" s="8" t="s">
        <v>8</v>
      </c>
      <c r="C11" s="9">
        <v>41976</v>
      </c>
      <c r="D11" s="10"/>
      <c r="E11" s="10"/>
      <c r="F11" s="10"/>
      <c r="G11" s="561"/>
      <c r="H11" s="10"/>
      <c r="I11" s="10"/>
      <c r="J11" s="10"/>
      <c r="K11" s="10"/>
      <c r="L11" s="10"/>
      <c r="M11" s="10"/>
      <c r="N11" s="11"/>
    </row>
    <row r="12" spans="2:16" ht="15.75">
      <c r="B12" s="12"/>
      <c r="C12" s="13"/>
      <c r="D12" s="14"/>
      <c r="E12" s="14"/>
      <c r="F12" s="14"/>
      <c r="G12" s="562"/>
      <c r="H12" s="14"/>
      <c r="I12" s="15"/>
      <c r="J12" s="15"/>
      <c r="K12" s="15"/>
      <c r="L12" s="15"/>
      <c r="M12" s="15"/>
      <c r="N12" s="14"/>
    </row>
    <row r="13" spans="2:16">
      <c r="I13" s="15"/>
      <c r="J13" s="15"/>
      <c r="K13" s="15"/>
      <c r="L13" s="15"/>
      <c r="M13" s="15"/>
      <c r="N13" s="16"/>
    </row>
    <row r="14" spans="2:16" ht="45.75" customHeight="1">
      <c r="B14" s="1262" t="s">
        <v>9</v>
      </c>
      <c r="C14" s="1262"/>
      <c r="D14" s="17" t="s">
        <v>10</v>
      </c>
      <c r="E14" s="17" t="s">
        <v>11</v>
      </c>
      <c r="F14" s="17" t="s">
        <v>12</v>
      </c>
      <c r="G14" s="147"/>
      <c r="I14" s="19"/>
      <c r="J14" s="19"/>
      <c r="K14" s="19"/>
      <c r="L14" s="19"/>
      <c r="M14" s="19"/>
      <c r="N14" s="16"/>
    </row>
    <row r="15" spans="2:16">
      <c r="B15" s="1262"/>
      <c r="C15" s="1262"/>
      <c r="D15" s="17"/>
      <c r="E15" s="20"/>
      <c r="F15" s="208"/>
      <c r="G15" s="563"/>
      <c r="I15" s="23"/>
      <c r="J15" s="23"/>
      <c r="K15" s="23"/>
      <c r="L15" s="23"/>
      <c r="M15" s="23"/>
      <c r="N15" s="16"/>
    </row>
    <row r="16" spans="2:16">
      <c r="B16" s="1262"/>
      <c r="C16" s="1262"/>
      <c r="D16" s="17"/>
      <c r="E16" s="20"/>
      <c r="F16" s="208"/>
      <c r="G16" s="563"/>
      <c r="I16" s="23"/>
      <c r="J16" s="23"/>
      <c r="K16" s="23"/>
      <c r="L16" s="23"/>
      <c r="M16" s="23"/>
      <c r="N16" s="16"/>
    </row>
    <row r="17" spans="1:14">
      <c r="B17" s="1262"/>
      <c r="C17" s="1262"/>
      <c r="D17" s="17">
        <v>31</v>
      </c>
      <c r="E17" s="20">
        <v>979465680</v>
      </c>
      <c r="F17" s="208">
        <v>360</v>
      </c>
      <c r="G17" s="563"/>
      <c r="I17" s="23"/>
      <c r="J17" s="23"/>
      <c r="K17" s="23"/>
      <c r="L17" s="23"/>
      <c r="M17" s="23"/>
      <c r="N17" s="16"/>
    </row>
    <row r="18" spans="1:14">
      <c r="B18" s="1262"/>
      <c r="C18" s="1262"/>
      <c r="D18" s="17"/>
      <c r="E18" s="564"/>
      <c r="F18" s="208"/>
      <c r="G18" s="563"/>
      <c r="H18" s="25"/>
      <c r="I18" s="23"/>
      <c r="J18" s="23"/>
      <c r="K18" s="23"/>
      <c r="L18" s="23"/>
      <c r="M18" s="23"/>
      <c r="N18" s="26"/>
    </row>
    <row r="19" spans="1:14">
      <c r="B19" s="1262"/>
      <c r="C19" s="1262"/>
      <c r="D19" s="17"/>
      <c r="E19" s="24"/>
      <c r="F19" s="20"/>
      <c r="G19" s="563"/>
      <c r="H19" s="25"/>
      <c r="I19" s="27"/>
      <c r="J19" s="27"/>
      <c r="K19" s="27"/>
      <c r="L19" s="27"/>
      <c r="M19" s="27"/>
      <c r="N19" s="26"/>
    </row>
    <row r="20" spans="1:14">
      <c r="B20" s="1262"/>
      <c r="C20" s="1262"/>
      <c r="D20" s="17"/>
      <c r="E20" s="24"/>
      <c r="F20" s="20"/>
      <c r="G20" s="563"/>
      <c r="H20" s="25"/>
      <c r="I20" s="15"/>
      <c r="J20" s="15"/>
      <c r="K20" s="15"/>
      <c r="L20" s="15"/>
      <c r="M20" s="15"/>
      <c r="N20" s="26"/>
    </row>
    <row r="21" spans="1:14">
      <c r="B21" s="1262"/>
      <c r="C21" s="1262"/>
      <c r="D21" s="17"/>
      <c r="E21" s="24"/>
      <c r="F21" s="20"/>
      <c r="G21" s="563"/>
      <c r="H21" s="25"/>
      <c r="I21" s="15"/>
      <c r="J21" s="15"/>
      <c r="K21" s="15"/>
      <c r="L21" s="15"/>
      <c r="M21" s="15"/>
      <c r="N21" s="26"/>
    </row>
    <row r="22" spans="1:14" ht="15.75" thickBot="1">
      <c r="B22" s="1263" t="s">
        <v>13</v>
      </c>
      <c r="C22" s="1264"/>
      <c r="D22" s="17"/>
      <c r="E22" s="28">
        <f>+SUM(E15:E21)</f>
        <v>979465680</v>
      </c>
      <c r="F22" s="29">
        <f>+SUM(F15:F21)</f>
        <v>360</v>
      </c>
      <c r="G22" s="563"/>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288</v>
      </c>
      <c r="D24" s="266"/>
      <c r="E24" s="36">
        <f>E22</f>
        <v>979465680</v>
      </c>
      <c r="F24" s="37"/>
      <c r="G24" s="37"/>
      <c r="H24" s="37"/>
      <c r="I24" s="38"/>
      <c r="J24" s="38"/>
      <c r="K24" s="38"/>
      <c r="L24" s="38"/>
      <c r="M24" s="38"/>
    </row>
    <row r="25" spans="1:14">
      <c r="A25" s="39"/>
      <c r="C25" s="40"/>
      <c r="D25" s="23"/>
      <c r="E25" s="41"/>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s="565"/>
      <c r="H27"/>
      <c r="I27" s="15"/>
      <c r="J27" s="15"/>
      <c r="K27" s="15"/>
      <c r="L27" s="15"/>
      <c r="M27" s="15"/>
      <c r="N27" s="16"/>
    </row>
    <row r="28" spans="1:14">
      <c r="A28" s="39"/>
      <c r="B28"/>
      <c r="C28"/>
      <c r="D28"/>
      <c r="E28"/>
      <c r="F28"/>
      <c r="G28" s="565"/>
      <c r="H28"/>
      <c r="I28" s="15"/>
      <c r="J28" s="15"/>
      <c r="K28" s="15"/>
      <c r="L28" s="15"/>
      <c r="M28" s="15"/>
      <c r="N28" s="16"/>
    </row>
    <row r="29" spans="1:14">
      <c r="A29" s="39"/>
      <c r="B29" s="43" t="s">
        <v>17</v>
      </c>
      <c r="C29" s="43" t="s">
        <v>18</v>
      </c>
      <c r="D29" s="43" t="s">
        <v>19</v>
      </c>
      <c r="E29"/>
      <c r="F29"/>
      <c r="G29" s="565"/>
      <c r="H29"/>
      <c r="I29" s="15"/>
      <c r="J29" s="15"/>
      <c r="K29" s="15"/>
      <c r="L29" s="15"/>
      <c r="M29" s="15"/>
      <c r="N29" s="16"/>
    </row>
    <row r="30" spans="1:14">
      <c r="A30" s="39"/>
      <c r="B30" s="44" t="s">
        <v>20</v>
      </c>
      <c r="C30" s="128"/>
      <c r="D30" s="128" t="s">
        <v>184</v>
      </c>
      <c r="E30"/>
      <c r="F30"/>
      <c r="G30" s="565"/>
      <c r="H30"/>
      <c r="I30" s="15"/>
      <c r="J30" s="15"/>
      <c r="K30" s="15"/>
      <c r="L30" s="15"/>
      <c r="M30" s="15"/>
      <c r="N30" s="16"/>
    </row>
    <row r="31" spans="1:14">
      <c r="A31" s="39"/>
      <c r="B31" s="44" t="s">
        <v>21</v>
      </c>
      <c r="C31" s="128"/>
      <c r="D31" s="128" t="s">
        <v>184</v>
      </c>
      <c r="E31"/>
      <c r="F31"/>
      <c r="G31" s="565"/>
      <c r="H31"/>
      <c r="I31" s="15"/>
      <c r="J31" s="15"/>
      <c r="K31" s="15"/>
      <c r="L31" s="15"/>
      <c r="M31" s="15"/>
      <c r="N31" s="16"/>
    </row>
    <row r="32" spans="1:14">
      <c r="A32" s="39"/>
      <c r="B32" s="44" t="s">
        <v>22</v>
      </c>
      <c r="C32" s="128"/>
      <c r="D32" s="128" t="s">
        <v>184</v>
      </c>
      <c r="E32"/>
      <c r="F32"/>
      <c r="G32" s="565"/>
      <c r="H32"/>
      <c r="I32" s="15"/>
      <c r="J32" s="15"/>
      <c r="K32" s="15"/>
      <c r="L32" s="15"/>
      <c r="M32" s="15"/>
      <c r="N32" s="16"/>
    </row>
    <row r="33" spans="1:14">
      <c r="A33" s="39"/>
      <c r="B33" s="44" t="s">
        <v>23</v>
      </c>
      <c r="C33" s="128"/>
      <c r="D33" s="128" t="s">
        <v>184</v>
      </c>
      <c r="E33"/>
      <c r="F33"/>
      <c r="G33" s="565"/>
      <c r="H33"/>
      <c r="I33" s="15"/>
      <c r="J33" s="15"/>
      <c r="K33" s="15"/>
      <c r="L33" s="15"/>
      <c r="M33" s="15"/>
      <c r="N33" s="16"/>
    </row>
    <row r="34" spans="1:14">
      <c r="A34" s="39"/>
      <c r="B34" s="44" t="s">
        <v>1017</v>
      </c>
      <c r="C34" s="128"/>
      <c r="D34" s="128" t="s">
        <v>184</v>
      </c>
      <c r="E34"/>
      <c r="F34"/>
      <c r="G34" s="565"/>
      <c r="H34"/>
      <c r="I34" s="15"/>
      <c r="J34" s="15"/>
      <c r="K34" s="15"/>
      <c r="L34" s="15"/>
      <c r="M34" s="15"/>
      <c r="N34" s="16"/>
    </row>
    <row r="35" spans="1:14">
      <c r="A35" s="39"/>
      <c r="B35"/>
      <c r="C35"/>
      <c r="D35"/>
      <c r="E35"/>
      <c r="F35"/>
      <c r="G35" s="565"/>
      <c r="H35"/>
      <c r="I35" s="15"/>
      <c r="J35" s="15"/>
      <c r="K35" s="15"/>
      <c r="L35" s="15"/>
      <c r="M35" s="15"/>
      <c r="N35" s="16"/>
    </row>
    <row r="36" spans="1:14">
      <c r="A36" s="39"/>
      <c r="B36"/>
      <c r="C36"/>
      <c r="D36"/>
      <c r="E36"/>
      <c r="F36"/>
      <c r="G36" s="565"/>
      <c r="H36"/>
      <c r="I36" s="15"/>
      <c r="J36" s="15"/>
      <c r="K36" s="15"/>
      <c r="L36" s="15"/>
      <c r="M36" s="15"/>
      <c r="N36" s="16"/>
    </row>
    <row r="37" spans="1:14">
      <c r="A37" s="39"/>
      <c r="B37" s="42" t="s">
        <v>25</v>
      </c>
      <c r="C37"/>
      <c r="D37"/>
      <c r="E37"/>
      <c r="F37"/>
      <c r="G37" s="565"/>
      <c r="H37"/>
      <c r="I37" s="15"/>
      <c r="J37" s="15"/>
      <c r="K37" s="15"/>
      <c r="L37" s="15"/>
      <c r="M37" s="15"/>
      <c r="N37" s="16"/>
    </row>
    <row r="38" spans="1:14">
      <c r="A38" s="39"/>
      <c r="B38"/>
      <c r="C38"/>
      <c r="D38"/>
      <c r="E38"/>
      <c r="F38"/>
      <c r="G38" s="565"/>
      <c r="H38"/>
      <c r="I38" s="15"/>
      <c r="J38" s="15"/>
      <c r="K38" s="15"/>
      <c r="L38" s="15"/>
      <c r="M38" s="15"/>
      <c r="N38" s="16"/>
    </row>
    <row r="39" spans="1:14">
      <c r="A39" s="39"/>
      <c r="B39"/>
      <c r="C39"/>
      <c r="D39"/>
      <c r="E39"/>
      <c r="F39"/>
      <c r="G39" s="565"/>
      <c r="H39"/>
      <c r="I39" s="15"/>
      <c r="J39" s="15"/>
      <c r="K39" s="15"/>
      <c r="L39" s="15"/>
      <c r="M39" s="15"/>
      <c r="N39" s="16"/>
    </row>
    <row r="40" spans="1:14">
      <c r="A40" s="39"/>
      <c r="B40" s="43" t="s">
        <v>17</v>
      </c>
      <c r="C40" s="43" t="s">
        <v>26</v>
      </c>
      <c r="D40" s="48" t="s">
        <v>27</v>
      </c>
      <c r="E40" s="48" t="s">
        <v>28</v>
      </c>
      <c r="F40"/>
      <c r="G40" s="565"/>
      <c r="H40"/>
      <c r="I40" s="15"/>
      <c r="J40" s="15"/>
      <c r="K40" s="15"/>
      <c r="L40" s="15"/>
      <c r="M40" s="15"/>
      <c r="N40" s="16"/>
    </row>
    <row r="41" spans="1:14" ht="28.5">
      <c r="A41" s="39"/>
      <c r="B41" s="49" t="s">
        <v>29</v>
      </c>
      <c r="C41" s="50">
        <v>40</v>
      </c>
      <c r="D41" s="187">
        <v>0</v>
      </c>
      <c r="E41" s="1265">
        <f>+D41+D42</f>
        <v>0</v>
      </c>
      <c r="F41"/>
      <c r="G41" s="565"/>
      <c r="H41"/>
      <c r="I41" s="15"/>
      <c r="J41" s="15"/>
      <c r="K41" s="15"/>
      <c r="L41" s="15"/>
      <c r="M41" s="15"/>
      <c r="N41" s="16"/>
    </row>
    <row r="42" spans="1:14" ht="42.75">
      <c r="A42" s="39"/>
      <c r="B42" s="49" t="s">
        <v>30</v>
      </c>
      <c r="C42" s="50">
        <v>60</v>
      </c>
      <c r="D42" s="187">
        <f>+F157</f>
        <v>0</v>
      </c>
      <c r="E42" s="1266"/>
      <c r="F42"/>
      <c r="G42" s="565"/>
      <c r="H42"/>
      <c r="I42" s="15"/>
      <c r="J42" s="15"/>
      <c r="K42" s="15"/>
      <c r="L42" s="15"/>
      <c r="M42" s="15"/>
      <c r="N42" s="16"/>
    </row>
    <row r="43" spans="1:14">
      <c r="A43" s="39"/>
      <c r="C43" s="40"/>
      <c r="D43" s="23"/>
      <c r="E43" s="41"/>
      <c r="F43" s="37"/>
      <c r="G43" s="37"/>
      <c r="H43" s="37"/>
      <c r="I43" s="38"/>
      <c r="J43" s="38"/>
      <c r="K43" s="38"/>
      <c r="L43" s="38"/>
      <c r="M43" s="38"/>
    </row>
    <row r="44" spans="1:14">
      <c r="A44" s="39"/>
      <c r="C44" s="40"/>
      <c r="D44" s="23"/>
      <c r="E44" s="41"/>
      <c r="F44" s="37"/>
      <c r="G44" s="37"/>
      <c r="H44" s="37"/>
      <c r="I44" s="38"/>
      <c r="J44" s="38"/>
      <c r="K44" s="38"/>
      <c r="L44" s="38"/>
      <c r="M44" s="38"/>
    </row>
    <row r="45" spans="1:14">
      <c r="A45" s="39"/>
      <c r="C45" s="40"/>
      <c r="D45" s="23"/>
      <c r="E45" s="41"/>
      <c r="F45" s="37"/>
      <c r="G45" s="37"/>
      <c r="H45" s="37"/>
      <c r="I45" s="38"/>
      <c r="J45" s="38"/>
      <c r="K45" s="38"/>
      <c r="L45" s="38"/>
      <c r="M45" s="566"/>
      <c r="N45" s="103"/>
    </row>
    <row r="46" spans="1:14" ht="15.75" thickBot="1">
      <c r="M46" s="1396"/>
      <c r="N46" s="1396"/>
    </row>
    <row r="47" spans="1:14">
      <c r="B47" s="42" t="s">
        <v>32</v>
      </c>
      <c r="M47" s="51"/>
      <c r="N47" s="51"/>
    </row>
    <row r="48" spans="1:14" ht="15.75" thickBot="1">
      <c r="M48" s="51"/>
      <c r="N48" s="51"/>
    </row>
    <row r="49" spans="1:25" s="15" customFormat="1" ht="109.5" customHeight="1">
      <c r="B49" s="52" t="s">
        <v>33</v>
      </c>
      <c r="C49" s="52" t="s">
        <v>34</v>
      </c>
      <c r="D49" s="52" t="s">
        <v>35</v>
      </c>
      <c r="E49" s="52" t="s">
        <v>36</v>
      </c>
      <c r="F49" s="52" t="s">
        <v>37</v>
      </c>
      <c r="G49" s="52" t="s">
        <v>38</v>
      </c>
      <c r="H49" s="52" t="s">
        <v>39</v>
      </c>
      <c r="I49" s="52" t="s">
        <v>40</v>
      </c>
      <c r="J49" s="52" t="s">
        <v>41</v>
      </c>
      <c r="K49" s="52" t="s">
        <v>42</v>
      </c>
      <c r="L49" s="52" t="s">
        <v>43</v>
      </c>
      <c r="M49" s="53" t="s">
        <v>44</v>
      </c>
      <c r="N49" s="52" t="s">
        <v>45</v>
      </c>
      <c r="O49" s="52" t="s">
        <v>46</v>
      </c>
      <c r="P49" s="54" t="s">
        <v>47</v>
      </c>
      <c r="Q49" s="54" t="s">
        <v>48</v>
      </c>
    </row>
    <row r="50" spans="1:25" s="162" customFormat="1" ht="120">
      <c r="A50" s="150">
        <v>1</v>
      </c>
      <c r="B50" s="153" t="s">
        <v>135</v>
      </c>
      <c r="C50" s="153" t="s">
        <v>135</v>
      </c>
      <c r="D50" s="153" t="s">
        <v>49</v>
      </c>
      <c r="E50" s="516" t="s">
        <v>1018</v>
      </c>
      <c r="F50" s="152" t="s">
        <v>18</v>
      </c>
      <c r="G50" s="512" t="s">
        <v>53</v>
      </c>
      <c r="H50" s="519">
        <v>40925</v>
      </c>
      <c r="I50" s="519">
        <v>41090</v>
      </c>
      <c r="J50" s="514" t="s">
        <v>19</v>
      </c>
      <c r="K50" s="567">
        <v>0</v>
      </c>
      <c r="L50" s="514" t="s">
        <v>19</v>
      </c>
      <c r="M50" s="543">
        <v>0</v>
      </c>
      <c r="N50" s="512" t="s">
        <v>53</v>
      </c>
      <c r="O50" s="544">
        <v>0</v>
      </c>
      <c r="P50" s="544" t="s">
        <v>1019</v>
      </c>
      <c r="Q50" s="174" t="s">
        <v>1100</v>
      </c>
      <c r="R50" s="175"/>
      <c r="S50" s="175"/>
      <c r="T50" s="175"/>
      <c r="U50" s="175"/>
      <c r="V50" s="175"/>
      <c r="W50" s="175"/>
      <c r="X50" s="175"/>
      <c r="Y50" s="175"/>
    </row>
    <row r="51" spans="1:25" s="162" customFormat="1" ht="120">
      <c r="A51" s="150">
        <f>+A50+1</f>
        <v>2</v>
      </c>
      <c r="B51" s="153" t="s">
        <v>135</v>
      </c>
      <c r="C51" s="153" t="s">
        <v>135</v>
      </c>
      <c r="D51" s="153" t="s">
        <v>49</v>
      </c>
      <c r="E51" s="516" t="s">
        <v>1020</v>
      </c>
      <c r="F51" s="152" t="s">
        <v>18</v>
      </c>
      <c r="G51" s="152" t="s">
        <v>53</v>
      </c>
      <c r="H51" s="519">
        <v>41091</v>
      </c>
      <c r="I51" s="519">
        <v>41273</v>
      </c>
      <c r="J51" s="514" t="s">
        <v>19</v>
      </c>
      <c r="K51" s="567">
        <v>0</v>
      </c>
      <c r="L51" s="514" t="s">
        <v>19</v>
      </c>
      <c r="M51" s="543">
        <v>0</v>
      </c>
      <c r="N51" s="152" t="s">
        <v>53</v>
      </c>
      <c r="O51" s="544">
        <v>0</v>
      </c>
      <c r="P51" s="544" t="s">
        <v>1019</v>
      </c>
      <c r="Q51" s="174" t="s">
        <v>1100</v>
      </c>
      <c r="R51" s="175"/>
      <c r="S51" s="175"/>
      <c r="T51" s="175"/>
      <c r="U51" s="175"/>
      <c r="V51" s="175"/>
      <c r="W51" s="175"/>
      <c r="X51" s="175"/>
      <c r="Y51" s="175"/>
    </row>
    <row r="52" spans="1:25" s="162" customFormat="1" ht="120">
      <c r="A52" s="150">
        <f t="shared" ref="A52:A56" si="0">+A51+1</f>
        <v>3</v>
      </c>
      <c r="B52" s="153" t="s">
        <v>135</v>
      </c>
      <c r="C52" s="153" t="s">
        <v>135</v>
      </c>
      <c r="D52" s="153" t="s">
        <v>49</v>
      </c>
      <c r="E52" s="516" t="s">
        <v>1021</v>
      </c>
      <c r="F52" s="152" t="s">
        <v>18</v>
      </c>
      <c r="G52" s="152" t="s">
        <v>53</v>
      </c>
      <c r="H52" s="519">
        <v>41291</v>
      </c>
      <c r="I52" s="519">
        <v>41639</v>
      </c>
      <c r="J52" s="514" t="s">
        <v>19</v>
      </c>
      <c r="K52" s="567">
        <v>0</v>
      </c>
      <c r="L52" s="514" t="s">
        <v>19</v>
      </c>
      <c r="M52" s="543">
        <v>0</v>
      </c>
      <c r="N52" s="152" t="s">
        <v>53</v>
      </c>
      <c r="O52" s="544">
        <v>0</v>
      </c>
      <c r="P52" s="544" t="s">
        <v>1019</v>
      </c>
      <c r="Q52" s="174" t="s">
        <v>1100</v>
      </c>
      <c r="R52" s="175"/>
      <c r="S52" s="175"/>
      <c r="T52" s="175"/>
      <c r="U52" s="175"/>
      <c r="V52" s="175"/>
      <c r="W52" s="175"/>
      <c r="X52" s="175"/>
      <c r="Y52" s="175"/>
    </row>
    <row r="53" spans="1:25" s="162" customFormat="1" ht="120">
      <c r="A53" s="150">
        <f t="shared" si="0"/>
        <v>4</v>
      </c>
      <c r="B53" s="153" t="s">
        <v>135</v>
      </c>
      <c r="C53" s="153" t="s">
        <v>135</v>
      </c>
      <c r="D53" s="153" t="s">
        <v>49</v>
      </c>
      <c r="E53" s="516" t="s">
        <v>1022</v>
      </c>
      <c r="F53" s="152" t="s">
        <v>18</v>
      </c>
      <c r="G53" s="152" t="s">
        <v>53</v>
      </c>
      <c r="H53" s="519">
        <v>41640</v>
      </c>
      <c r="I53" s="519">
        <v>41933</v>
      </c>
      <c r="J53" s="514" t="s">
        <v>19</v>
      </c>
      <c r="K53" s="567">
        <v>0</v>
      </c>
      <c r="L53" s="514" t="s">
        <v>19</v>
      </c>
      <c r="M53" s="543">
        <v>0</v>
      </c>
      <c r="N53" s="152" t="s">
        <v>53</v>
      </c>
      <c r="O53" s="544">
        <v>0</v>
      </c>
      <c r="P53" s="544" t="s">
        <v>1019</v>
      </c>
      <c r="Q53" s="174" t="s">
        <v>1100</v>
      </c>
      <c r="R53" s="175"/>
      <c r="S53" s="175"/>
      <c r="T53" s="175"/>
      <c r="U53" s="175"/>
      <c r="V53" s="175"/>
      <c r="W53" s="175"/>
      <c r="X53" s="175"/>
      <c r="Y53" s="175"/>
    </row>
    <row r="54" spans="1:25" s="162" customFormat="1" ht="120">
      <c r="A54" s="150">
        <f t="shared" si="0"/>
        <v>5</v>
      </c>
      <c r="B54" s="153" t="s">
        <v>135</v>
      </c>
      <c r="C54" s="153" t="s">
        <v>135</v>
      </c>
      <c r="D54" s="153" t="s">
        <v>49</v>
      </c>
      <c r="E54" s="516" t="s">
        <v>1023</v>
      </c>
      <c r="F54" s="152" t="s">
        <v>18</v>
      </c>
      <c r="G54" s="152" t="s">
        <v>53</v>
      </c>
      <c r="H54" s="519">
        <v>41944</v>
      </c>
      <c r="I54" s="519">
        <v>42004</v>
      </c>
      <c r="J54" s="514" t="s">
        <v>19</v>
      </c>
      <c r="K54" s="567">
        <v>0</v>
      </c>
      <c r="L54" s="514" t="s">
        <v>19</v>
      </c>
      <c r="M54" s="543">
        <v>0</v>
      </c>
      <c r="N54" s="152" t="s">
        <v>53</v>
      </c>
      <c r="O54" s="544">
        <v>0</v>
      </c>
      <c r="P54" s="544" t="s">
        <v>1019</v>
      </c>
      <c r="Q54" s="174" t="s">
        <v>1100</v>
      </c>
      <c r="R54" s="175"/>
      <c r="S54" s="175"/>
      <c r="T54" s="175"/>
      <c r="U54" s="175"/>
      <c r="V54" s="175"/>
      <c r="W54" s="175"/>
      <c r="X54" s="175"/>
      <c r="Y54" s="175"/>
    </row>
    <row r="55" spans="1:25" s="162" customFormat="1" ht="120">
      <c r="A55" s="150">
        <f t="shared" si="0"/>
        <v>6</v>
      </c>
      <c r="B55" s="153" t="s">
        <v>135</v>
      </c>
      <c r="C55" s="153" t="s">
        <v>135</v>
      </c>
      <c r="D55" s="153" t="s">
        <v>49</v>
      </c>
      <c r="E55" s="516" t="s">
        <v>1024</v>
      </c>
      <c r="F55" s="152" t="s">
        <v>18</v>
      </c>
      <c r="G55" s="152" t="s">
        <v>53</v>
      </c>
      <c r="H55" s="519">
        <v>41895</v>
      </c>
      <c r="I55" s="519">
        <v>41974</v>
      </c>
      <c r="J55" s="514" t="s">
        <v>19</v>
      </c>
      <c r="K55" s="567">
        <v>0</v>
      </c>
      <c r="L55" s="514" t="s">
        <v>19</v>
      </c>
      <c r="M55" s="543">
        <v>0</v>
      </c>
      <c r="N55" s="152" t="s">
        <v>53</v>
      </c>
      <c r="O55" s="544">
        <v>0</v>
      </c>
      <c r="P55" s="544" t="s">
        <v>1019</v>
      </c>
      <c r="Q55" s="174" t="s">
        <v>1100</v>
      </c>
      <c r="R55" s="175"/>
      <c r="S55" s="175"/>
      <c r="T55" s="175"/>
      <c r="U55" s="175"/>
      <c r="V55" s="175"/>
      <c r="W55" s="175"/>
      <c r="X55" s="175"/>
      <c r="Y55" s="175"/>
    </row>
    <row r="56" spans="1:25" s="162" customFormat="1" ht="174.75" customHeight="1">
      <c r="A56" s="150">
        <f t="shared" si="0"/>
        <v>7</v>
      </c>
      <c r="B56" s="153" t="s">
        <v>135</v>
      </c>
      <c r="C56" s="153" t="s">
        <v>135</v>
      </c>
      <c r="D56" s="153" t="s">
        <v>49</v>
      </c>
      <c r="E56" s="516" t="s">
        <v>1025</v>
      </c>
      <c r="F56" s="152" t="s">
        <v>18</v>
      </c>
      <c r="G56" s="152" t="s">
        <v>53</v>
      </c>
      <c r="H56" s="519"/>
      <c r="I56" s="519"/>
      <c r="J56" s="514" t="s">
        <v>19</v>
      </c>
      <c r="K56" s="567">
        <f t="shared" ref="K56:K57" si="1">(DAYS360(H56,I56))/30</f>
        <v>0</v>
      </c>
      <c r="L56" s="514" t="s">
        <v>19</v>
      </c>
      <c r="M56" s="543" t="s">
        <v>53</v>
      </c>
      <c r="N56" s="152" t="s">
        <v>53</v>
      </c>
      <c r="O56" s="544"/>
      <c r="P56" s="544"/>
      <c r="Q56" s="174" t="s">
        <v>1100</v>
      </c>
      <c r="R56" s="175"/>
      <c r="S56" s="175"/>
      <c r="T56" s="175"/>
      <c r="U56" s="175"/>
      <c r="V56" s="175"/>
      <c r="W56" s="175"/>
      <c r="X56" s="175"/>
      <c r="Y56" s="175"/>
    </row>
    <row r="57" spans="1:25" s="162" customFormat="1" ht="154.5" customHeight="1">
      <c r="A57" s="150">
        <v>8</v>
      </c>
      <c r="B57" s="153" t="s">
        <v>135</v>
      </c>
      <c r="C57" s="153" t="s">
        <v>135</v>
      </c>
      <c r="D57" s="153" t="s">
        <v>49</v>
      </c>
      <c r="E57" s="516" t="s">
        <v>1027</v>
      </c>
      <c r="F57" s="152" t="s">
        <v>18</v>
      </c>
      <c r="G57" s="152" t="s">
        <v>53</v>
      </c>
      <c r="H57" s="519"/>
      <c r="I57" s="519"/>
      <c r="J57" s="514" t="s">
        <v>19</v>
      </c>
      <c r="K57" s="567">
        <f t="shared" si="1"/>
        <v>0</v>
      </c>
      <c r="L57" s="514" t="s">
        <v>19</v>
      </c>
      <c r="M57" s="543" t="s">
        <v>53</v>
      </c>
      <c r="N57" s="152" t="s">
        <v>53</v>
      </c>
      <c r="O57" s="544"/>
      <c r="P57" s="544"/>
      <c r="Q57" s="174" t="s">
        <v>1100</v>
      </c>
      <c r="R57" s="175"/>
      <c r="S57" s="175"/>
      <c r="T57" s="175"/>
      <c r="U57" s="175"/>
      <c r="V57" s="175"/>
      <c r="W57" s="175"/>
      <c r="X57" s="175"/>
      <c r="Y57" s="175"/>
    </row>
    <row r="58" spans="1:25" s="162" customFormat="1">
      <c r="A58" s="150">
        <v>9</v>
      </c>
      <c r="B58" s="153"/>
      <c r="C58" s="153"/>
      <c r="D58" s="153"/>
      <c r="E58" s="159"/>
      <c r="F58" s="155"/>
      <c r="G58" s="155"/>
      <c r="H58" s="156"/>
      <c r="I58" s="156"/>
      <c r="J58" s="157"/>
      <c r="K58" s="67"/>
      <c r="L58" s="157"/>
      <c r="M58" s="173"/>
      <c r="N58" s="155"/>
      <c r="O58" s="160"/>
      <c r="P58" s="160"/>
      <c r="Q58" s="174"/>
      <c r="R58" s="175"/>
      <c r="S58" s="175"/>
      <c r="T58" s="175"/>
      <c r="U58" s="175"/>
      <c r="V58" s="175"/>
      <c r="W58" s="175"/>
      <c r="X58" s="175"/>
      <c r="Y58" s="175"/>
    </row>
    <row r="59" spans="1:25" s="162" customFormat="1">
      <c r="A59" s="150"/>
      <c r="B59" s="151" t="s">
        <v>28</v>
      </c>
      <c r="C59" s="152"/>
      <c r="D59" s="153"/>
      <c r="E59" s="159"/>
      <c r="F59" s="155"/>
      <c r="G59" s="155"/>
      <c r="H59" s="155"/>
      <c r="I59" s="156"/>
      <c r="J59" s="157"/>
      <c r="K59" s="468">
        <f t="shared" ref="K59" si="2">SUM(K50:K58)</f>
        <v>0</v>
      </c>
      <c r="L59" s="158">
        <f t="shared" ref="L59:O59" si="3">SUM(L50:L58)</f>
        <v>0</v>
      </c>
      <c r="M59" s="185">
        <f t="shared" si="3"/>
        <v>0</v>
      </c>
      <c r="N59" s="158">
        <f t="shared" si="3"/>
        <v>0</v>
      </c>
      <c r="O59" s="185">
        <f t="shared" si="3"/>
        <v>0</v>
      </c>
      <c r="P59" s="160"/>
      <c r="Q59" s="161"/>
    </row>
    <row r="60" spans="1:25" s="112" customFormat="1">
      <c r="E60" s="163"/>
      <c r="G60" s="568"/>
    </row>
    <row r="61" spans="1:25" s="112" customFormat="1">
      <c r="B61" s="1371" t="s">
        <v>60</v>
      </c>
      <c r="C61" s="1371" t="s">
        <v>61</v>
      </c>
      <c r="D61" s="1373" t="s">
        <v>62</v>
      </c>
      <c r="E61" s="1373"/>
      <c r="G61" s="568"/>
    </row>
    <row r="62" spans="1:25" s="112" customFormat="1">
      <c r="B62" s="1372"/>
      <c r="C62" s="1372"/>
      <c r="D62" s="48" t="s">
        <v>63</v>
      </c>
      <c r="E62" s="571" t="s">
        <v>64</v>
      </c>
      <c r="G62" s="568"/>
    </row>
    <row r="63" spans="1:25" s="112" customFormat="1" ht="30.6" customHeight="1">
      <c r="B63" s="166" t="s">
        <v>65</v>
      </c>
      <c r="C63" s="572">
        <f>+K59</f>
        <v>0</v>
      </c>
      <c r="D63" s="118"/>
      <c r="E63" s="117" t="s">
        <v>184</v>
      </c>
      <c r="F63" s="168"/>
      <c r="G63" s="573"/>
      <c r="H63" s="168"/>
      <c r="I63" s="168"/>
      <c r="J63" s="168"/>
      <c r="K63" s="574"/>
      <c r="L63" s="574"/>
      <c r="M63" s="168"/>
    </row>
    <row r="64" spans="1:25" s="112" customFormat="1" ht="30" customHeight="1">
      <c r="B64" s="166" t="s">
        <v>66</v>
      </c>
      <c r="C64" s="167">
        <f>+M59</f>
        <v>0</v>
      </c>
      <c r="D64" s="118"/>
      <c r="E64" s="117" t="s">
        <v>184</v>
      </c>
      <c r="G64" s="568"/>
      <c r="K64" s="574"/>
      <c r="L64" s="574"/>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ht="42" customHeight="1">
      <c r="B71" s="559" t="s">
        <v>1028</v>
      </c>
      <c r="C71" s="559" t="s">
        <v>155</v>
      </c>
      <c r="D71" s="197" t="s">
        <v>1029</v>
      </c>
      <c r="E71" s="197" t="s">
        <v>332</v>
      </c>
      <c r="F71" s="575" t="s">
        <v>332</v>
      </c>
      <c r="G71" s="576" t="s">
        <v>332</v>
      </c>
      <c r="H71" s="575" t="s">
        <v>332</v>
      </c>
      <c r="I71" s="559" t="s">
        <v>18</v>
      </c>
      <c r="J71" s="559" t="s">
        <v>332</v>
      </c>
      <c r="K71" s="110" t="s">
        <v>332</v>
      </c>
      <c r="L71" s="110" t="s">
        <v>332</v>
      </c>
      <c r="M71" s="110" t="s">
        <v>332</v>
      </c>
      <c r="N71" s="110" t="s">
        <v>332</v>
      </c>
      <c r="O71" s="1292" t="s">
        <v>1101</v>
      </c>
      <c r="P71" s="1293"/>
      <c r="Q71" s="110" t="s">
        <v>19</v>
      </c>
    </row>
    <row r="72" spans="2:17">
      <c r="B72" s="559" t="s">
        <v>1028</v>
      </c>
      <c r="C72" s="559" t="s">
        <v>155</v>
      </c>
      <c r="D72" s="197" t="s">
        <v>1102</v>
      </c>
      <c r="E72" s="197"/>
      <c r="F72" s="575"/>
      <c r="G72" s="576"/>
      <c r="H72" s="575"/>
      <c r="I72" s="559"/>
      <c r="J72" s="559"/>
      <c r="K72" s="110"/>
      <c r="L72" s="110"/>
      <c r="M72" s="110"/>
      <c r="N72" s="110"/>
      <c r="O72" s="1292"/>
      <c r="P72" s="1293"/>
      <c r="Q72" s="110"/>
    </row>
    <row r="73" spans="2:17">
      <c r="B73" s="119" t="s">
        <v>1103</v>
      </c>
      <c r="C73" s="119" t="s">
        <v>85</v>
      </c>
      <c r="D73" s="197" t="s">
        <v>1029</v>
      </c>
      <c r="E73" s="197"/>
      <c r="F73" s="575"/>
      <c r="G73" s="576"/>
      <c r="H73" s="575"/>
      <c r="I73" s="559"/>
      <c r="J73" s="559"/>
      <c r="K73" s="110"/>
      <c r="L73" s="110"/>
      <c r="M73" s="110"/>
      <c r="N73" s="110"/>
      <c r="O73" s="1292" t="s">
        <v>1104</v>
      </c>
      <c r="P73" s="1293"/>
      <c r="Q73" s="110" t="s">
        <v>19</v>
      </c>
    </row>
    <row r="74" spans="2:17">
      <c r="B74" s="119" t="s">
        <v>1103</v>
      </c>
      <c r="C74" s="119" t="s">
        <v>85</v>
      </c>
      <c r="D74" s="197" t="s">
        <v>1102</v>
      </c>
      <c r="E74" s="197"/>
      <c r="F74" s="575"/>
      <c r="G74" s="576"/>
      <c r="H74" s="575"/>
      <c r="I74" s="559"/>
      <c r="J74" s="559"/>
      <c r="K74" s="110"/>
      <c r="L74" s="110"/>
      <c r="M74" s="110"/>
      <c r="N74" s="110"/>
      <c r="O74" s="1292"/>
      <c r="P74" s="1293"/>
      <c r="Q74" s="110"/>
    </row>
    <row r="75" spans="2:17">
      <c r="B75" s="119"/>
      <c r="C75" s="119"/>
      <c r="D75" s="120"/>
      <c r="E75" s="120"/>
      <c r="F75" s="121"/>
      <c r="G75" s="554"/>
      <c r="H75" s="121"/>
      <c r="I75" s="122"/>
      <c r="J75" s="122"/>
      <c r="K75" s="44"/>
      <c r="L75" s="44"/>
      <c r="M75" s="44"/>
      <c r="N75" s="44"/>
      <c r="O75" s="1278"/>
      <c r="P75" s="1279"/>
      <c r="Q75" s="44"/>
    </row>
    <row r="76" spans="2:17">
      <c r="B76" s="119"/>
      <c r="C76" s="119"/>
      <c r="D76" s="120"/>
      <c r="E76" s="120"/>
      <c r="F76" s="121"/>
      <c r="G76" s="554"/>
      <c r="H76" s="121"/>
      <c r="I76" s="122"/>
      <c r="J76" s="122"/>
      <c r="K76" s="44"/>
      <c r="L76" s="44"/>
      <c r="M76" s="44"/>
      <c r="N76" s="44"/>
      <c r="O76" s="1278"/>
      <c r="P76" s="1279"/>
      <c r="Q76" s="44"/>
    </row>
    <row r="77" spans="2:17">
      <c r="B77" s="44"/>
      <c r="C77" s="44"/>
      <c r="D77" s="44"/>
      <c r="E77" s="44"/>
      <c r="F77" s="44"/>
      <c r="G77" s="129"/>
      <c r="H77" s="44"/>
      <c r="I77" s="44"/>
      <c r="J77" s="44"/>
      <c r="K77" s="44"/>
      <c r="L77" s="44"/>
      <c r="M77" s="44"/>
      <c r="N77" s="44"/>
      <c r="O77" s="1278"/>
      <c r="P77" s="1279"/>
      <c r="Q77" s="44"/>
    </row>
    <row r="78" spans="2:17">
      <c r="B78" s="1" t="s">
        <v>88</v>
      </c>
    </row>
    <row r="79" spans="2:17">
      <c r="B79" s="1" t="s">
        <v>89</v>
      </c>
    </row>
    <row r="80" spans="2:17">
      <c r="B80" s="1" t="s">
        <v>90</v>
      </c>
    </row>
    <row r="82" spans="2:17" ht="15.75" thickBot="1"/>
    <row r="83" spans="2:17" ht="27" thickBot="1">
      <c r="B83" s="1268" t="s">
        <v>91</v>
      </c>
      <c r="C83" s="1269"/>
      <c r="D83" s="1269"/>
      <c r="E83" s="1269"/>
      <c r="F83" s="1269"/>
      <c r="G83" s="1269"/>
      <c r="H83" s="1269"/>
      <c r="I83" s="1269"/>
      <c r="J83" s="1269"/>
      <c r="K83" s="1269"/>
      <c r="L83" s="1269"/>
      <c r="M83" s="1269"/>
      <c r="N83" s="1270"/>
    </row>
    <row r="87" spans="2:17">
      <c r="C87" s="103"/>
    </row>
    <row r="88" spans="2:17" ht="76.5" customHeight="1">
      <c r="B88" s="114" t="s">
        <v>92</v>
      </c>
      <c r="C88" s="114" t="s">
        <v>93</v>
      </c>
      <c r="D88" s="114" t="s">
        <v>94</v>
      </c>
      <c r="E88" s="114" t="s">
        <v>95</v>
      </c>
      <c r="F88" s="114" t="s">
        <v>96</v>
      </c>
      <c r="G88" s="114" t="s">
        <v>97</v>
      </c>
      <c r="H88" s="114" t="s">
        <v>98</v>
      </c>
      <c r="I88" s="114" t="s">
        <v>99</v>
      </c>
      <c r="J88" s="1271" t="s">
        <v>1031</v>
      </c>
      <c r="K88" s="1272"/>
      <c r="L88" s="1273"/>
      <c r="M88" s="114" t="s">
        <v>101</v>
      </c>
      <c r="N88" s="114" t="s">
        <v>102</v>
      </c>
      <c r="O88" s="114" t="s">
        <v>103</v>
      </c>
      <c r="P88" s="1271" t="s">
        <v>82</v>
      </c>
      <c r="Q88" s="1273"/>
    </row>
    <row r="89" spans="2:17" s="183" customFormat="1" ht="105" customHeight="1">
      <c r="B89" s="213" t="s">
        <v>610</v>
      </c>
      <c r="C89" s="213" t="s">
        <v>1032</v>
      </c>
      <c r="D89" s="213" t="s">
        <v>1033</v>
      </c>
      <c r="E89" s="213">
        <v>34373390</v>
      </c>
      <c r="F89" s="213" t="s">
        <v>1034</v>
      </c>
      <c r="G89" s="213" t="s">
        <v>1035</v>
      </c>
      <c r="H89" s="214">
        <v>40894</v>
      </c>
      <c r="I89" s="188"/>
      <c r="J89" s="213" t="s">
        <v>1036</v>
      </c>
      <c r="K89" s="577" t="s">
        <v>1037</v>
      </c>
      <c r="L89" s="188" t="s">
        <v>1038</v>
      </c>
      <c r="M89" s="129" t="s">
        <v>18</v>
      </c>
      <c r="N89" s="129" t="s">
        <v>19</v>
      </c>
      <c r="O89" s="129" t="s">
        <v>18</v>
      </c>
      <c r="P89" s="1366" t="s">
        <v>1105</v>
      </c>
      <c r="Q89" s="1366"/>
    </row>
    <row r="90" spans="2:17" s="183" customFormat="1" ht="102.75" customHeight="1">
      <c r="B90" s="213" t="s">
        <v>610</v>
      </c>
      <c r="C90" s="213" t="s">
        <v>1032</v>
      </c>
      <c r="D90" s="213" t="s">
        <v>1040</v>
      </c>
      <c r="E90" s="213">
        <v>1059980420</v>
      </c>
      <c r="F90" s="213" t="s">
        <v>1041</v>
      </c>
      <c r="G90" s="213" t="s">
        <v>1042</v>
      </c>
      <c r="H90" s="214">
        <v>40704</v>
      </c>
      <c r="I90" s="188"/>
      <c r="J90" s="213" t="s">
        <v>1043</v>
      </c>
      <c r="K90" s="577" t="s">
        <v>1044</v>
      </c>
      <c r="L90" s="188" t="s">
        <v>1038</v>
      </c>
      <c r="M90" s="129" t="s">
        <v>18</v>
      </c>
      <c r="N90" s="129" t="s">
        <v>19</v>
      </c>
      <c r="O90" s="129" t="s">
        <v>18</v>
      </c>
      <c r="P90" s="1366" t="s">
        <v>1106</v>
      </c>
      <c r="Q90" s="1366"/>
    </row>
    <row r="91" spans="2:17" s="183" customFormat="1" ht="102.75" customHeight="1">
      <c r="B91" s="213" t="s">
        <v>610</v>
      </c>
      <c r="C91" s="213" t="s">
        <v>1032</v>
      </c>
      <c r="D91" s="213" t="s">
        <v>1045</v>
      </c>
      <c r="E91" s="213">
        <v>38602485</v>
      </c>
      <c r="F91" s="213" t="s">
        <v>1046</v>
      </c>
      <c r="G91" s="213" t="s">
        <v>1047</v>
      </c>
      <c r="H91" s="214">
        <v>40390</v>
      </c>
      <c r="I91" s="188"/>
      <c r="J91" s="213" t="s">
        <v>1048</v>
      </c>
      <c r="K91" s="577" t="s">
        <v>1044</v>
      </c>
      <c r="L91" s="188" t="s">
        <v>1049</v>
      </c>
      <c r="M91" s="129" t="s">
        <v>18</v>
      </c>
      <c r="N91" s="129" t="s">
        <v>19</v>
      </c>
      <c r="O91" s="129" t="s">
        <v>18</v>
      </c>
      <c r="P91" s="1366" t="s">
        <v>1107</v>
      </c>
      <c r="Q91" s="1366"/>
    </row>
    <row r="92" spans="2:17" s="183" customFormat="1" ht="102.75" customHeight="1">
      <c r="B92" s="213" t="s">
        <v>610</v>
      </c>
      <c r="C92" s="213" t="s">
        <v>1032</v>
      </c>
      <c r="D92" s="213" t="s">
        <v>1050</v>
      </c>
      <c r="E92" s="213">
        <v>25280085</v>
      </c>
      <c r="F92" s="213" t="s">
        <v>1051</v>
      </c>
      <c r="G92" s="213" t="s">
        <v>1052</v>
      </c>
      <c r="H92" s="214">
        <v>41902</v>
      </c>
      <c r="I92" s="188"/>
      <c r="J92" s="213" t="s">
        <v>1053</v>
      </c>
      <c r="K92" s="577" t="s">
        <v>1044</v>
      </c>
      <c r="L92" s="188" t="s">
        <v>1054</v>
      </c>
      <c r="M92" s="129" t="s">
        <v>18</v>
      </c>
      <c r="N92" s="129" t="s">
        <v>19</v>
      </c>
      <c r="O92" s="129" t="s">
        <v>18</v>
      </c>
      <c r="P92" s="1366" t="s">
        <v>1108</v>
      </c>
      <c r="Q92" s="1366"/>
    </row>
    <row r="93" spans="2:17" s="183" customFormat="1" ht="102.75" customHeight="1">
      <c r="B93" s="213" t="s">
        <v>1056</v>
      </c>
      <c r="C93" s="213" t="s">
        <v>1057</v>
      </c>
      <c r="D93" s="213" t="s">
        <v>1058</v>
      </c>
      <c r="E93" s="213">
        <v>34371256</v>
      </c>
      <c r="F93" s="213" t="s">
        <v>212</v>
      </c>
      <c r="G93" s="213" t="s">
        <v>1059</v>
      </c>
      <c r="H93" s="578">
        <v>41082</v>
      </c>
      <c r="I93" s="188"/>
      <c r="J93" s="213" t="s">
        <v>1060</v>
      </c>
      <c r="K93" s="188" t="s">
        <v>1061</v>
      </c>
      <c r="L93" s="188" t="s">
        <v>1062</v>
      </c>
      <c r="M93" s="129" t="s">
        <v>18</v>
      </c>
      <c r="N93" s="129" t="s">
        <v>19</v>
      </c>
      <c r="O93" s="129" t="s">
        <v>18</v>
      </c>
      <c r="P93" s="1366" t="s">
        <v>1109</v>
      </c>
      <c r="Q93" s="1366"/>
    </row>
    <row r="94" spans="2:17" s="183" customFormat="1" ht="102.75" customHeight="1">
      <c r="B94" s="213" t="s">
        <v>1056</v>
      </c>
      <c r="C94" s="213" t="s">
        <v>1057</v>
      </c>
      <c r="D94" s="213" t="s">
        <v>1064</v>
      </c>
      <c r="E94" s="213">
        <v>31449353</v>
      </c>
      <c r="F94" s="213" t="s">
        <v>1065</v>
      </c>
      <c r="G94" s="213" t="s">
        <v>1066</v>
      </c>
      <c r="H94" s="214">
        <v>37597</v>
      </c>
      <c r="I94" s="188"/>
      <c r="J94" s="213" t="s">
        <v>1067</v>
      </c>
      <c r="K94" s="188" t="s">
        <v>1068</v>
      </c>
      <c r="L94" s="188" t="s">
        <v>1069</v>
      </c>
      <c r="M94" s="129" t="s">
        <v>18</v>
      </c>
      <c r="N94" s="129" t="s">
        <v>19</v>
      </c>
      <c r="O94" s="129" t="s">
        <v>18</v>
      </c>
      <c r="P94" s="1366" t="s">
        <v>1110</v>
      </c>
      <c r="Q94" s="1366"/>
    </row>
    <row r="95" spans="2:17" s="183" customFormat="1" ht="102.75" customHeight="1">
      <c r="B95" s="213" t="s">
        <v>1056</v>
      </c>
      <c r="C95" s="213" t="s">
        <v>1057</v>
      </c>
      <c r="D95" s="188" t="s">
        <v>1071</v>
      </c>
      <c r="E95" s="213">
        <v>1053781110</v>
      </c>
      <c r="F95" s="188" t="s">
        <v>1072</v>
      </c>
      <c r="G95" s="213" t="s">
        <v>1073</v>
      </c>
      <c r="H95" s="214">
        <v>41452</v>
      </c>
      <c r="I95" s="188"/>
      <c r="J95" s="213" t="s">
        <v>1067</v>
      </c>
      <c r="K95" s="188" t="s">
        <v>1068</v>
      </c>
      <c r="L95" s="188" t="s">
        <v>1069</v>
      </c>
      <c r="M95" s="129" t="s">
        <v>18</v>
      </c>
      <c r="N95" s="129" t="s">
        <v>19</v>
      </c>
      <c r="O95" s="129" t="s">
        <v>18</v>
      </c>
      <c r="P95" s="1366" t="s">
        <v>1111</v>
      </c>
      <c r="Q95" s="1366"/>
    </row>
    <row r="96" spans="2:17" s="183" customFormat="1" ht="166.5" customHeight="1">
      <c r="B96" s="344" t="s">
        <v>1056</v>
      </c>
      <c r="C96" s="213" t="s">
        <v>1057</v>
      </c>
      <c r="D96" s="188" t="s">
        <v>1075</v>
      </c>
      <c r="E96" s="213">
        <v>34770791</v>
      </c>
      <c r="F96" s="188" t="s">
        <v>1076</v>
      </c>
      <c r="G96" s="213" t="s">
        <v>1077</v>
      </c>
      <c r="H96" s="214">
        <v>41803</v>
      </c>
      <c r="I96" s="188"/>
      <c r="J96" s="213" t="s">
        <v>1078</v>
      </c>
      <c r="K96" s="188" t="s">
        <v>1079</v>
      </c>
      <c r="L96" s="188" t="s">
        <v>1080</v>
      </c>
      <c r="M96" s="129" t="s">
        <v>18</v>
      </c>
      <c r="N96" s="129" t="s">
        <v>19</v>
      </c>
      <c r="O96" s="129" t="s">
        <v>18</v>
      </c>
      <c r="P96" s="1366" t="s">
        <v>1112</v>
      </c>
      <c r="Q96" s="1366"/>
    </row>
    <row r="97" spans="2:17" s="183" customFormat="1" ht="102.75" customHeight="1">
      <c r="B97" s="213" t="s">
        <v>1056</v>
      </c>
      <c r="C97" s="213" t="s">
        <v>1057</v>
      </c>
      <c r="D97" s="188" t="s">
        <v>1081</v>
      </c>
      <c r="E97" s="188">
        <v>34373178</v>
      </c>
      <c r="F97" s="188" t="s">
        <v>1082</v>
      </c>
      <c r="G97" s="213" t="s">
        <v>1083</v>
      </c>
      <c r="H97" s="214">
        <v>41948</v>
      </c>
      <c r="I97" s="188"/>
      <c r="J97" s="213" t="s">
        <v>1084</v>
      </c>
      <c r="K97" s="188"/>
      <c r="L97" s="579" t="s">
        <v>1084</v>
      </c>
      <c r="M97" s="138" t="s">
        <v>18</v>
      </c>
      <c r="N97" s="138" t="s">
        <v>19</v>
      </c>
      <c r="O97" s="138" t="s">
        <v>18</v>
      </c>
      <c r="P97" s="1366" t="s">
        <v>1113</v>
      </c>
      <c r="Q97" s="1366"/>
    </row>
    <row r="98" spans="2:17" s="183" customFormat="1" ht="102.75" customHeight="1">
      <c r="B98" s="213" t="s">
        <v>1056</v>
      </c>
      <c r="C98" s="213" t="s">
        <v>1057</v>
      </c>
      <c r="D98" s="188" t="s">
        <v>1086</v>
      </c>
      <c r="E98" s="213">
        <v>67000922</v>
      </c>
      <c r="F98" s="188" t="s">
        <v>212</v>
      </c>
      <c r="G98" s="213" t="s">
        <v>1083</v>
      </c>
      <c r="H98" s="214">
        <v>39990</v>
      </c>
      <c r="I98" s="188"/>
      <c r="J98" s="213" t="s">
        <v>1087</v>
      </c>
      <c r="K98" s="188"/>
      <c r="L98" s="213" t="s">
        <v>1088</v>
      </c>
      <c r="M98" s="129" t="s">
        <v>18</v>
      </c>
      <c r="N98" s="129" t="s">
        <v>19</v>
      </c>
      <c r="O98" s="129" t="s">
        <v>18</v>
      </c>
      <c r="P98" s="1366" t="s">
        <v>1114</v>
      </c>
      <c r="Q98" s="1366"/>
    </row>
    <row r="99" spans="2:17" s="183" customFormat="1" ht="102.75" customHeight="1">
      <c r="B99" s="213" t="s">
        <v>1056</v>
      </c>
      <c r="C99" s="213" t="s">
        <v>1057</v>
      </c>
      <c r="D99" s="188" t="s">
        <v>1089</v>
      </c>
      <c r="E99" s="213">
        <v>34606313</v>
      </c>
      <c r="F99" s="580" t="s">
        <v>212</v>
      </c>
      <c r="G99" s="213" t="s">
        <v>1083</v>
      </c>
      <c r="H99" s="581">
        <v>40894</v>
      </c>
      <c r="I99" s="580"/>
      <c r="J99" s="582" t="s">
        <v>1090</v>
      </c>
      <c r="K99" s="580"/>
      <c r="L99" s="582" t="s">
        <v>1090</v>
      </c>
      <c r="M99" s="129" t="s">
        <v>18</v>
      </c>
      <c r="N99" s="129" t="s">
        <v>19</v>
      </c>
      <c r="O99" s="129" t="s">
        <v>18</v>
      </c>
      <c r="P99" s="1296" t="s">
        <v>1115</v>
      </c>
      <c r="Q99" s="1297"/>
    </row>
    <row r="100" spans="2:17" s="183" customFormat="1" ht="102.75" customHeight="1">
      <c r="B100" s="213" t="s">
        <v>1056</v>
      </c>
      <c r="C100" s="213" t="s">
        <v>1057</v>
      </c>
      <c r="D100" s="188" t="s">
        <v>1092</v>
      </c>
      <c r="E100" s="188">
        <v>34512734</v>
      </c>
      <c r="F100" s="188" t="s">
        <v>212</v>
      </c>
      <c r="G100" s="213" t="s">
        <v>182</v>
      </c>
      <c r="H100" s="214">
        <v>41393</v>
      </c>
      <c r="I100" s="188"/>
      <c r="J100" s="213" t="s">
        <v>1093</v>
      </c>
      <c r="K100" s="188"/>
      <c r="L100" s="582" t="s">
        <v>1094</v>
      </c>
      <c r="M100" s="129" t="s">
        <v>18</v>
      </c>
      <c r="N100" s="129" t="s">
        <v>19</v>
      </c>
      <c r="O100" s="129" t="s">
        <v>18</v>
      </c>
      <c r="P100" s="1366" t="s">
        <v>1116</v>
      </c>
      <c r="Q100" s="1366"/>
    </row>
    <row r="101" spans="2:17">
      <c r="B101" s="213"/>
      <c r="C101" s="213"/>
      <c r="D101" s="122"/>
      <c r="E101" s="583"/>
      <c r="F101" s="188"/>
      <c r="G101" s="213"/>
      <c r="H101" s="219"/>
      <c r="I101" s="120"/>
      <c r="J101" s="213"/>
      <c r="K101" s="188"/>
      <c r="L101" s="188"/>
      <c r="M101" s="44"/>
      <c r="N101" s="44"/>
      <c r="O101" s="44"/>
      <c r="P101" s="1280"/>
      <c r="Q101" s="1281"/>
    </row>
    <row r="102" spans="2:17">
      <c r="B102" s="213"/>
      <c r="C102" s="213"/>
      <c r="D102" s="122"/>
      <c r="E102" s="583"/>
      <c r="F102" s="188"/>
      <c r="G102" s="213"/>
      <c r="H102" s="219"/>
      <c r="I102" s="120"/>
      <c r="J102" s="582"/>
      <c r="K102" s="580"/>
      <c r="L102" s="580"/>
      <c r="M102" s="44"/>
      <c r="N102" s="44"/>
      <c r="O102" s="44"/>
      <c r="P102" s="1276"/>
      <c r="Q102" s="1277"/>
    </row>
    <row r="103" spans="2:17">
      <c r="B103" s="213"/>
      <c r="C103" s="213"/>
      <c r="D103" s="122"/>
      <c r="E103" s="583"/>
      <c r="F103" s="188"/>
      <c r="G103" s="213"/>
      <c r="H103" s="219"/>
      <c r="I103" s="120"/>
      <c r="J103" s="213"/>
      <c r="K103" s="188"/>
      <c r="L103" s="188"/>
      <c r="M103" s="44"/>
      <c r="N103" s="44"/>
      <c r="O103" s="44"/>
      <c r="P103" s="1280"/>
      <c r="Q103" s="1281"/>
    </row>
    <row r="105" spans="2:17" ht="99.75" customHeight="1">
      <c r="B105" s="129" t="s">
        <v>181</v>
      </c>
      <c r="C105" s="44" t="s">
        <v>19</v>
      </c>
      <c r="D105" s="1369" t="s">
        <v>1095</v>
      </c>
      <c r="E105" s="1370"/>
    </row>
    <row r="108" spans="2:17" ht="26.25">
      <c r="B108" s="1256" t="s">
        <v>121</v>
      </c>
      <c r="C108" s="1257"/>
      <c r="D108" s="1257"/>
      <c r="E108" s="1257"/>
      <c r="F108" s="1257"/>
      <c r="G108" s="1257"/>
      <c r="H108" s="1257"/>
      <c r="I108" s="1257"/>
      <c r="J108" s="1257"/>
      <c r="K108" s="1257"/>
      <c r="L108" s="1257"/>
      <c r="M108" s="1257"/>
      <c r="N108" s="1257"/>
      <c r="O108" s="1257"/>
      <c r="P108" s="1257"/>
    </row>
    <row r="110" spans="2:17" ht="15.75" thickBot="1"/>
    <row r="111" spans="2:17" ht="27" thickBot="1">
      <c r="B111" s="1268" t="s">
        <v>122</v>
      </c>
      <c r="C111" s="1269"/>
      <c r="D111" s="1269"/>
      <c r="E111" s="1269"/>
      <c r="F111" s="1269"/>
      <c r="G111" s="1269"/>
      <c r="H111" s="1269"/>
      <c r="I111" s="1269"/>
      <c r="J111" s="1269"/>
      <c r="K111" s="1269"/>
      <c r="L111" s="1269"/>
      <c r="M111" s="1269"/>
      <c r="N111" s="1270"/>
    </row>
    <row r="113" spans="1:25" ht="15.75" thickBot="1">
      <c r="M113" s="51"/>
      <c r="N113" s="51"/>
    </row>
    <row r="114" spans="1:25" s="15" customFormat="1" ht="109.5" customHeight="1">
      <c r="B114" s="52" t="s">
        <v>33</v>
      </c>
      <c r="C114" s="52" t="s">
        <v>34</v>
      </c>
      <c r="D114" s="52" t="s">
        <v>35</v>
      </c>
      <c r="E114" s="52" t="s">
        <v>36</v>
      </c>
      <c r="F114" s="52" t="s">
        <v>37</v>
      </c>
      <c r="G114" s="52" t="s">
        <v>38</v>
      </c>
      <c r="H114" s="52" t="s">
        <v>39</v>
      </c>
      <c r="I114" s="52" t="s">
        <v>40</v>
      </c>
      <c r="J114" s="52" t="s">
        <v>41</v>
      </c>
      <c r="K114" s="52" t="s">
        <v>42</v>
      </c>
      <c r="L114" s="52" t="s">
        <v>43</v>
      </c>
      <c r="M114" s="53" t="s">
        <v>44</v>
      </c>
      <c r="N114" s="52" t="s">
        <v>45</v>
      </c>
      <c r="O114" s="52" t="s">
        <v>46</v>
      </c>
      <c r="P114" s="54" t="s">
        <v>47</v>
      </c>
      <c r="Q114" s="54" t="s">
        <v>48</v>
      </c>
    </row>
    <row r="115" spans="1:25" s="162" customFormat="1">
      <c r="A115" s="150">
        <v>1</v>
      </c>
      <c r="B115" s="153"/>
      <c r="C115" s="152"/>
      <c r="D115" s="152"/>
      <c r="E115" s="557"/>
      <c r="F115" s="152"/>
      <c r="G115" s="512"/>
      <c r="H115" s="519"/>
      <c r="I115" s="519"/>
      <c r="J115" s="514"/>
      <c r="K115" s="567"/>
      <c r="L115" s="514"/>
      <c r="M115" s="543"/>
      <c r="N115" s="543"/>
      <c r="O115" s="544"/>
      <c r="P115" s="544"/>
      <c r="Q115" s="174"/>
      <c r="R115" s="175"/>
      <c r="S115" s="175"/>
      <c r="T115" s="175"/>
      <c r="U115" s="175"/>
      <c r="V115" s="175"/>
      <c r="W115" s="175"/>
      <c r="X115" s="175"/>
      <c r="Y115" s="175"/>
    </row>
    <row r="116" spans="1:25" s="162" customFormat="1">
      <c r="A116" s="150">
        <f>+A115+1</f>
        <v>2</v>
      </c>
      <c r="B116" s="153"/>
      <c r="C116" s="152"/>
      <c r="D116" s="152"/>
      <c r="E116" s="154"/>
      <c r="F116" s="155"/>
      <c r="G116" s="184"/>
      <c r="H116" s="156"/>
      <c r="I116" s="156"/>
      <c r="J116" s="157"/>
      <c r="K116" s="173"/>
      <c r="L116" s="157"/>
      <c r="M116" s="173"/>
      <c r="N116" s="173"/>
      <c r="O116" s="160"/>
      <c r="P116" s="160"/>
      <c r="Q116" s="174"/>
      <c r="R116" s="175"/>
      <c r="S116" s="175"/>
      <c r="T116" s="175"/>
      <c r="U116" s="175"/>
      <c r="V116" s="175"/>
      <c r="W116" s="175"/>
      <c r="X116" s="175"/>
      <c r="Y116" s="175"/>
    </row>
    <row r="117" spans="1:25" s="162" customFormat="1">
      <c r="A117" s="150">
        <f t="shared" ref="A117:A122" si="4">+A116+1</f>
        <v>3</v>
      </c>
      <c r="B117" s="153"/>
      <c r="C117" s="152"/>
      <c r="D117" s="153"/>
      <c r="E117" s="154"/>
      <c r="F117" s="155"/>
      <c r="G117" s="155"/>
      <c r="H117" s="155"/>
      <c r="I117" s="156"/>
      <c r="J117" s="157"/>
      <c r="K117" s="173"/>
      <c r="L117" s="157"/>
      <c r="M117" s="173"/>
      <c r="N117" s="173"/>
      <c r="O117" s="160"/>
      <c r="P117" s="160"/>
      <c r="Q117" s="174"/>
      <c r="R117" s="175"/>
      <c r="S117" s="175"/>
      <c r="T117" s="175"/>
      <c r="U117" s="175"/>
      <c r="V117" s="175"/>
      <c r="W117" s="175"/>
      <c r="X117" s="175"/>
      <c r="Y117" s="175"/>
    </row>
    <row r="118" spans="1:25" s="162" customFormat="1">
      <c r="A118" s="150">
        <f t="shared" si="4"/>
        <v>4</v>
      </c>
      <c r="B118" s="153"/>
      <c r="C118" s="152"/>
      <c r="D118" s="153"/>
      <c r="E118" s="154"/>
      <c r="F118" s="155"/>
      <c r="G118" s="155"/>
      <c r="H118" s="155"/>
      <c r="I118" s="156"/>
      <c r="J118" s="157"/>
      <c r="K118" s="173"/>
      <c r="L118" s="157"/>
      <c r="M118" s="173"/>
      <c r="N118" s="173"/>
      <c r="O118" s="160"/>
      <c r="P118" s="160"/>
      <c r="Q118" s="174"/>
      <c r="R118" s="175"/>
      <c r="S118" s="175"/>
      <c r="T118" s="175"/>
      <c r="U118" s="175"/>
      <c r="V118" s="175"/>
      <c r="W118" s="175"/>
      <c r="X118" s="175"/>
      <c r="Y118" s="175"/>
    </row>
    <row r="119" spans="1:25" s="162" customFormat="1">
      <c r="A119" s="150">
        <f t="shared" si="4"/>
        <v>5</v>
      </c>
      <c r="B119" s="153"/>
      <c r="C119" s="152"/>
      <c r="D119" s="153"/>
      <c r="E119" s="154"/>
      <c r="F119" s="155"/>
      <c r="G119" s="155"/>
      <c r="H119" s="155"/>
      <c r="I119" s="156"/>
      <c r="J119" s="157"/>
      <c r="K119" s="173"/>
      <c r="L119" s="157"/>
      <c r="M119" s="173"/>
      <c r="N119" s="173"/>
      <c r="O119" s="160"/>
      <c r="P119" s="160"/>
      <c r="Q119" s="174"/>
      <c r="R119" s="175"/>
      <c r="S119" s="175"/>
      <c r="T119" s="175"/>
      <c r="U119" s="175"/>
      <c r="V119" s="175"/>
      <c r="W119" s="175"/>
      <c r="X119" s="175"/>
      <c r="Y119" s="175"/>
    </row>
    <row r="120" spans="1:25" s="162" customFormat="1">
      <c r="A120" s="150">
        <f t="shared" si="4"/>
        <v>6</v>
      </c>
      <c r="B120" s="153"/>
      <c r="C120" s="152"/>
      <c r="D120" s="153"/>
      <c r="E120" s="154"/>
      <c r="F120" s="155"/>
      <c r="G120" s="155"/>
      <c r="H120" s="155"/>
      <c r="I120" s="156"/>
      <c r="J120" s="157"/>
      <c r="K120" s="173"/>
      <c r="L120" s="157"/>
      <c r="M120" s="173"/>
      <c r="N120" s="173"/>
      <c r="O120" s="160"/>
      <c r="P120" s="160"/>
      <c r="Q120" s="174"/>
      <c r="R120" s="175"/>
      <c r="S120" s="175"/>
      <c r="T120" s="175"/>
      <c r="U120" s="175"/>
      <c r="V120" s="175"/>
      <c r="W120" s="175"/>
      <c r="X120" s="175"/>
      <c r="Y120" s="175"/>
    </row>
    <row r="121" spans="1:25" s="162" customFormat="1">
      <c r="A121" s="150">
        <f t="shared" si="4"/>
        <v>7</v>
      </c>
      <c r="B121" s="153"/>
      <c r="C121" s="152"/>
      <c r="D121" s="153"/>
      <c r="E121" s="154"/>
      <c r="F121" s="155"/>
      <c r="G121" s="155"/>
      <c r="H121" s="155"/>
      <c r="I121" s="156"/>
      <c r="J121" s="157"/>
      <c r="K121" s="173"/>
      <c r="L121" s="157"/>
      <c r="M121" s="173"/>
      <c r="N121" s="173"/>
      <c r="O121" s="160"/>
      <c r="P121" s="160"/>
      <c r="Q121" s="174"/>
      <c r="R121" s="175"/>
      <c r="S121" s="175"/>
      <c r="T121" s="175"/>
      <c r="U121" s="175"/>
      <c r="V121" s="175"/>
      <c r="W121" s="175"/>
      <c r="X121" s="175"/>
      <c r="Y121" s="175"/>
    </row>
    <row r="122" spans="1:25" s="162" customFormat="1">
      <c r="A122" s="150">
        <f t="shared" si="4"/>
        <v>8</v>
      </c>
      <c r="B122" s="153"/>
      <c r="C122" s="152"/>
      <c r="D122" s="153"/>
      <c r="E122" s="154"/>
      <c r="F122" s="155"/>
      <c r="G122" s="155"/>
      <c r="H122" s="155"/>
      <c r="I122" s="156"/>
      <c r="J122" s="157"/>
      <c r="K122" s="173"/>
      <c r="L122" s="157"/>
      <c r="M122" s="173"/>
      <c r="N122" s="173"/>
      <c r="O122" s="160"/>
      <c r="P122" s="160"/>
      <c r="Q122" s="174"/>
      <c r="R122" s="175"/>
      <c r="S122" s="175"/>
      <c r="T122" s="175"/>
      <c r="U122" s="175"/>
      <c r="V122" s="175"/>
      <c r="W122" s="175"/>
      <c r="X122" s="175"/>
      <c r="Y122" s="175"/>
    </row>
    <row r="123" spans="1:25" s="162" customFormat="1">
      <c r="A123" s="150"/>
      <c r="B123" s="151" t="s">
        <v>28</v>
      </c>
      <c r="C123" s="152"/>
      <c r="D123" s="153"/>
      <c r="E123" s="154"/>
      <c r="F123" s="155"/>
      <c r="G123" s="155"/>
      <c r="H123" s="155"/>
      <c r="I123" s="156"/>
      <c r="J123" s="157"/>
      <c r="K123" s="158">
        <f t="shared" ref="K123:N123" si="5">SUM(K115:K122)</f>
        <v>0</v>
      </c>
      <c r="L123" s="158">
        <f t="shared" si="5"/>
        <v>0</v>
      </c>
      <c r="M123" s="185">
        <f t="shared" si="5"/>
        <v>0</v>
      </c>
      <c r="N123" s="158">
        <f t="shared" si="5"/>
        <v>0</v>
      </c>
      <c r="O123" s="160"/>
      <c r="P123" s="160"/>
      <c r="Q123" s="161"/>
    </row>
    <row r="124" spans="1:25">
      <c r="B124" s="112"/>
      <c r="C124" s="112"/>
      <c r="D124" s="112"/>
      <c r="E124" s="163"/>
      <c r="F124" s="112"/>
      <c r="G124" s="568"/>
      <c r="H124" s="112"/>
      <c r="I124" s="112"/>
      <c r="J124" s="112"/>
      <c r="K124" s="112"/>
      <c r="L124" s="112"/>
      <c r="M124" s="112"/>
      <c r="N124" s="112"/>
      <c r="O124" s="112"/>
      <c r="P124" s="112"/>
    </row>
    <row r="125" spans="1:25" ht="18.75">
      <c r="B125" s="166" t="s">
        <v>123</v>
      </c>
      <c r="C125" s="108" t="s">
        <v>888</v>
      </c>
      <c r="H125" s="168"/>
      <c r="I125" s="168"/>
      <c r="J125" s="574"/>
      <c r="K125" s="574"/>
      <c r="L125" s="574"/>
      <c r="M125" s="168"/>
      <c r="N125" s="112"/>
      <c r="O125" s="112"/>
      <c r="P125" s="112"/>
    </row>
    <row r="126" spans="1:25">
      <c r="J126" s="584"/>
      <c r="K126" s="584"/>
    </row>
    <row r="127" spans="1:25" ht="15.75" thickBot="1"/>
    <row r="128" spans="1:25" ht="37.15" customHeight="1" thickBot="1">
      <c r="B128" s="177" t="s">
        <v>124</v>
      </c>
      <c r="C128" s="142" t="s">
        <v>125</v>
      </c>
      <c r="D128" s="177" t="s">
        <v>27</v>
      </c>
      <c r="E128" s="142" t="s">
        <v>126</v>
      </c>
      <c r="K128" s="585"/>
    </row>
    <row r="129" spans="2:17" ht="41.45" customHeight="1">
      <c r="B129" s="178" t="s">
        <v>127</v>
      </c>
      <c r="C129" s="179">
        <v>20</v>
      </c>
      <c r="D129" s="179">
        <v>0</v>
      </c>
      <c r="E129" s="1282"/>
    </row>
    <row r="130" spans="2:17">
      <c r="B130" s="178" t="s">
        <v>128</v>
      </c>
      <c r="C130" s="118">
        <v>30</v>
      </c>
      <c r="D130" s="187">
        <v>0</v>
      </c>
      <c r="E130" s="1283"/>
    </row>
    <row r="131" spans="2:17" ht="15.75" thickBot="1">
      <c r="B131" s="178" t="s">
        <v>129</v>
      </c>
      <c r="C131" s="180">
        <v>40</v>
      </c>
      <c r="D131" s="180">
        <v>0</v>
      </c>
      <c r="E131" s="1284"/>
    </row>
    <row r="133" spans="2:17" ht="15.75" thickBot="1"/>
    <row r="134" spans="2:17" ht="27" thickBot="1">
      <c r="B134" s="1268" t="s">
        <v>130</v>
      </c>
      <c r="C134" s="1269"/>
      <c r="D134" s="1269"/>
      <c r="E134" s="1269"/>
      <c r="F134" s="1269"/>
      <c r="G134" s="1269"/>
      <c r="H134" s="1269"/>
      <c r="I134" s="1269"/>
      <c r="J134" s="1269"/>
      <c r="K134" s="1269"/>
      <c r="L134" s="1269"/>
      <c r="M134" s="1269"/>
      <c r="N134" s="1270"/>
    </row>
    <row r="135" spans="2:17">
      <c r="C135" s="103"/>
    </row>
    <row r="136" spans="2:17" ht="76.5" customHeight="1">
      <c r="B136" s="114" t="s">
        <v>92</v>
      </c>
      <c r="C136" s="114" t="s">
        <v>93</v>
      </c>
      <c r="D136" s="114" t="s">
        <v>94</v>
      </c>
      <c r="E136" s="114" t="s">
        <v>95</v>
      </c>
      <c r="F136" s="114" t="s">
        <v>96</v>
      </c>
      <c r="G136" s="114" t="s">
        <v>97</v>
      </c>
      <c r="H136" s="114" t="s">
        <v>98</v>
      </c>
      <c r="I136" s="114" t="s">
        <v>99</v>
      </c>
      <c r="J136" s="1271" t="s">
        <v>100</v>
      </c>
      <c r="K136" s="1272"/>
      <c r="L136" s="1273"/>
      <c r="M136" s="114" t="s">
        <v>101</v>
      </c>
      <c r="N136" s="114" t="s">
        <v>102</v>
      </c>
      <c r="O136" s="114" t="s">
        <v>103</v>
      </c>
      <c r="P136" s="1271" t="s">
        <v>82</v>
      </c>
      <c r="Q136" s="1273"/>
    </row>
    <row r="137" spans="2:17" s="183" customFormat="1">
      <c r="B137" s="188" t="s">
        <v>1096</v>
      </c>
      <c r="C137" s="213"/>
      <c r="D137" s="586"/>
      <c r="E137" s="586"/>
      <c r="F137" s="213"/>
      <c r="G137" s="213"/>
      <c r="H137" s="214"/>
      <c r="I137" s="188"/>
      <c r="J137" s="213"/>
      <c r="K137" s="587"/>
      <c r="L137" s="579"/>
      <c r="M137" s="129"/>
      <c r="N137" s="129"/>
      <c r="O137" s="129"/>
      <c r="P137" s="1280"/>
      <c r="Q137" s="1280"/>
    </row>
    <row r="138" spans="2:17" s="183" customFormat="1" ht="39.75" customHeight="1">
      <c r="B138" s="188" t="s">
        <v>1096</v>
      </c>
      <c r="C138" s="213"/>
      <c r="D138" s="220"/>
      <c r="E138" s="220"/>
      <c r="F138" s="213"/>
      <c r="G138" s="213"/>
      <c r="H138" s="214"/>
      <c r="I138" s="188"/>
      <c r="J138" s="213"/>
      <c r="K138" s="587"/>
      <c r="L138" s="579"/>
      <c r="M138" s="129"/>
      <c r="N138" s="129"/>
      <c r="O138" s="129"/>
      <c r="P138" s="1276"/>
      <c r="Q138" s="1277"/>
    </row>
    <row r="139" spans="2:17" s="183" customFormat="1" ht="60" customHeight="1">
      <c r="B139" s="588" t="s">
        <v>1097</v>
      </c>
      <c r="C139" s="213"/>
      <c r="D139" s="220"/>
      <c r="E139" s="220"/>
      <c r="F139" s="213"/>
      <c r="G139" s="213"/>
      <c r="H139" s="214"/>
      <c r="I139" s="188"/>
      <c r="J139" s="213"/>
      <c r="K139" s="594"/>
      <c r="L139" s="579"/>
      <c r="M139" s="129"/>
      <c r="N139" s="129"/>
      <c r="O139" s="129"/>
      <c r="P139" s="1280"/>
      <c r="Q139" s="1280"/>
    </row>
    <row r="140" spans="2:17" s="183" customFormat="1">
      <c r="B140" s="588" t="s">
        <v>1097</v>
      </c>
      <c r="C140" s="213"/>
      <c r="D140" s="220"/>
      <c r="E140" s="220"/>
      <c r="F140" s="590"/>
      <c r="G140" s="591"/>
      <c r="H140" s="592"/>
      <c r="I140" s="593"/>
      <c r="J140" s="590"/>
      <c r="K140" s="594"/>
      <c r="L140" s="579"/>
      <c r="M140" s="129"/>
      <c r="N140" s="129"/>
      <c r="O140" s="129"/>
      <c r="P140" s="1276"/>
      <c r="Q140" s="1277"/>
    </row>
    <row r="141" spans="2:17" s="183" customFormat="1" ht="45" customHeight="1">
      <c r="B141" s="213" t="s">
        <v>174</v>
      </c>
      <c r="C141" s="595"/>
      <c r="D141" s="220"/>
      <c r="E141" s="220"/>
      <c r="F141" s="590"/>
      <c r="G141" s="591"/>
      <c r="H141" s="592"/>
      <c r="I141" s="593"/>
      <c r="J141" s="590"/>
      <c r="K141" s="594"/>
      <c r="L141" s="579"/>
      <c r="M141" s="129"/>
      <c r="N141" s="129"/>
      <c r="O141" s="129"/>
      <c r="P141" s="1276"/>
      <c r="Q141" s="1277"/>
    </row>
    <row r="142" spans="2:17" s="183" customFormat="1" ht="75" customHeight="1">
      <c r="B142" s="213" t="s">
        <v>1098</v>
      </c>
      <c r="C142" s="213"/>
      <c r="D142" s="220"/>
      <c r="E142" s="220"/>
      <c r="F142" s="348"/>
      <c r="H142" s="484"/>
      <c r="I142" s="348"/>
      <c r="J142" s="348"/>
      <c r="K142" s="138"/>
      <c r="L142" s="138"/>
      <c r="M142" s="129"/>
      <c r="N142" s="129"/>
      <c r="O142" s="129"/>
      <c r="P142" s="1298"/>
      <c r="Q142" s="1299"/>
    </row>
    <row r="143" spans="2:17" s="183" customFormat="1" ht="45" customHeight="1">
      <c r="B143" s="213" t="s">
        <v>1098</v>
      </c>
      <c r="C143" s="596"/>
      <c r="D143" s="220"/>
      <c r="E143" s="220"/>
      <c r="F143" s="129"/>
      <c r="G143" s="129"/>
      <c r="H143" s="480"/>
      <c r="I143" s="129"/>
      <c r="J143" s="129"/>
      <c r="K143" s="138"/>
      <c r="L143" s="138"/>
      <c r="M143" s="129"/>
      <c r="N143" s="129"/>
      <c r="O143" s="129"/>
      <c r="P143" s="1280"/>
      <c r="Q143" s="1280"/>
    </row>
    <row r="144" spans="2:17" s="183" customFormat="1" ht="80.25" customHeight="1">
      <c r="B144" s="213" t="s">
        <v>1099</v>
      </c>
      <c r="C144" s="129"/>
      <c r="D144" s="220"/>
      <c r="E144" s="220"/>
      <c r="F144" s="129"/>
      <c r="G144" s="129"/>
      <c r="H144" s="129"/>
      <c r="I144" s="129"/>
      <c r="J144" s="129"/>
      <c r="K144" s="138"/>
      <c r="L144" s="138"/>
      <c r="M144" s="129"/>
      <c r="N144" s="129"/>
      <c r="O144" s="129"/>
      <c r="P144" s="1280"/>
      <c r="Q144" s="1280"/>
    </row>
    <row r="145" spans="2:7" ht="15.75" thickBot="1"/>
    <row r="146" spans="2:7" ht="54" customHeight="1">
      <c r="B146" s="48" t="s">
        <v>17</v>
      </c>
      <c r="C146" s="48" t="s">
        <v>124</v>
      </c>
      <c r="D146" s="114" t="s">
        <v>125</v>
      </c>
      <c r="E146" s="48" t="s">
        <v>27</v>
      </c>
      <c r="F146" s="142" t="s">
        <v>138</v>
      </c>
      <c r="G146" s="143"/>
    </row>
    <row r="147" spans="2:7" ht="120.75" customHeight="1">
      <c r="B147" s="1285" t="s">
        <v>139</v>
      </c>
      <c r="C147" s="144" t="s">
        <v>140</v>
      </c>
      <c r="D147" s="187">
        <v>25</v>
      </c>
      <c r="E147" s="128">
        <v>0</v>
      </c>
      <c r="F147" s="1286">
        <f>+E147+E148+E149</f>
        <v>0</v>
      </c>
      <c r="G147" s="597"/>
    </row>
    <row r="148" spans="2:7" ht="76.150000000000006" customHeight="1">
      <c r="B148" s="1285"/>
      <c r="C148" s="144" t="s">
        <v>141</v>
      </c>
      <c r="D148" s="146">
        <v>25</v>
      </c>
      <c r="E148" s="187">
        <v>0</v>
      </c>
      <c r="F148" s="1287"/>
      <c r="G148" s="597"/>
    </row>
    <row r="149" spans="2:7" ht="69" customHeight="1">
      <c r="B149" s="1285"/>
      <c r="C149" s="144" t="s">
        <v>142</v>
      </c>
      <c r="D149" s="187">
        <v>10</v>
      </c>
      <c r="E149" s="187">
        <v>0</v>
      </c>
      <c r="F149" s="1288"/>
      <c r="G149" s="597"/>
    </row>
    <row r="150" spans="2:7">
      <c r="C150"/>
    </row>
    <row r="153" spans="2:7">
      <c r="B153" s="42" t="s">
        <v>143</v>
      </c>
    </row>
    <row r="156" spans="2:7">
      <c r="B156" s="43" t="s">
        <v>17</v>
      </c>
      <c r="C156" s="43" t="s">
        <v>26</v>
      </c>
      <c r="D156" s="48" t="s">
        <v>27</v>
      </c>
      <c r="E156" s="48" t="s">
        <v>28</v>
      </c>
    </row>
    <row r="157" spans="2:7" ht="28.5">
      <c r="B157" s="49" t="s">
        <v>144</v>
      </c>
      <c r="C157" s="50">
        <v>40</v>
      </c>
      <c r="D157" s="128">
        <f>+E129</f>
        <v>0</v>
      </c>
      <c r="E157" s="1265">
        <f>+D157+D158</f>
        <v>0</v>
      </c>
    </row>
    <row r="158" spans="2:7" ht="42.75">
      <c r="B158" s="49" t="s">
        <v>145</v>
      </c>
      <c r="C158" s="50">
        <v>60</v>
      </c>
      <c r="D158" s="128">
        <f>+F147</f>
        <v>0</v>
      </c>
      <c r="E158" s="1266"/>
    </row>
  </sheetData>
  <mergeCells count="60">
    <mergeCell ref="B147:B149"/>
    <mergeCell ref="F147:F149"/>
    <mergeCell ref="E157:E158"/>
    <mergeCell ref="P139:Q139"/>
    <mergeCell ref="P140:Q140"/>
    <mergeCell ref="P141:Q141"/>
    <mergeCell ref="P142:Q142"/>
    <mergeCell ref="P143:Q143"/>
    <mergeCell ref="P144:Q144"/>
    <mergeCell ref="P138:Q138"/>
    <mergeCell ref="P101:Q101"/>
    <mergeCell ref="P102:Q102"/>
    <mergeCell ref="P103:Q103"/>
    <mergeCell ref="D105:E105"/>
    <mergeCell ref="B108:P108"/>
    <mergeCell ref="B111:N111"/>
    <mergeCell ref="E129:E131"/>
    <mergeCell ref="B134:N134"/>
    <mergeCell ref="J136:L136"/>
    <mergeCell ref="P136:Q136"/>
    <mergeCell ref="P137:Q137"/>
    <mergeCell ref="P100:Q100"/>
    <mergeCell ref="P89:Q89"/>
    <mergeCell ref="P90:Q90"/>
    <mergeCell ref="P91:Q91"/>
    <mergeCell ref="P92:Q92"/>
    <mergeCell ref="P93:Q93"/>
    <mergeCell ref="P94:Q94"/>
    <mergeCell ref="P95:Q95"/>
    <mergeCell ref="P96:Q96"/>
    <mergeCell ref="P97:Q97"/>
    <mergeCell ref="P98:Q98"/>
    <mergeCell ref="P99:Q99"/>
    <mergeCell ref="J88:L88"/>
    <mergeCell ref="P88:Q88"/>
    <mergeCell ref="C65:N65"/>
    <mergeCell ref="B67:N67"/>
    <mergeCell ref="O70:P70"/>
    <mergeCell ref="O71:P71"/>
    <mergeCell ref="O72:P72"/>
    <mergeCell ref="O73:P73"/>
    <mergeCell ref="O74:P74"/>
    <mergeCell ref="O75:P75"/>
    <mergeCell ref="O76:P76"/>
    <mergeCell ref="O77:P77"/>
    <mergeCell ref="B83:N83"/>
    <mergeCell ref="B61:B62"/>
    <mergeCell ref="C61:C62"/>
    <mergeCell ref="D61:E61"/>
    <mergeCell ref="B2:P2"/>
    <mergeCell ref="B4:P4"/>
    <mergeCell ref="C6:N6"/>
    <mergeCell ref="C7:N7"/>
    <mergeCell ref="C8:N8"/>
    <mergeCell ref="C9:N9"/>
    <mergeCell ref="C10:E10"/>
    <mergeCell ref="B14:C21"/>
    <mergeCell ref="B22:C22"/>
    <mergeCell ref="E41:E42"/>
    <mergeCell ref="M46:N46"/>
  </mergeCells>
  <dataValidations count="2">
    <dataValidation type="decimal" allowBlank="1" showInputMessage="1" showErrorMessage="1" sqref="WVG983074 WLK983074 C65570 IU65570 SQ65570 ACM65570 AMI65570 AWE65570 BGA65570 BPW65570 BZS65570 CJO65570 CTK65570 DDG65570 DNC65570 DWY65570 EGU65570 EQQ65570 FAM65570 FKI65570 FUE65570 GEA65570 GNW65570 GXS65570 HHO65570 HRK65570 IBG65570 ILC65570 IUY65570 JEU65570 JOQ65570 JYM65570 KII65570 KSE65570 LCA65570 LLW65570 LVS65570 MFO65570 MPK65570 MZG65570 NJC65570 NSY65570 OCU65570 OMQ65570 OWM65570 PGI65570 PQE65570 QAA65570 QJW65570 QTS65570 RDO65570 RNK65570 RXG65570 SHC65570 SQY65570 TAU65570 TKQ65570 TUM65570 UEI65570 UOE65570 UYA65570 VHW65570 VRS65570 WBO65570 WLK65570 WVG65570 C131106 IU131106 SQ131106 ACM131106 AMI131106 AWE131106 BGA131106 BPW131106 BZS131106 CJO131106 CTK131106 DDG131106 DNC131106 DWY131106 EGU131106 EQQ131106 FAM131106 FKI131106 FUE131106 GEA131106 GNW131106 GXS131106 HHO131106 HRK131106 IBG131106 ILC131106 IUY131106 JEU131106 JOQ131106 JYM131106 KII131106 KSE131106 LCA131106 LLW131106 LVS131106 MFO131106 MPK131106 MZG131106 NJC131106 NSY131106 OCU131106 OMQ131106 OWM131106 PGI131106 PQE131106 QAA131106 QJW131106 QTS131106 RDO131106 RNK131106 RXG131106 SHC131106 SQY131106 TAU131106 TKQ131106 TUM131106 UEI131106 UOE131106 UYA131106 VHW131106 VRS131106 WBO131106 WLK131106 WVG131106 C196642 IU196642 SQ196642 ACM196642 AMI196642 AWE196642 BGA196642 BPW196642 BZS196642 CJO196642 CTK196642 DDG196642 DNC196642 DWY196642 EGU196642 EQQ196642 FAM196642 FKI196642 FUE196642 GEA196642 GNW196642 GXS196642 HHO196642 HRK196642 IBG196642 ILC196642 IUY196642 JEU196642 JOQ196642 JYM196642 KII196642 KSE196642 LCA196642 LLW196642 LVS196642 MFO196642 MPK196642 MZG196642 NJC196642 NSY196642 OCU196642 OMQ196642 OWM196642 PGI196642 PQE196642 QAA196642 QJW196642 QTS196642 RDO196642 RNK196642 RXG196642 SHC196642 SQY196642 TAU196642 TKQ196642 TUM196642 UEI196642 UOE196642 UYA196642 VHW196642 VRS196642 WBO196642 WLK196642 WVG196642 C262178 IU262178 SQ262178 ACM262178 AMI262178 AWE262178 BGA262178 BPW262178 BZS262178 CJO262178 CTK262178 DDG262178 DNC262178 DWY262178 EGU262178 EQQ262178 FAM262178 FKI262178 FUE262178 GEA262178 GNW262178 GXS262178 HHO262178 HRK262178 IBG262178 ILC262178 IUY262178 JEU262178 JOQ262178 JYM262178 KII262178 KSE262178 LCA262178 LLW262178 LVS262178 MFO262178 MPK262178 MZG262178 NJC262178 NSY262178 OCU262178 OMQ262178 OWM262178 PGI262178 PQE262178 QAA262178 QJW262178 QTS262178 RDO262178 RNK262178 RXG262178 SHC262178 SQY262178 TAU262178 TKQ262178 TUM262178 UEI262178 UOE262178 UYA262178 VHW262178 VRS262178 WBO262178 WLK262178 WVG262178 C327714 IU327714 SQ327714 ACM327714 AMI327714 AWE327714 BGA327714 BPW327714 BZS327714 CJO327714 CTK327714 DDG327714 DNC327714 DWY327714 EGU327714 EQQ327714 FAM327714 FKI327714 FUE327714 GEA327714 GNW327714 GXS327714 HHO327714 HRK327714 IBG327714 ILC327714 IUY327714 JEU327714 JOQ327714 JYM327714 KII327714 KSE327714 LCA327714 LLW327714 LVS327714 MFO327714 MPK327714 MZG327714 NJC327714 NSY327714 OCU327714 OMQ327714 OWM327714 PGI327714 PQE327714 QAA327714 QJW327714 QTS327714 RDO327714 RNK327714 RXG327714 SHC327714 SQY327714 TAU327714 TKQ327714 TUM327714 UEI327714 UOE327714 UYA327714 VHW327714 VRS327714 WBO327714 WLK327714 WVG327714 C393250 IU393250 SQ393250 ACM393250 AMI393250 AWE393250 BGA393250 BPW393250 BZS393250 CJO393250 CTK393250 DDG393250 DNC393250 DWY393250 EGU393250 EQQ393250 FAM393250 FKI393250 FUE393250 GEA393250 GNW393250 GXS393250 HHO393250 HRK393250 IBG393250 ILC393250 IUY393250 JEU393250 JOQ393250 JYM393250 KII393250 KSE393250 LCA393250 LLW393250 LVS393250 MFO393250 MPK393250 MZG393250 NJC393250 NSY393250 OCU393250 OMQ393250 OWM393250 PGI393250 PQE393250 QAA393250 QJW393250 QTS393250 RDO393250 RNK393250 RXG393250 SHC393250 SQY393250 TAU393250 TKQ393250 TUM393250 UEI393250 UOE393250 UYA393250 VHW393250 VRS393250 WBO393250 WLK393250 WVG393250 C458786 IU458786 SQ458786 ACM458786 AMI458786 AWE458786 BGA458786 BPW458786 BZS458786 CJO458786 CTK458786 DDG458786 DNC458786 DWY458786 EGU458786 EQQ458786 FAM458786 FKI458786 FUE458786 GEA458786 GNW458786 GXS458786 HHO458786 HRK458786 IBG458786 ILC458786 IUY458786 JEU458786 JOQ458786 JYM458786 KII458786 KSE458786 LCA458786 LLW458786 LVS458786 MFO458786 MPK458786 MZG458786 NJC458786 NSY458786 OCU458786 OMQ458786 OWM458786 PGI458786 PQE458786 QAA458786 QJW458786 QTS458786 RDO458786 RNK458786 RXG458786 SHC458786 SQY458786 TAU458786 TKQ458786 TUM458786 UEI458786 UOE458786 UYA458786 VHW458786 VRS458786 WBO458786 WLK458786 WVG458786 C524322 IU524322 SQ524322 ACM524322 AMI524322 AWE524322 BGA524322 BPW524322 BZS524322 CJO524322 CTK524322 DDG524322 DNC524322 DWY524322 EGU524322 EQQ524322 FAM524322 FKI524322 FUE524322 GEA524322 GNW524322 GXS524322 HHO524322 HRK524322 IBG524322 ILC524322 IUY524322 JEU524322 JOQ524322 JYM524322 KII524322 KSE524322 LCA524322 LLW524322 LVS524322 MFO524322 MPK524322 MZG524322 NJC524322 NSY524322 OCU524322 OMQ524322 OWM524322 PGI524322 PQE524322 QAA524322 QJW524322 QTS524322 RDO524322 RNK524322 RXG524322 SHC524322 SQY524322 TAU524322 TKQ524322 TUM524322 UEI524322 UOE524322 UYA524322 VHW524322 VRS524322 WBO524322 WLK524322 WVG524322 C589858 IU589858 SQ589858 ACM589858 AMI589858 AWE589858 BGA589858 BPW589858 BZS589858 CJO589858 CTK589858 DDG589858 DNC589858 DWY589858 EGU589858 EQQ589858 FAM589858 FKI589858 FUE589858 GEA589858 GNW589858 GXS589858 HHO589858 HRK589858 IBG589858 ILC589858 IUY589858 JEU589858 JOQ589858 JYM589858 KII589858 KSE589858 LCA589858 LLW589858 LVS589858 MFO589858 MPK589858 MZG589858 NJC589858 NSY589858 OCU589858 OMQ589858 OWM589858 PGI589858 PQE589858 QAA589858 QJW589858 QTS589858 RDO589858 RNK589858 RXG589858 SHC589858 SQY589858 TAU589858 TKQ589858 TUM589858 UEI589858 UOE589858 UYA589858 VHW589858 VRS589858 WBO589858 WLK589858 WVG589858 C655394 IU655394 SQ655394 ACM655394 AMI655394 AWE655394 BGA655394 BPW655394 BZS655394 CJO655394 CTK655394 DDG655394 DNC655394 DWY655394 EGU655394 EQQ655394 FAM655394 FKI655394 FUE655394 GEA655394 GNW655394 GXS655394 HHO655394 HRK655394 IBG655394 ILC655394 IUY655394 JEU655394 JOQ655394 JYM655394 KII655394 KSE655394 LCA655394 LLW655394 LVS655394 MFO655394 MPK655394 MZG655394 NJC655394 NSY655394 OCU655394 OMQ655394 OWM655394 PGI655394 PQE655394 QAA655394 QJW655394 QTS655394 RDO655394 RNK655394 RXG655394 SHC655394 SQY655394 TAU655394 TKQ655394 TUM655394 UEI655394 UOE655394 UYA655394 VHW655394 VRS655394 WBO655394 WLK655394 WVG655394 C720930 IU720930 SQ720930 ACM720930 AMI720930 AWE720930 BGA720930 BPW720930 BZS720930 CJO720930 CTK720930 DDG720930 DNC720930 DWY720930 EGU720930 EQQ720930 FAM720930 FKI720930 FUE720930 GEA720930 GNW720930 GXS720930 HHO720930 HRK720930 IBG720930 ILC720930 IUY720930 JEU720930 JOQ720930 JYM720930 KII720930 KSE720930 LCA720930 LLW720930 LVS720930 MFO720930 MPK720930 MZG720930 NJC720930 NSY720930 OCU720930 OMQ720930 OWM720930 PGI720930 PQE720930 QAA720930 QJW720930 QTS720930 RDO720930 RNK720930 RXG720930 SHC720930 SQY720930 TAU720930 TKQ720930 TUM720930 UEI720930 UOE720930 UYA720930 VHW720930 VRS720930 WBO720930 WLK720930 WVG720930 C786466 IU786466 SQ786466 ACM786466 AMI786466 AWE786466 BGA786466 BPW786466 BZS786466 CJO786466 CTK786466 DDG786466 DNC786466 DWY786466 EGU786466 EQQ786466 FAM786466 FKI786466 FUE786466 GEA786466 GNW786466 GXS786466 HHO786466 HRK786466 IBG786466 ILC786466 IUY786466 JEU786466 JOQ786466 JYM786466 KII786466 KSE786466 LCA786466 LLW786466 LVS786466 MFO786466 MPK786466 MZG786466 NJC786466 NSY786466 OCU786466 OMQ786466 OWM786466 PGI786466 PQE786466 QAA786466 QJW786466 QTS786466 RDO786466 RNK786466 RXG786466 SHC786466 SQY786466 TAU786466 TKQ786466 TUM786466 UEI786466 UOE786466 UYA786466 VHW786466 VRS786466 WBO786466 WLK786466 WVG786466 C852002 IU852002 SQ852002 ACM852002 AMI852002 AWE852002 BGA852002 BPW852002 BZS852002 CJO852002 CTK852002 DDG852002 DNC852002 DWY852002 EGU852002 EQQ852002 FAM852002 FKI852002 FUE852002 GEA852002 GNW852002 GXS852002 HHO852002 HRK852002 IBG852002 ILC852002 IUY852002 JEU852002 JOQ852002 JYM852002 KII852002 KSE852002 LCA852002 LLW852002 LVS852002 MFO852002 MPK852002 MZG852002 NJC852002 NSY852002 OCU852002 OMQ852002 OWM852002 PGI852002 PQE852002 QAA852002 QJW852002 QTS852002 RDO852002 RNK852002 RXG852002 SHC852002 SQY852002 TAU852002 TKQ852002 TUM852002 UEI852002 UOE852002 UYA852002 VHW852002 VRS852002 WBO852002 WLK852002 WVG852002 C917538 IU917538 SQ917538 ACM917538 AMI917538 AWE917538 BGA917538 BPW917538 BZS917538 CJO917538 CTK917538 DDG917538 DNC917538 DWY917538 EGU917538 EQQ917538 FAM917538 FKI917538 FUE917538 GEA917538 GNW917538 GXS917538 HHO917538 HRK917538 IBG917538 ILC917538 IUY917538 JEU917538 JOQ917538 JYM917538 KII917538 KSE917538 LCA917538 LLW917538 LVS917538 MFO917538 MPK917538 MZG917538 NJC917538 NSY917538 OCU917538 OMQ917538 OWM917538 PGI917538 PQE917538 QAA917538 QJW917538 QTS917538 RDO917538 RNK917538 RXG917538 SHC917538 SQY917538 TAU917538 TKQ917538 TUM917538 UEI917538 UOE917538 UYA917538 VHW917538 VRS917538 WBO917538 WLK917538 WVG917538 C983074 IU983074 SQ983074 ACM983074 AMI983074 AWE983074 BGA983074 BPW983074 BZS983074 CJO983074 CTK983074 DDG983074 DNC983074 DWY983074 EGU983074 EQQ983074 FAM983074 FKI983074 FUE983074 GEA983074 GNW983074 GXS983074 HHO983074 HRK983074 IBG983074 ILC983074 IUY983074 JEU983074 JOQ983074 JYM983074 KII983074 KSE983074 LCA983074 LLW983074 LVS983074 MFO983074 MPK983074 MZG983074 NJC983074 NSY983074 OCU983074 OMQ983074 OWM983074 PGI983074 PQE983074 QAA983074 QJW983074 QTS983074 RDO983074 RNK983074 RXG983074 SHC983074 SQY983074 TAU983074 TKQ983074 TUM983074 UEI983074 UOE983074 UYA983074 VHW983074 VRS983074 WBO983074 WVG24:WVG45 WLK24:WLK45 WBO24:WBO45 VRS24:VRS45 VHW24:VHW45 UYA24:UYA45 UOE24:UOE45 UEI24:UEI45 TUM24:TUM45 TKQ24:TKQ45 TAU24:TAU45 SQY24:SQY45 SHC24:SHC45 RXG24:RXG45 RNK24:RNK45 RDO24:RDO45 QTS24:QTS45 QJW24:QJW45 QAA24:QAA45 PQE24:PQE45 PGI24:PGI45 OWM24:OWM45 OMQ24:OMQ45 OCU24:OCU45 NSY24:NSY45 NJC24:NJC45 MZG24:MZG45 MPK24:MPK45 MFO24:MFO45 LVS24:LVS45 LLW24:LLW45 LCA24:LCA45 KSE24:KSE45 KII24:KII45 JYM24:JYM45 JOQ24:JOQ45 JEU24:JEU45 IUY24:IUY45 ILC24:ILC45 IBG24:IBG45 HRK24:HRK45 HHO24:HHO45 GXS24:GXS45 GNW24:GNW45 GEA24:GEA45 FUE24:FUE45 FKI24:FKI45 FAM24:FAM45 EQQ24:EQQ45 EGU24:EGU45 DWY24:DWY45 DNC24:DNC45 DDG24:DDG45 CTK24:CTK45 CJO24:CJO45 BZS24:BZS45 BPW24:BPW45 BGA24:BGA45 AWE24:AWE45 AMI24:AMI45 ACM24:ACM45 SQ24:SQ45 IU24:IU45">
      <formula1>0</formula1>
      <formula2>1</formula2>
    </dataValidation>
    <dataValidation type="list" allowBlank="1" showInputMessage="1" showErrorMessage="1" sqref="WVD983074 A65570 IR65570 SN65570 ACJ65570 AMF65570 AWB65570 BFX65570 BPT65570 BZP65570 CJL65570 CTH65570 DDD65570 DMZ65570 DWV65570 EGR65570 EQN65570 FAJ65570 FKF65570 FUB65570 GDX65570 GNT65570 GXP65570 HHL65570 HRH65570 IBD65570 IKZ65570 IUV65570 JER65570 JON65570 JYJ65570 KIF65570 KSB65570 LBX65570 LLT65570 LVP65570 MFL65570 MPH65570 MZD65570 NIZ65570 NSV65570 OCR65570 OMN65570 OWJ65570 PGF65570 PQB65570 PZX65570 QJT65570 QTP65570 RDL65570 RNH65570 RXD65570 SGZ65570 SQV65570 TAR65570 TKN65570 TUJ65570 UEF65570 UOB65570 UXX65570 VHT65570 VRP65570 WBL65570 WLH65570 WVD65570 A131106 IR131106 SN131106 ACJ131106 AMF131106 AWB131106 BFX131106 BPT131106 BZP131106 CJL131106 CTH131106 DDD131106 DMZ131106 DWV131106 EGR131106 EQN131106 FAJ131106 FKF131106 FUB131106 GDX131106 GNT131106 GXP131106 HHL131106 HRH131106 IBD131106 IKZ131106 IUV131106 JER131106 JON131106 JYJ131106 KIF131106 KSB131106 LBX131106 LLT131106 LVP131106 MFL131106 MPH131106 MZD131106 NIZ131106 NSV131106 OCR131106 OMN131106 OWJ131106 PGF131106 PQB131106 PZX131106 QJT131106 QTP131106 RDL131106 RNH131106 RXD131106 SGZ131106 SQV131106 TAR131106 TKN131106 TUJ131106 UEF131106 UOB131106 UXX131106 VHT131106 VRP131106 WBL131106 WLH131106 WVD131106 A196642 IR196642 SN196642 ACJ196642 AMF196642 AWB196642 BFX196642 BPT196642 BZP196642 CJL196642 CTH196642 DDD196642 DMZ196642 DWV196642 EGR196642 EQN196642 FAJ196642 FKF196642 FUB196642 GDX196642 GNT196642 GXP196642 HHL196642 HRH196642 IBD196642 IKZ196642 IUV196642 JER196642 JON196642 JYJ196642 KIF196642 KSB196642 LBX196642 LLT196642 LVP196642 MFL196642 MPH196642 MZD196642 NIZ196642 NSV196642 OCR196642 OMN196642 OWJ196642 PGF196642 PQB196642 PZX196642 QJT196642 QTP196642 RDL196642 RNH196642 RXD196642 SGZ196642 SQV196642 TAR196642 TKN196642 TUJ196642 UEF196642 UOB196642 UXX196642 VHT196642 VRP196642 WBL196642 WLH196642 WVD196642 A262178 IR262178 SN262178 ACJ262178 AMF262178 AWB262178 BFX262178 BPT262178 BZP262178 CJL262178 CTH262178 DDD262178 DMZ262178 DWV262178 EGR262178 EQN262178 FAJ262178 FKF262178 FUB262178 GDX262178 GNT262178 GXP262178 HHL262178 HRH262178 IBD262178 IKZ262178 IUV262178 JER262178 JON262178 JYJ262178 KIF262178 KSB262178 LBX262178 LLT262178 LVP262178 MFL262178 MPH262178 MZD262178 NIZ262178 NSV262178 OCR262178 OMN262178 OWJ262178 PGF262178 PQB262178 PZX262178 QJT262178 QTP262178 RDL262178 RNH262178 RXD262178 SGZ262178 SQV262178 TAR262178 TKN262178 TUJ262178 UEF262178 UOB262178 UXX262178 VHT262178 VRP262178 WBL262178 WLH262178 WVD262178 A327714 IR327714 SN327714 ACJ327714 AMF327714 AWB327714 BFX327714 BPT327714 BZP327714 CJL327714 CTH327714 DDD327714 DMZ327714 DWV327714 EGR327714 EQN327714 FAJ327714 FKF327714 FUB327714 GDX327714 GNT327714 GXP327714 HHL327714 HRH327714 IBD327714 IKZ327714 IUV327714 JER327714 JON327714 JYJ327714 KIF327714 KSB327714 LBX327714 LLT327714 LVP327714 MFL327714 MPH327714 MZD327714 NIZ327714 NSV327714 OCR327714 OMN327714 OWJ327714 PGF327714 PQB327714 PZX327714 QJT327714 QTP327714 RDL327714 RNH327714 RXD327714 SGZ327714 SQV327714 TAR327714 TKN327714 TUJ327714 UEF327714 UOB327714 UXX327714 VHT327714 VRP327714 WBL327714 WLH327714 WVD327714 A393250 IR393250 SN393250 ACJ393250 AMF393250 AWB393250 BFX393250 BPT393250 BZP393250 CJL393250 CTH393250 DDD393250 DMZ393250 DWV393250 EGR393250 EQN393250 FAJ393250 FKF393250 FUB393250 GDX393250 GNT393250 GXP393250 HHL393250 HRH393250 IBD393250 IKZ393250 IUV393250 JER393250 JON393250 JYJ393250 KIF393250 KSB393250 LBX393250 LLT393250 LVP393250 MFL393250 MPH393250 MZD393250 NIZ393250 NSV393250 OCR393250 OMN393250 OWJ393250 PGF393250 PQB393250 PZX393250 QJT393250 QTP393250 RDL393250 RNH393250 RXD393250 SGZ393250 SQV393250 TAR393250 TKN393250 TUJ393250 UEF393250 UOB393250 UXX393250 VHT393250 VRP393250 WBL393250 WLH393250 WVD393250 A458786 IR458786 SN458786 ACJ458786 AMF458786 AWB458786 BFX458786 BPT458786 BZP458786 CJL458786 CTH458786 DDD458786 DMZ458786 DWV458786 EGR458786 EQN458786 FAJ458786 FKF458786 FUB458786 GDX458786 GNT458786 GXP458786 HHL458786 HRH458786 IBD458786 IKZ458786 IUV458786 JER458786 JON458786 JYJ458786 KIF458786 KSB458786 LBX458786 LLT458786 LVP458786 MFL458786 MPH458786 MZD458786 NIZ458786 NSV458786 OCR458786 OMN458786 OWJ458786 PGF458786 PQB458786 PZX458786 QJT458786 QTP458786 RDL458786 RNH458786 RXD458786 SGZ458786 SQV458786 TAR458786 TKN458786 TUJ458786 UEF458786 UOB458786 UXX458786 VHT458786 VRP458786 WBL458786 WLH458786 WVD458786 A524322 IR524322 SN524322 ACJ524322 AMF524322 AWB524322 BFX524322 BPT524322 BZP524322 CJL524322 CTH524322 DDD524322 DMZ524322 DWV524322 EGR524322 EQN524322 FAJ524322 FKF524322 FUB524322 GDX524322 GNT524322 GXP524322 HHL524322 HRH524322 IBD524322 IKZ524322 IUV524322 JER524322 JON524322 JYJ524322 KIF524322 KSB524322 LBX524322 LLT524322 LVP524322 MFL524322 MPH524322 MZD524322 NIZ524322 NSV524322 OCR524322 OMN524322 OWJ524322 PGF524322 PQB524322 PZX524322 QJT524322 QTP524322 RDL524322 RNH524322 RXD524322 SGZ524322 SQV524322 TAR524322 TKN524322 TUJ524322 UEF524322 UOB524322 UXX524322 VHT524322 VRP524322 WBL524322 WLH524322 WVD524322 A589858 IR589858 SN589858 ACJ589858 AMF589858 AWB589858 BFX589858 BPT589858 BZP589858 CJL589858 CTH589858 DDD589858 DMZ589858 DWV589858 EGR589858 EQN589858 FAJ589858 FKF589858 FUB589858 GDX589858 GNT589858 GXP589858 HHL589858 HRH589858 IBD589858 IKZ589858 IUV589858 JER589858 JON589858 JYJ589858 KIF589858 KSB589858 LBX589858 LLT589858 LVP589858 MFL589858 MPH589858 MZD589858 NIZ589858 NSV589858 OCR589858 OMN589858 OWJ589858 PGF589858 PQB589858 PZX589858 QJT589858 QTP589858 RDL589858 RNH589858 RXD589858 SGZ589858 SQV589858 TAR589858 TKN589858 TUJ589858 UEF589858 UOB589858 UXX589858 VHT589858 VRP589858 WBL589858 WLH589858 WVD589858 A655394 IR655394 SN655394 ACJ655394 AMF655394 AWB655394 BFX655394 BPT655394 BZP655394 CJL655394 CTH655394 DDD655394 DMZ655394 DWV655394 EGR655394 EQN655394 FAJ655394 FKF655394 FUB655394 GDX655394 GNT655394 GXP655394 HHL655394 HRH655394 IBD655394 IKZ655394 IUV655394 JER655394 JON655394 JYJ655394 KIF655394 KSB655394 LBX655394 LLT655394 LVP655394 MFL655394 MPH655394 MZD655394 NIZ655394 NSV655394 OCR655394 OMN655394 OWJ655394 PGF655394 PQB655394 PZX655394 QJT655394 QTP655394 RDL655394 RNH655394 RXD655394 SGZ655394 SQV655394 TAR655394 TKN655394 TUJ655394 UEF655394 UOB655394 UXX655394 VHT655394 VRP655394 WBL655394 WLH655394 WVD655394 A720930 IR720930 SN720930 ACJ720930 AMF720930 AWB720930 BFX720930 BPT720930 BZP720930 CJL720930 CTH720930 DDD720930 DMZ720930 DWV720930 EGR720930 EQN720930 FAJ720930 FKF720930 FUB720930 GDX720930 GNT720930 GXP720930 HHL720930 HRH720930 IBD720930 IKZ720930 IUV720930 JER720930 JON720930 JYJ720930 KIF720930 KSB720930 LBX720930 LLT720930 LVP720930 MFL720930 MPH720930 MZD720930 NIZ720930 NSV720930 OCR720930 OMN720930 OWJ720930 PGF720930 PQB720930 PZX720930 QJT720930 QTP720930 RDL720930 RNH720930 RXD720930 SGZ720930 SQV720930 TAR720930 TKN720930 TUJ720930 UEF720930 UOB720930 UXX720930 VHT720930 VRP720930 WBL720930 WLH720930 WVD720930 A786466 IR786466 SN786466 ACJ786466 AMF786466 AWB786466 BFX786466 BPT786466 BZP786466 CJL786466 CTH786466 DDD786466 DMZ786466 DWV786466 EGR786466 EQN786466 FAJ786466 FKF786466 FUB786466 GDX786466 GNT786466 GXP786466 HHL786466 HRH786466 IBD786466 IKZ786466 IUV786466 JER786466 JON786466 JYJ786466 KIF786466 KSB786466 LBX786466 LLT786466 LVP786466 MFL786466 MPH786466 MZD786466 NIZ786466 NSV786466 OCR786466 OMN786466 OWJ786466 PGF786466 PQB786466 PZX786466 QJT786466 QTP786466 RDL786466 RNH786466 RXD786466 SGZ786466 SQV786466 TAR786466 TKN786466 TUJ786466 UEF786466 UOB786466 UXX786466 VHT786466 VRP786466 WBL786466 WLH786466 WVD786466 A852002 IR852002 SN852002 ACJ852002 AMF852002 AWB852002 BFX852002 BPT852002 BZP852002 CJL852002 CTH852002 DDD852002 DMZ852002 DWV852002 EGR852002 EQN852002 FAJ852002 FKF852002 FUB852002 GDX852002 GNT852002 GXP852002 HHL852002 HRH852002 IBD852002 IKZ852002 IUV852002 JER852002 JON852002 JYJ852002 KIF852002 KSB852002 LBX852002 LLT852002 LVP852002 MFL852002 MPH852002 MZD852002 NIZ852002 NSV852002 OCR852002 OMN852002 OWJ852002 PGF852002 PQB852002 PZX852002 QJT852002 QTP852002 RDL852002 RNH852002 RXD852002 SGZ852002 SQV852002 TAR852002 TKN852002 TUJ852002 UEF852002 UOB852002 UXX852002 VHT852002 VRP852002 WBL852002 WLH852002 WVD852002 A917538 IR917538 SN917538 ACJ917538 AMF917538 AWB917538 BFX917538 BPT917538 BZP917538 CJL917538 CTH917538 DDD917538 DMZ917538 DWV917538 EGR917538 EQN917538 FAJ917538 FKF917538 FUB917538 GDX917538 GNT917538 GXP917538 HHL917538 HRH917538 IBD917538 IKZ917538 IUV917538 JER917538 JON917538 JYJ917538 KIF917538 KSB917538 LBX917538 LLT917538 LVP917538 MFL917538 MPH917538 MZD917538 NIZ917538 NSV917538 OCR917538 OMN917538 OWJ917538 PGF917538 PQB917538 PZX917538 QJT917538 QTP917538 RDL917538 RNH917538 RXD917538 SGZ917538 SQV917538 TAR917538 TKN917538 TUJ917538 UEF917538 UOB917538 UXX917538 VHT917538 VRP917538 WBL917538 WLH917538 WVD917538 A983074 IR983074 SN983074 ACJ983074 AMF983074 AWB983074 BFX983074 BPT983074 BZP983074 CJL983074 CTH983074 DDD983074 DMZ983074 DWV983074 EGR983074 EQN983074 FAJ983074 FKF983074 FUB983074 GDX983074 GNT983074 GXP983074 HHL983074 HRH983074 IBD983074 IKZ983074 IUV983074 JER983074 JON983074 JYJ983074 KIF983074 KSB983074 LBX983074 LLT983074 LVP983074 MFL983074 MPH983074 MZD983074 NIZ983074 NSV983074 OCR983074 OMN983074 OWJ983074 PGF983074 PQB983074 PZX983074 QJT983074 QTP983074 RDL983074 RNH983074 RXD983074 SGZ983074 SQV983074 TAR983074 TKN983074 TUJ983074 UEF983074 UOB983074 UXX983074 VHT983074 VRP983074 WBL983074 WLH983074 WVD24:WVD45 WLH24:WLH45 WBL24:WBL45 VRP24:VRP45 VHT24:VHT45 UXX24:UXX45 UOB24:UOB45 UEF24:UEF45 TUJ24:TUJ45 TKN24:TKN45 TAR24:TAR45 SQV24:SQV45 SGZ24:SGZ45 RXD24:RXD45 RNH24:RNH45 RDL24:RDL45 QTP24:QTP45 QJT24:QJT45 PZX24:PZX45 PQB24:PQB45 PGF24:PGF45 OWJ24:OWJ45 OMN24:OMN45 OCR24:OCR45 NSV24:NSV45 NIZ24:NIZ45 MZD24:MZD45 MPH24:MPH45 MFL24:MFL45 LVP24:LVP45 LLT24:LLT45 LBX24:LBX45 KSB24:KSB45 KIF24:KIF45 JYJ24:JYJ45 JON24:JON45 JER24:JER45 IUV24:IUV45 IKZ24:IKZ45 IBD24:IBD45 HRH24:HRH45 HHL24:HHL45 GXP24:GXP45 GNT24:GNT45 GDX24:GDX45 FUB24:FUB45 FKF24:FKF45 FAJ24:FAJ45 EQN24:EQN45 EGR24:EGR45 DWV24:DWV45 DMZ24:DMZ45 DDD24:DDD45 CTH24:CTH45 CJL24:CJL45 BZP24:BZP45 BPT24:BPT45 BFX24:BFX45 AWB24:AWB45 AMF24:AMF45 ACJ24:ACJ45 SN24:SN45 IR24:IR45 A24:A45">
      <formula1>"1,2,3,4,5"</formula1>
    </dataValidation>
  </dataValidations>
  <pageMargins left="0.7" right="0.7" top="0.75" bottom="0.75" header="0.3" footer="0.3"/>
  <pageSetup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dimension ref="A2:Y158"/>
  <sheetViews>
    <sheetView zoomScale="70" zoomScaleNormal="70" workbookViewId="0">
      <selection activeCell="D14" sqref="D14"/>
    </sheetView>
  </sheetViews>
  <sheetFormatPr baseColWidth="10" defaultRowHeight="15"/>
  <cols>
    <col min="1" max="1" width="3.140625" style="1" bestFit="1" customWidth="1"/>
    <col min="2" max="2" width="110.140625" style="1" customWidth="1"/>
    <col min="3" max="3" width="31.140625" style="1" customWidth="1"/>
    <col min="4" max="4" width="35.42578125" style="1" customWidth="1"/>
    <col min="5" max="5" width="25" style="1" customWidth="1"/>
    <col min="6" max="6" width="29.7109375" style="1" customWidth="1"/>
    <col min="7" max="7" width="43" style="183" customWidth="1"/>
    <col min="8" max="8" width="24.5703125" style="1" customWidth="1"/>
    <col min="9" max="9" width="24" style="1" customWidth="1"/>
    <col min="10" max="10" width="25.7109375" style="1" customWidth="1"/>
    <col min="11" max="11" width="18.28515625" style="1" customWidth="1"/>
    <col min="12" max="12" width="25.7109375"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21" width="6.42578125" style="1" customWidth="1"/>
    <col min="22" max="250" width="11.42578125" style="1"/>
    <col min="251" max="251" width="1" style="1" customWidth="1"/>
    <col min="252" max="252" width="4.28515625" style="1" customWidth="1"/>
    <col min="253" max="253" width="34.7109375" style="1" customWidth="1"/>
    <col min="254" max="254" width="0" style="1" hidden="1" customWidth="1"/>
    <col min="255" max="255" width="20" style="1" customWidth="1"/>
    <col min="256" max="256" width="20.85546875" style="1" customWidth="1"/>
    <col min="257" max="257" width="25" style="1" customWidth="1"/>
    <col min="258" max="258" width="18.7109375" style="1" customWidth="1"/>
    <col min="259" max="259" width="29.7109375" style="1" customWidth="1"/>
    <col min="260" max="260" width="13.42578125" style="1" customWidth="1"/>
    <col min="261" max="261" width="13.85546875" style="1" customWidth="1"/>
    <col min="262" max="266" width="16.5703125" style="1" customWidth="1"/>
    <col min="267" max="267" width="20.5703125" style="1" customWidth="1"/>
    <col min="268" max="268" width="21.140625" style="1" customWidth="1"/>
    <col min="269" max="269" width="9.5703125" style="1" customWidth="1"/>
    <col min="270" max="270" width="0.42578125" style="1" customWidth="1"/>
    <col min="271" max="277" width="6.42578125" style="1" customWidth="1"/>
    <col min="278" max="506" width="11.42578125" style="1"/>
    <col min="507" max="507" width="1" style="1" customWidth="1"/>
    <col min="508" max="508" width="4.28515625" style="1" customWidth="1"/>
    <col min="509" max="509" width="34.7109375" style="1" customWidth="1"/>
    <col min="510" max="510" width="0" style="1" hidden="1" customWidth="1"/>
    <col min="511" max="511" width="20" style="1" customWidth="1"/>
    <col min="512" max="512" width="20.85546875" style="1" customWidth="1"/>
    <col min="513" max="513" width="25" style="1" customWidth="1"/>
    <col min="514" max="514" width="18.7109375" style="1" customWidth="1"/>
    <col min="515" max="515" width="29.7109375" style="1" customWidth="1"/>
    <col min="516" max="516" width="13.42578125" style="1" customWidth="1"/>
    <col min="517" max="517" width="13.85546875" style="1" customWidth="1"/>
    <col min="518" max="522" width="16.5703125" style="1" customWidth="1"/>
    <col min="523" max="523" width="20.5703125" style="1" customWidth="1"/>
    <col min="524" max="524" width="21.140625" style="1" customWidth="1"/>
    <col min="525" max="525" width="9.5703125" style="1" customWidth="1"/>
    <col min="526" max="526" width="0.42578125" style="1" customWidth="1"/>
    <col min="527" max="533" width="6.42578125" style="1" customWidth="1"/>
    <col min="534" max="762" width="11.42578125" style="1"/>
    <col min="763" max="763" width="1" style="1" customWidth="1"/>
    <col min="764" max="764" width="4.28515625" style="1" customWidth="1"/>
    <col min="765" max="765" width="34.7109375" style="1" customWidth="1"/>
    <col min="766" max="766" width="0" style="1" hidden="1" customWidth="1"/>
    <col min="767" max="767" width="20" style="1" customWidth="1"/>
    <col min="768" max="768" width="20.85546875" style="1" customWidth="1"/>
    <col min="769" max="769" width="25" style="1" customWidth="1"/>
    <col min="770" max="770" width="18.7109375" style="1" customWidth="1"/>
    <col min="771" max="771" width="29.7109375" style="1" customWidth="1"/>
    <col min="772" max="772" width="13.42578125" style="1" customWidth="1"/>
    <col min="773" max="773" width="13.85546875" style="1" customWidth="1"/>
    <col min="774" max="778" width="16.5703125" style="1" customWidth="1"/>
    <col min="779" max="779" width="20.5703125" style="1" customWidth="1"/>
    <col min="780" max="780" width="21.140625" style="1" customWidth="1"/>
    <col min="781" max="781" width="9.5703125" style="1" customWidth="1"/>
    <col min="782" max="782" width="0.42578125" style="1" customWidth="1"/>
    <col min="783" max="789" width="6.42578125" style="1" customWidth="1"/>
    <col min="790" max="1018" width="11.42578125" style="1"/>
    <col min="1019" max="1019" width="1" style="1" customWidth="1"/>
    <col min="1020" max="1020" width="4.28515625" style="1" customWidth="1"/>
    <col min="1021" max="1021" width="34.7109375" style="1" customWidth="1"/>
    <col min="1022" max="1022" width="0" style="1" hidden="1" customWidth="1"/>
    <col min="1023" max="1023" width="20" style="1" customWidth="1"/>
    <col min="1024" max="1024" width="20.85546875" style="1" customWidth="1"/>
    <col min="1025" max="1025" width="25" style="1" customWidth="1"/>
    <col min="1026" max="1026" width="18.7109375" style="1" customWidth="1"/>
    <col min="1027" max="1027" width="29.7109375" style="1" customWidth="1"/>
    <col min="1028" max="1028" width="13.42578125" style="1" customWidth="1"/>
    <col min="1029" max="1029" width="13.85546875" style="1" customWidth="1"/>
    <col min="1030" max="1034" width="16.5703125" style="1" customWidth="1"/>
    <col min="1035" max="1035" width="20.5703125" style="1" customWidth="1"/>
    <col min="1036" max="1036" width="21.140625" style="1" customWidth="1"/>
    <col min="1037" max="1037" width="9.5703125" style="1" customWidth="1"/>
    <col min="1038" max="1038" width="0.42578125" style="1" customWidth="1"/>
    <col min="1039" max="1045" width="6.42578125" style="1" customWidth="1"/>
    <col min="1046" max="1274" width="11.42578125" style="1"/>
    <col min="1275" max="1275" width="1" style="1" customWidth="1"/>
    <col min="1276" max="1276" width="4.28515625" style="1" customWidth="1"/>
    <col min="1277" max="1277" width="34.7109375" style="1" customWidth="1"/>
    <col min="1278" max="1278" width="0" style="1" hidden="1" customWidth="1"/>
    <col min="1279" max="1279" width="20" style="1" customWidth="1"/>
    <col min="1280" max="1280" width="20.85546875" style="1" customWidth="1"/>
    <col min="1281" max="1281" width="25" style="1" customWidth="1"/>
    <col min="1282" max="1282" width="18.7109375" style="1" customWidth="1"/>
    <col min="1283" max="1283" width="29.7109375" style="1" customWidth="1"/>
    <col min="1284" max="1284" width="13.42578125" style="1" customWidth="1"/>
    <col min="1285" max="1285" width="13.85546875" style="1" customWidth="1"/>
    <col min="1286" max="1290" width="16.5703125" style="1" customWidth="1"/>
    <col min="1291" max="1291" width="20.5703125" style="1" customWidth="1"/>
    <col min="1292" max="1292" width="21.140625" style="1" customWidth="1"/>
    <col min="1293" max="1293" width="9.5703125" style="1" customWidth="1"/>
    <col min="1294" max="1294" width="0.42578125" style="1" customWidth="1"/>
    <col min="1295" max="1301" width="6.42578125" style="1" customWidth="1"/>
    <col min="1302" max="1530" width="11.42578125" style="1"/>
    <col min="1531" max="1531" width="1" style="1" customWidth="1"/>
    <col min="1532" max="1532" width="4.28515625" style="1" customWidth="1"/>
    <col min="1533" max="1533" width="34.7109375" style="1" customWidth="1"/>
    <col min="1534" max="1534" width="0" style="1" hidden="1" customWidth="1"/>
    <col min="1535" max="1535" width="20" style="1" customWidth="1"/>
    <col min="1536" max="1536" width="20.85546875" style="1" customWidth="1"/>
    <col min="1537" max="1537" width="25" style="1" customWidth="1"/>
    <col min="1538" max="1538" width="18.7109375" style="1" customWidth="1"/>
    <col min="1539" max="1539" width="29.7109375" style="1" customWidth="1"/>
    <col min="1540" max="1540" width="13.42578125" style="1" customWidth="1"/>
    <col min="1541" max="1541" width="13.85546875" style="1" customWidth="1"/>
    <col min="1542" max="1546" width="16.5703125" style="1" customWidth="1"/>
    <col min="1547" max="1547" width="20.5703125" style="1" customWidth="1"/>
    <col min="1548" max="1548" width="21.140625" style="1" customWidth="1"/>
    <col min="1549" max="1549" width="9.5703125" style="1" customWidth="1"/>
    <col min="1550" max="1550" width="0.42578125" style="1" customWidth="1"/>
    <col min="1551" max="1557" width="6.42578125" style="1" customWidth="1"/>
    <col min="1558" max="1786" width="11.42578125" style="1"/>
    <col min="1787" max="1787" width="1" style="1" customWidth="1"/>
    <col min="1788" max="1788" width="4.28515625" style="1" customWidth="1"/>
    <col min="1789" max="1789" width="34.7109375" style="1" customWidth="1"/>
    <col min="1790" max="1790" width="0" style="1" hidden="1" customWidth="1"/>
    <col min="1791" max="1791" width="20" style="1" customWidth="1"/>
    <col min="1792" max="1792" width="20.85546875" style="1" customWidth="1"/>
    <col min="1793" max="1793" width="25" style="1" customWidth="1"/>
    <col min="1794" max="1794" width="18.7109375" style="1" customWidth="1"/>
    <col min="1795" max="1795" width="29.7109375" style="1" customWidth="1"/>
    <col min="1796" max="1796" width="13.42578125" style="1" customWidth="1"/>
    <col min="1797" max="1797" width="13.85546875" style="1" customWidth="1"/>
    <col min="1798" max="1802" width="16.5703125" style="1" customWidth="1"/>
    <col min="1803" max="1803" width="20.5703125" style="1" customWidth="1"/>
    <col min="1804" max="1804" width="21.140625" style="1" customWidth="1"/>
    <col min="1805" max="1805" width="9.5703125" style="1" customWidth="1"/>
    <col min="1806" max="1806" width="0.42578125" style="1" customWidth="1"/>
    <col min="1807" max="1813" width="6.42578125" style="1" customWidth="1"/>
    <col min="1814" max="2042" width="11.42578125" style="1"/>
    <col min="2043" max="2043" width="1" style="1" customWidth="1"/>
    <col min="2044" max="2044" width="4.28515625" style="1" customWidth="1"/>
    <col min="2045" max="2045" width="34.7109375" style="1" customWidth="1"/>
    <col min="2046" max="2046" width="0" style="1" hidden="1" customWidth="1"/>
    <col min="2047" max="2047" width="20" style="1" customWidth="1"/>
    <col min="2048" max="2048" width="20.85546875" style="1" customWidth="1"/>
    <col min="2049" max="2049" width="25" style="1" customWidth="1"/>
    <col min="2050" max="2050" width="18.7109375" style="1" customWidth="1"/>
    <col min="2051" max="2051" width="29.7109375" style="1" customWidth="1"/>
    <col min="2052" max="2052" width="13.42578125" style="1" customWidth="1"/>
    <col min="2053" max="2053" width="13.85546875" style="1" customWidth="1"/>
    <col min="2054" max="2058" width="16.5703125" style="1" customWidth="1"/>
    <col min="2059" max="2059" width="20.5703125" style="1" customWidth="1"/>
    <col min="2060" max="2060" width="21.140625" style="1" customWidth="1"/>
    <col min="2061" max="2061" width="9.5703125" style="1" customWidth="1"/>
    <col min="2062" max="2062" width="0.42578125" style="1" customWidth="1"/>
    <col min="2063" max="2069" width="6.42578125" style="1" customWidth="1"/>
    <col min="2070" max="2298" width="11.42578125" style="1"/>
    <col min="2299" max="2299" width="1" style="1" customWidth="1"/>
    <col min="2300" max="2300" width="4.28515625" style="1" customWidth="1"/>
    <col min="2301" max="2301" width="34.7109375" style="1" customWidth="1"/>
    <col min="2302" max="2302" width="0" style="1" hidden="1" customWidth="1"/>
    <col min="2303" max="2303" width="20" style="1" customWidth="1"/>
    <col min="2304" max="2304" width="20.85546875" style="1" customWidth="1"/>
    <col min="2305" max="2305" width="25" style="1" customWidth="1"/>
    <col min="2306" max="2306" width="18.7109375" style="1" customWidth="1"/>
    <col min="2307" max="2307" width="29.7109375" style="1" customWidth="1"/>
    <col min="2308" max="2308" width="13.42578125" style="1" customWidth="1"/>
    <col min="2309" max="2309" width="13.85546875" style="1" customWidth="1"/>
    <col min="2310" max="2314" width="16.5703125" style="1" customWidth="1"/>
    <col min="2315" max="2315" width="20.5703125" style="1" customWidth="1"/>
    <col min="2316" max="2316" width="21.140625" style="1" customWidth="1"/>
    <col min="2317" max="2317" width="9.5703125" style="1" customWidth="1"/>
    <col min="2318" max="2318" width="0.42578125" style="1" customWidth="1"/>
    <col min="2319" max="2325" width="6.42578125" style="1" customWidth="1"/>
    <col min="2326" max="2554" width="11.42578125" style="1"/>
    <col min="2555" max="2555" width="1" style="1" customWidth="1"/>
    <col min="2556" max="2556" width="4.28515625" style="1" customWidth="1"/>
    <col min="2557" max="2557" width="34.7109375" style="1" customWidth="1"/>
    <col min="2558" max="2558" width="0" style="1" hidden="1" customWidth="1"/>
    <col min="2559" max="2559" width="20" style="1" customWidth="1"/>
    <col min="2560" max="2560" width="20.85546875" style="1" customWidth="1"/>
    <col min="2561" max="2561" width="25" style="1" customWidth="1"/>
    <col min="2562" max="2562" width="18.7109375" style="1" customWidth="1"/>
    <col min="2563" max="2563" width="29.7109375" style="1" customWidth="1"/>
    <col min="2564" max="2564" width="13.42578125" style="1" customWidth="1"/>
    <col min="2565" max="2565" width="13.85546875" style="1" customWidth="1"/>
    <col min="2566" max="2570" width="16.5703125" style="1" customWidth="1"/>
    <col min="2571" max="2571" width="20.5703125" style="1" customWidth="1"/>
    <col min="2572" max="2572" width="21.140625" style="1" customWidth="1"/>
    <col min="2573" max="2573" width="9.5703125" style="1" customWidth="1"/>
    <col min="2574" max="2574" width="0.42578125" style="1" customWidth="1"/>
    <col min="2575" max="2581" width="6.42578125" style="1" customWidth="1"/>
    <col min="2582" max="2810" width="11.42578125" style="1"/>
    <col min="2811" max="2811" width="1" style="1" customWidth="1"/>
    <col min="2812" max="2812" width="4.28515625" style="1" customWidth="1"/>
    <col min="2813" max="2813" width="34.7109375" style="1" customWidth="1"/>
    <col min="2814" max="2814" width="0" style="1" hidden="1" customWidth="1"/>
    <col min="2815" max="2815" width="20" style="1" customWidth="1"/>
    <col min="2816" max="2816" width="20.85546875" style="1" customWidth="1"/>
    <col min="2817" max="2817" width="25" style="1" customWidth="1"/>
    <col min="2818" max="2818" width="18.7109375" style="1" customWidth="1"/>
    <col min="2819" max="2819" width="29.7109375" style="1" customWidth="1"/>
    <col min="2820" max="2820" width="13.42578125" style="1" customWidth="1"/>
    <col min="2821" max="2821" width="13.85546875" style="1" customWidth="1"/>
    <col min="2822" max="2826" width="16.5703125" style="1" customWidth="1"/>
    <col min="2827" max="2827" width="20.5703125" style="1" customWidth="1"/>
    <col min="2828" max="2828" width="21.140625" style="1" customWidth="1"/>
    <col min="2829" max="2829" width="9.5703125" style="1" customWidth="1"/>
    <col min="2830" max="2830" width="0.42578125" style="1" customWidth="1"/>
    <col min="2831" max="2837" width="6.42578125" style="1" customWidth="1"/>
    <col min="2838" max="3066" width="11.42578125" style="1"/>
    <col min="3067" max="3067" width="1" style="1" customWidth="1"/>
    <col min="3068" max="3068" width="4.28515625" style="1" customWidth="1"/>
    <col min="3069" max="3069" width="34.7109375" style="1" customWidth="1"/>
    <col min="3070" max="3070" width="0" style="1" hidden="1" customWidth="1"/>
    <col min="3071" max="3071" width="20" style="1" customWidth="1"/>
    <col min="3072" max="3072" width="20.85546875" style="1" customWidth="1"/>
    <col min="3073" max="3073" width="25" style="1" customWidth="1"/>
    <col min="3074" max="3074" width="18.7109375" style="1" customWidth="1"/>
    <col min="3075" max="3075" width="29.7109375" style="1" customWidth="1"/>
    <col min="3076" max="3076" width="13.42578125" style="1" customWidth="1"/>
    <col min="3077" max="3077" width="13.85546875" style="1" customWidth="1"/>
    <col min="3078" max="3082" width="16.5703125" style="1" customWidth="1"/>
    <col min="3083" max="3083" width="20.5703125" style="1" customWidth="1"/>
    <col min="3084" max="3084" width="21.140625" style="1" customWidth="1"/>
    <col min="3085" max="3085" width="9.5703125" style="1" customWidth="1"/>
    <col min="3086" max="3086" width="0.42578125" style="1" customWidth="1"/>
    <col min="3087" max="3093" width="6.42578125" style="1" customWidth="1"/>
    <col min="3094" max="3322" width="11.42578125" style="1"/>
    <col min="3323" max="3323" width="1" style="1" customWidth="1"/>
    <col min="3324" max="3324" width="4.28515625" style="1" customWidth="1"/>
    <col min="3325" max="3325" width="34.7109375" style="1" customWidth="1"/>
    <col min="3326" max="3326" width="0" style="1" hidden="1" customWidth="1"/>
    <col min="3327" max="3327" width="20" style="1" customWidth="1"/>
    <col min="3328" max="3328" width="20.85546875" style="1" customWidth="1"/>
    <col min="3329" max="3329" width="25" style="1" customWidth="1"/>
    <col min="3330" max="3330" width="18.7109375" style="1" customWidth="1"/>
    <col min="3331" max="3331" width="29.7109375" style="1" customWidth="1"/>
    <col min="3332" max="3332" width="13.42578125" style="1" customWidth="1"/>
    <col min="3333" max="3333" width="13.85546875" style="1" customWidth="1"/>
    <col min="3334" max="3338" width="16.5703125" style="1" customWidth="1"/>
    <col min="3339" max="3339" width="20.5703125" style="1" customWidth="1"/>
    <col min="3340" max="3340" width="21.140625" style="1" customWidth="1"/>
    <col min="3341" max="3341" width="9.5703125" style="1" customWidth="1"/>
    <col min="3342" max="3342" width="0.42578125" style="1" customWidth="1"/>
    <col min="3343" max="3349" width="6.42578125" style="1" customWidth="1"/>
    <col min="3350" max="3578" width="11.42578125" style="1"/>
    <col min="3579" max="3579" width="1" style="1" customWidth="1"/>
    <col min="3580" max="3580" width="4.28515625" style="1" customWidth="1"/>
    <col min="3581" max="3581" width="34.7109375" style="1" customWidth="1"/>
    <col min="3582" max="3582" width="0" style="1" hidden="1" customWidth="1"/>
    <col min="3583" max="3583" width="20" style="1" customWidth="1"/>
    <col min="3584" max="3584" width="20.85546875" style="1" customWidth="1"/>
    <col min="3585" max="3585" width="25" style="1" customWidth="1"/>
    <col min="3586" max="3586" width="18.7109375" style="1" customWidth="1"/>
    <col min="3587" max="3587" width="29.7109375" style="1" customWidth="1"/>
    <col min="3588" max="3588" width="13.42578125" style="1" customWidth="1"/>
    <col min="3589" max="3589" width="13.85546875" style="1" customWidth="1"/>
    <col min="3590" max="3594" width="16.5703125" style="1" customWidth="1"/>
    <col min="3595" max="3595" width="20.5703125" style="1" customWidth="1"/>
    <col min="3596" max="3596" width="21.140625" style="1" customWidth="1"/>
    <col min="3597" max="3597" width="9.5703125" style="1" customWidth="1"/>
    <col min="3598" max="3598" width="0.42578125" style="1" customWidth="1"/>
    <col min="3599" max="3605" width="6.42578125" style="1" customWidth="1"/>
    <col min="3606" max="3834" width="11.42578125" style="1"/>
    <col min="3835" max="3835" width="1" style="1" customWidth="1"/>
    <col min="3836" max="3836" width="4.28515625" style="1" customWidth="1"/>
    <col min="3837" max="3837" width="34.7109375" style="1" customWidth="1"/>
    <col min="3838" max="3838" width="0" style="1" hidden="1" customWidth="1"/>
    <col min="3839" max="3839" width="20" style="1" customWidth="1"/>
    <col min="3840" max="3840" width="20.85546875" style="1" customWidth="1"/>
    <col min="3841" max="3841" width="25" style="1" customWidth="1"/>
    <col min="3842" max="3842" width="18.7109375" style="1" customWidth="1"/>
    <col min="3843" max="3843" width="29.7109375" style="1" customWidth="1"/>
    <col min="3844" max="3844" width="13.42578125" style="1" customWidth="1"/>
    <col min="3845" max="3845" width="13.85546875" style="1" customWidth="1"/>
    <col min="3846" max="3850" width="16.5703125" style="1" customWidth="1"/>
    <col min="3851" max="3851" width="20.5703125" style="1" customWidth="1"/>
    <col min="3852" max="3852" width="21.140625" style="1" customWidth="1"/>
    <col min="3853" max="3853" width="9.5703125" style="1" customWidth="1"/>
    <col min="3854" max="3854" width="0.42578125" style="1" customWidth="1"/>
    <col min="3855" max="3861" width="6.42578125" style="1" customWidth="1"/>
    <col min="3862" max="4090" width="11.42578125" style="1"/>
    <col min="4091" max="4091" width="1" style="1" customWidth="1"/>
    <col min="4092" max="4092" width="4.28515625" style="1" customWidth="1"/>
    <col min="4093" max="4093" width="34.7109375" style="1" customWidth="1"/>
    <col min="4094" max="4094" width="0" style="1" hidden="1" customWidth="1"/>
    <col min="4095" max="4095" width="20" style="1" customWidth="1"/>
    <col min="4096" max="4096" width="20.85546875" style="1" customWidth="1"/>
    <col min="4097" max="4097" width="25" style="1" customWidth="1"/>
    <col min="4098" max="4098" width="18.7109375" style="1" customWidth="1"/>
    <col min="4099" max="4099" width="29.7109375" style="1" customWidth="1"/>
    <col min="4100" max="4100" width="13.42578125" style="1" customWidth="1"/>
    <col min="4101" max="4101" width="13.85546875" style="1" customWidth="1"/>
    <col min="4102" max="4106" width="16.5703125" style="1" customWidth="1"/>
    <col min="4107" max="4107" width="20.5703125" style="1" customWidth="1"/>
    <col min="4108" max="4108" width="21.140625" style="1" customWidth="1"/>
    <col min="4109" max="4109" width="9.5703125" style="1" customWidth="1"/>
    <col min="4110" max="4110" width="0.42578125" style="1" customWidth="1"/>
    <col min="4111" max="4117" width="6.42578125" style="1" customWidth="1"/>
    <col min="4118" max="4346" width="11.42578125" style="1"/>
    <col min="4347" max="4347" width="1" style="1" customWidth="1"/>
    <col min="4348" max="4348" width="4.28515625" style="1" customWidth="1"/>
    <col min="4349" max="4349" width="34.7109375" style="1" customWidth="1"/>
    <col min="4350" max="4350" width="0" style="1" hidden="1" customWidth="1"/>
    <col min="4351" max="4351" width="20" style="1" customWidth="1"/>
    <col min="4352" max="4352" width="20.85546875" style="1" customWidth="1"/>
    <col min="4353" max="4353" width="25" style="1" customWidth="1"/>
    <col min="4354" max="4354" width="18.7109375" style="1" customWidth="1"/>
    <col min="4355" max="4355" width="29.7109375" style="1" customWidth="1"/>
    <col min="4356" max="4356" width="13.42578125" style="1" customWidth="1"/>
    <col min="4357" max="4357" width="13.85546875" style="1" customWidth="1"/>
    <col min="4358" max="4362" width="16.5703125" style="1" customWidth="1"/>
    <col min="4363" max="4363" width="20.5703125" style="1" customWidth="1"/>
    <col min="4364" max="4364" width="21.140625" style="1" customWidth="1"/>
    <col min="4365" max="4365" width="9.5703125" style="1" customWidth="1"/>
    <col min="4366" max="4366" width="0.42578125" style="1" customWidth="1"/>
    <col min="4367" max="4373" width="6.42578125" style="1" customWidth="1"/>
    <col min="4374" max="4602" width="11.42578125" style="1"/>
    <col min="4603" max="4603" width="1" style="1" customWidth="1"/>
    <col min="4604" max="4604" width="4.28515625" style="1" customWidth="1"/>
    <col min="4605" max="4605" width="34.7109375" style="1" customWidth="1"/>
    <col min="4606" max="4606" width="0" style="1" hidden="1" customWidth="1"/>
    <col min="4607" max="4607" width="20" style="1" customWidth="1"/>
    <col min="4608" max="4608" width="20.85546875" style="1" customWidth="1"/>
    <col min="4609" max="4609" width="25" style="1" customWidth="1"/>
    <col min="4610" max="4610" width="18.7109375" style="1" customWidth="1"/>
    <col min="4611" max="4611" width="29.7109375" style="1" customWidth="1"/>
    <col min="4612" max="4612" width="13.42578125" style="1" customWidth="1"/>
    <col min="4613" max="4613" width="13.85546875" style="1" customWidth="1"/>
    <col min="4614" max="4618" width="16.5703125" style="1" customWidth="1"/>
    <col min="4619" max="4619" width="20.5703125" style="1" customWidth="1"/>
    <col min="4620" max="4620" width="21.140625" style="1" customWidth="1"/>
    <col min="4621" max="4621" width="9.5703125" style="1" customWidth="1"/>
    <col min="4622" max="4622" width="0.42578125" style="1" customWidth="1"/>
    <col min="4623" max="4629" width="6.42578125" style="1" customWidth="1"/>
    <col min="4630" max="4858" width="11.42578125" style="1"/>
    <col min="4859" max="4859" width="1" style="1" customWidth="1"/>
    <col min="4860" max="4860" width="4.28515625" style="1" customWidth="1"/>
    <col min="4861" max="4861" width="34.7109375" style="1" customWidth="1"/>
    <col min="4862" max="4862" width="0" style="1" hidden="1" customWidth="1"/>
    <col min="4863" max="4863" width="20" style="1" customWidth="1"/>
    <col min="4864" max="4864" width="20.85546875" style="1" customWidth="1"/>
    <col min="4865" max="4865" width="25" style="1" customWidth="1"/>
    <col min="4866" max="4866" width="18.7109375" style="1" customWidth="1"/>
    <col min="4867" max="4867" width="29.7109375" style="1" customWidth="1"/>
    <col min="4868" max="4868" width="13.42578125" style="1" customWidth="1"/>
    <col min="4869" max="4869" width="13.85546875" style="1" customWidth="1"/>
    <col min="4870" max="4874" width="16.5703125" style="1" customWidth="1"/>
    <col min="4875" max="4875" width="20.5703125" style="1" customWidth="1"/>
    <col min="4876" max="4876" width="21.140625" style="1" customWidth="1"/>
    <col min="4877" max="4877" width="9.5703125" style="1" customWidth="1"/>
    <col min="4878" max="4878" width="0.42578125" style="1" customWidth="1"/>
    <col min="4879" max="4885" width="6.42578125" style="1" customWidth="1"/>
    <col min="4886" max="5114" width="11.42578125" style="1"/>
    <col min="5115" max="5115" width="1" style="1" customWidth="1"/>
    <col min="5116" max="5116" width="4.28515625" style="1" customWidth="1"/>
    <col min="5117" max="5117" width="34.7109375" style="1" customWidth="1"/>
    <col min="5118" max="5118" width="0" style="1" hidden="1" customWidth="1"/>
    <col min="5119" max="5119" width="20" style="1" customWidth="1"/>
    <col min="5120" max="5120" width="20.85546875" style="1" customWidth="1"/>
    <col min="5121" max="5121" width="25" style="1" customWidth="1"/>
    <col min="5122" max="5122" width="18.7109375" style="1" customWidth="1"/>
    <col min="5123" max="5123" width="29.7109375" style="1" customWidth="1"/>
    <col min="5124" max="5124" width="13.42578125" style="1" customWidth="1"/>
    <col min="5125" max="5125" width="13.85546875" style="1" customWidth="1"/>
    <col min="5126" max="5130" width="16.5703125" style="1" customWidth="1"/>
    <col min="5131" max="5131" width="20.5703125" style="1" customWidth="1"/>
    <col min="5132" max="5132" width="21.140625" style="1" customWidth="1"/>
    <col min="5133" max="5133" width="9.5703125" style="1" customWidth="1"/>
    <col min="5134" max="5134" width="0.42578125" style="1" customWidth="1"/>
    <col min="5135" max="5141" width="6.42578125" style="1" customWidth="1"/>
    <col min="5142" max="5370" width="11.42578125" style="1"/>
    <col min="5371" max="5371" width="1" style="1" customWidth="1"/>
    <col min="5372" max="5372" width="4.28515625" style="1" customWidth="1"/>
    <col min="5373" max="5373" width="34.7109375" style="1" customWidth="1"/>
    <col min="5374" max="5374" width="0" style="1" hidden="1" customWidth="1"/>
    <col min="5375" max="5375" width="20" style="1" customWidth="1"/>
    <col min="5376" max="5376" width="20.85546875" style="1" customWidth="1"/>
    <col min="5377" max="5377" width="25" style="1" customWidth="1"/>
    <col min="5378" max="5378" width="18.7109375" style="1" customWidth="1"/>
    <col min="5379" max="5379" width="29.7109375" style="1" customWidth="1"/>
    <col min="5380" max="5380" width="13.42578125" style="1" customWidth="1"/>
    <col min="5381" max="5381" width="13.85546875" style="1" customWidth="1"/>
    <col min="5382" max="5386" width="16.5703125" style="1" customWidth="1"/>
    <col min="5387" max="5387" width="20.5703125" style="1" customWidth="1"/>
    <col min="5388" max="5388" width="21.140625" style="1" customWidth="1"/>
    <col min="5389" max="5389" width="9.5703125" style="1" customWidth="1"/>
    <col min="5390" max="5390" width="0.42578125" style="1" customWidth="1"/>
    <col min="5391" max="5397" width="6.42578125" style="1" customWidth="1"/>
    <col min="5398" max="5626" width="11.42578125" style="1"/>
    <col min="5627" max="5627" width="1" style="1" customWidth="1"/>
    <col min="5628" max="5628" width="4.28515625" style="1" customWidth="1"/>
    <col min="5629" max="5629" width="34.7109375" style="1" customWidth="1"/>
    <col min="5630" max="5630" width="0" style="1" hidden="1" customWidth="1"/>
    <col min="5631" max="5631" width="20" style="1" customWidth="1"/>
    <col min="5632" max="5632" width="20.85546875" style="1" customWidth="1"/>
    <col min="5633" max="5633" width="25" style="1" customWidth="1"/>
    <col min="5634" max="5634" width="18.7109375" style="1" customWidth="1"/>
    <col min="5635" max="5635" width="29.7109375" style="1" customWidth="1"/>
    <col min="5636" max="5636" width="13.42578125" style="1" customWidth="1"/>
    <col min="5637" max="5637" width="13.85546875" style="1" customWidth="1"/>
    <col min="5638" max="5642" width="16.5703125" style="1" customWidth="1"/>
    <col min="5643" max="5643" width="20.5703125" style="1" customWidth="1"/>
    <col min="5644" max="5644" width="21.140625" style="1" customWidth="1"/>
    <col min="5645" max="5645" width="9.5703125" style="1" customWidth="1"/>
    <col min="5646" max="5646" width="0.42578125" style="1" customWidth="1"/>
    <col min="5647" max="5653" width="6.42578125" style="1" customWidth="1"/>
    <col min="5654" max="5882" width="11.42578125" style="1"/>
    <col min="5883" max="5883" width="1" style="1" customWidth="1"/>
    <col min="5884" max="5884" width="4.28515625" style="1" customWidth="1"/>
    <col min="5885" max="5885" width="34.7109375" style="1" customWidth="1"/>
    <col min="5886" max="5886" width="0" style="1" hidden="1" customWidth="1"/>
    <col min="5887" max="5887" width="20" style="1" customWidth="1"/>
    <col min="5888" max="5888" width="20.85546875" style="1" customWidth="1"/>
    <col min="5889" max="5889" width="25" style="1" customWidth="1"/>
    <col min="5890" max="5890" width="18.7109375" style="1" customWidth="1"/>
    <col min="5891" max="5891" width="29.7109375" style="1" customWidth="1"/>
    <col min="5892" max="5892" width="13.42578125" style="1" customWidth="1"/>
    <col min="5893" max="5893" width="13.85546875" style="1" customWidth="1"/>
    <col min="5894" max="5898" width="16.5703125" style="1" customWidth="1"/>
    <col min="5899" max="5899" width="20.5703125" style="1" customWidth="1"/>
    <col min="5900" max="5900" width="21.140625" style="1" customWidth="1"/>
    <col min="5901" max="5901" width="9.5703125" style="1" customWidth="1"/>
    <col min="5902" max="5902" width="0.42578125" style="1" customWidth="1"/>
    <col min="5903" max="5909" width="6.42578125" style="1" customWidth="1"/>
    <col min="5910" max="6138" width="11.42578125" style="1"/>
    <col min="6139" max="6139" width="1" style="1" customWidth="1"/>
    <col min="6140" max="6140" width="4.28515625" style="1" customWidth="1"/>
    <col min="6141" max="6141" width="34.7109375" style="1" customWidth="1"/>
    <col min="6142" max="6142" width="0" style="1" hidden="1" customWidth="1"/>
    <col min="6143" max="6143" width="20" style="1" customWidth="1"/>
    <col min="6144" max="6144" width="20.85546875" style="1" customWidth="1"/>
    <col min="6145" max="6145" width="25" style="1" customWidth="1"/>
    <col min="6146" max="6146" width="18.7109375" style="1" customWidth="1"/>
    <col min="6147" max="6147" width="29.7109375" style="1" customWidth="1"/>
    <col min="6148" max="6148" width="13.42578125" style="1" customWidth="1"/>
    <col min="6149" max="6149" width="13.85546875" style="1" customWidth="1"/>
    <col min="6150" max="6154" width="16.5703125" style="1" customWidth="1"/>
    <col min="6155" max="6155" width="20.5703125" style="1" customWidth="1"/>
    <col min="6156" max="6156" width="21.140625" style="1" customWidth="1"/>
    <col min="6157" max="6157" width="9.5703125" style="1" customWidth="1"/>
    <col min="6158" max="6158" width="0.42578125" style="1" customWidth="1"/>
    <col min="6159" max="6165" width="6.42578125" style="1" customWidth="1"/>
    <col min="6166" max="6394" width="11.42578125" style="1"/>
    <col min="6395" max="6395" width="1" style="1" customWidth="1"/>
    <col min="6396" max="6396" width="4.28515625" style="1" customWidth="1"/>
    <col min="6397" max="6397" width="34.7109375" style="1" customWidth="1"/>
    <col min="6398" max="6398" width="0" style="1" hidden="1" customWidth="1"/>
    <col min="6399" max="6399" width="20" style="1" customWidth="1"/>
    <col min="6400" max="6400" width="20.85546875" style="1" customWidth="1"/>
    <col min="6401" max="6401" width="25" style="1" customWidth="1"/>
    <col min="6402" max="6402" width="18.7109375" style="1" customWidth="1"/>
    <col min="6403" max="6403" width="29.7109375" style="1" customWidth="1"/>
    <col min="6404" max="6404" width="13.42578125" style="1" customWidth="1"/>
    <col min="6405" max="6405" width="13.85546875" style="1" customWidth="1"/>
    <col min="6406" max="6410" width="16.5703125" style="1" customWidth="1"/>
    <col min="6411" max="6411" width="20.5703125" style="1" customWidth="1"/>
    <col min="6412" max="6412" width="21.140625" style="1" customWidth="1"/>
    <col min="6413" max="6413" width="9.5703125" style="1" customWidth="1"/>
    <col min="6414" max="6414" width="0.42578125" style="1" customWidth="1"/>
    <col min="6415" max="6421" width="6.42578125" style="1" customWidth="1"/>
    <col min="6422" max="6650" width="11.42578125" style="1"/>
    <col min="6651" max="6651" width="1" style="1" customWidth="1"/>
    <col min="6652" max="6652" width="4.28515625" style="1" customWidth="1"/>
    <col min="6653" max="6653" width="34.7109375" style="1" customWidth="1"/>
    <col min="6654" max="6654" width="0" style="1" hidden="1" customWidth="1"/>
    <col min="6655" max="6655" width="20" style="1" customWidth="1"/>
    <col min="6656" max="6656" width="20.85546875" style="1" customWidth="1"/>
    <col min="6657" max="6657" width="25" style="1" customWidth="1"/>
    <col min="6658" max="6658" width="18.7109375" style="1" customWidth="1"/>
    <col min="6659" max="6659" width="29.7109375" style="1" customWidth="1"/>
    <col min="6660" max="6660" width="13.42578125" style="1" customWidth="1"/>
    <col min="6661" max="6661" width="13.85546875" style="1" customWidth="1"/>
    <col min="6662" max="6666" width="16.5703125" style="1" customWidth="1"/>
    <col min="6667" max="6667" width="20.5703125" style="1" customWidth="1"/>
    <col min="6668" max="6668" width="21.140625" style="1" customWidth="1"/>
    <col min="6669" max="6669" width="9.5703125" style="1" customWidth="1"/>
    <col min="6670" max="6670" width="0.42578125" style="1" customWidth="1"/>
    <col min="6671" max="6677" width="6.42578125" style="1" customWidth="1"/>
    <col min="6678" max="6906" width="11.42578125" style="1"/>
    <col min="6907" max="6907" width="1" style="1" customWidth="1"/>
    <col min="6908" max="6908" width="4.28515625" style="1" customWidth="1"/>
    <col min="6909" max="6909" width="34.7109375" style="1" customWidth="1"/>
    <col min="6910" max="6910" width="0" style="1" hidden="1" customWidth="1"/>
    <col min="6911" max="6911" width="20" style="1" customWidth="1"/>
    <col min="6912" max="6912" width="20.85546875" style="1" customWidth="1"/>
    <col min="6913" max="6913" width="25" style="1" customWidth="1"/>
    <col min="6914" max="6914" width="18.7109375" style="1" customWidth="1"/>
    <col min="6915" max="6915" width="29.7109375" style="1" customWidth="1"/>
    <col min="6916" max="6916" width="13.42578125" style="1" customWidth="1"/>
    <col min="6917" max="6917" width="13.85546875" style="1" customWidth="1"/>
    <col min="6918" max="6922" width="16.5703125" style="1" customWidth="1"/>
    <col min="6923" max="6923" width="20.5703125" style="1" customWidth="1"/>
    <col min="6924" max="6924" width="21.140625" style="1" customWidth="1"/>
    <col min="6925" max="6925" width="9.5703125" style="1" customWidth="1"/>
    <col min="6926" max="6926" width="0.42578125" style="1" customWidth="1"/>
    <col min="6927" max="6933" width="6.42578125" style="1" customWidth="1"/>
    <col min="6934" max="7162" width="11.42578125" style="1"/>
    <col min="7163" max="7163" width="1" style="1" customWidth="1"/>
    <col min="7164" max="7164" width="4.28515625" style="1" customWidth="1"/>
    <col min="7165" max="7165" width="34.7109375" style="1" customWidth="1"/>
    <col min="7166" max="7166" width="0" style="1" hidden="1" customWidth="1"/>
    <col min="7167" max="7167" width="20" style="1" customWidth="1"/>
    <col min="7168" max="7168" width="20.85546875" style="1" customWidth="1"/>
    <col min="7169" max="7169" width="25" style="1" customWidth="1"/>
    <col min="7170" max="7170" width="18.7109375" style="1" customWidth="1"/>
    <col min="7171" max="7171" width="29.7109375" style="1" customWidth="1"/>
    <col min="7172" max="7172" width="13.42578125" style="1" customWidth="1"/>
    <col min="7173" max="7173" width="13.85546875" style="1" customWidth="1"/>
    <col min="7174" max="7178" width="16.5703125" style="1" customWidth="1"/>
    <col min="7179" max="7179" width="20.5703125" style="1" customWidth="1"/>
    <col min="7180" max="7180" width="21.140625" style="1" customWidth="1"/>
    <col min="7181" max="7181" width="9.5703125" style="1" customWidth="1"/>
    <col min="7182" max="7182" width="0.42578125" style="1" customWidth="1"/>
    <col min="7183" max="7189" width="6.42578125" style="1" customWidth="1"/>
    <col min="7190" max="7418" width="11.42578125" style="1"/>
    <col min="7419" max="7419" width="1" style="1" customWidth="1"/>
    <col min="7420" max="7420" width="4.28515625" style="1" customWidth="1"/>
    <col min="7421" max="7421" width="34.7109375" style="1" customWidth="1"/>
    <col min="7422" max="7422" width="0" style="1" hidden="1" customWidth="1"/>
    <col min="7423" max="7423" width="20" style="1" customWidth="1"/>
    <col min="7424" max="7424" width="20.85546875" style="1" customWidth="1"/>
    <col min="7425" max="7425" width="25" style="1" customWidth="1"/>
    <col min="7426" max="7426" width="18.7109375" style="1" customWidth="1"/>
    <col min="7427" max="7427" width="29.7109375" style="1" customWidth="1"/>
    <col min="7428" max="7428" width="13.42578125" style="1" customWidth="1"/>
    <col min="7429" max="7429" width="13.85546875" style="1" customWidth="1"/>
    <col min="7430" max="7434" width="16.5703125" style="1" customWidth="1"/>
    <col min="7435" max="7435" width="20.5703125" style="1" customWidth="1"/>
    <col min="7436" max="7436" width="21.140625" style="1" customWidth="1"/>
    <col min="7437" max="7437" width="9.5703125" style="1" customWidth="1"/>
    <col min="7438" max="7438" width="0.42578125" style="1" customWidth="1"/>
    <col min="7439" max="7445" width="6.42578125" style="1" customWidth="1"/>
    <col min="7446" max="7674" width="11.42578125" style="1"/>
    <col min="7675" max="7675" width="1" style="1" customWidth="1"/>
    <col min="7676" max="7676" width="4.28515625" style="1" customWidth="1"/>
    <col min="7677" max="7677" width="34.7109375" style="1" customWidth="1"/>
    <col min="7678" max="7678" width="0" style="1" hidden="1" customWidth="1"/>
    <col min="7679" max="7679" width="20" style="1" customWidth="1"/>
    <col min="7680" max="7680" width="20.85546875" style="1" customWidth="1"/>
    <col min="7681" max="7681" width="25" style="1" customWidth="1"/>
    <col min="7682" max="7682" width="18.7109375" style="1" customWidth="1"/>
    <col min="7683" max="7683" width="29.7109375" style="1" customWidth="1"/>
    <col min="7684" max="7684" width="13.42578125" style="1" customWidth="1"/>
    <col min="7685" max="7685" width="13.85546875" style="1" customWidth="1"/>
    <col min="7686" max="7690" width="16.5703125" style="1" customWidth="1"/>
    <col min="7691" max="7691" width="20.5703125" style="1" customWidth="1"/>
    <col min="7692" max="7692" width="21.140625" style="1" customWidth="1"/>
    <col min="7693" max="7693" width="9.5703125" style="1" customWidth="1"/>
    <col min="7694" max="7694" width="0.42578125" style="1" customWidth="1"/>
    <col min="7695" max="7701" width="6.42578125" style="1" customWidth="1"/>
    <col min="7702" max="7930" width="11.42578125" style="1"/>
    <col min="7931" max="7931" width="1" style="1" customWidth="1"/>
    <col min="7932" max="7932" width="4.28515625" style="1" customWidth="1"/>
    <col min="7933" max="7933" width="34.7109375" style="1" customWidth="1"/>
    <col min="7934" max="7934" width="0" style="1" hidden="1" customWidth="1"/>
    <col min="7935" max="7935" width="20" style="1" customWidth="1"/>
    <col min="7936" max="7936" width="20.85546875" style="1" customWidth="1"/>
    <col min="7937" max="7937" width="25" style="1" customWidth="1"/>
    <col min="7938" max="7938" width="18.7109375" style="1" customWidth="1"/>
    <col min="7939" max="7939" width="29.7109375" style="1" customWidth="1"/>
    <col min="7940" max="7940" width="13.42578125" style="1" customWidth="1"/>
    <col min="7941" max="7941" width="13.85546875" style="1" customWidth="1"/>
    <col min="7942" max="7946" width="16.5703125" style="1" customWidth="1"/>
    <col min="7947" max="7947" width="20.5703125" style="1" customWidth="1"/>
    <col min="7948" max="7948" width="21.140625" style="1" customWidth="1"/>
    <col min="7949" max="7949" width="9.5703125" style="1" customWidth="1"/>
    <col min="7950" max="7950" width="0.42578125" style="1" customWidth="1"/>
    <col min="7951" max="7957" width="6.42578125" style="1" customWidth="1"/>
    <col min="7958" max="8186" width="11.42578125" style="1"/>
    <col min="8187" max="8187" width="1" style="1" customWidth="1"/>
    <col min="8188" max="8188" width="4.28515625" style="1" customWidth="1"/>
    <col min="8189" max="8189" width="34.7109375" style="1" customWidth="1"/>
    <col min="8190" max="8190" width="0" style="1" hidden="1" customWidth="1"/>
    <col min="8191" max="8191" width="20" style="1" customWidth="1"/>
    <col min="8192" max="8192" width="20.85546875" style="1" customWidth="1"/>
    <col min="8193" max="8193" width="25" style="1" customWidth="1"/>
    <col min="8194" max="8194" width="18.7109375" style="1" customWidth="1"/>
    <col min="8195" max="8195" width="29.7109375" style="1" customWidth="1"/>
    <col min="8196" max="8196" width="13.42578125" style="1" customWidth="1"/>
    <col min="8197" max="8197" width="13.85546875" style="1" customWidth="1"/>
    <col min="8198" max="8202" width="16.5703125" style="1" customWidth="1"/>
    <col min="8203" max="8203" width="20.5703125" style="1" customWidth="1"/>
    <col min="8204" max="8204" width="21.140625" style="1" customWidth="1"/>
    <col min="8205" max="8205" width="9.5703125" style="1" customWidth="1"/>
    <col min="8206" max="8206" width="0.42578125" style="1" customWidth="1"/>
    <col min="8207" max="8213" width="6.42578125" style="1" customWidth="1"/>
    <col min="8214" max="8442" width="11.42578125" style="1"/>
    <col min="8443" max="8443" width="1" style="1" customWidth="1"/>
    <col min="8444" max="8444" width="4.28515625" style="1" customWidth="1"/>
    <col min="8445" max="8445" width="34.7109375" style="1" customWidth="1"/>
    <col min="8446" max="8446" width="0" style="1" hidden="1" customWidth="1"/>
    <col min="8447" max="8447" width="20" style="1" customWidth="1"/>
    <col min="8448" max="8448" width="20.85546875" style="1" customWidth="1"/>
    <col min="8449" max="8449" width="25" style="1" customWidth="1"/>
    <col min="8450" max="8450" width="18.7109375" style="1" customWidth="1"/>
    <col min="8451" max="8451" width="29.7109375" style="1" customWidth="1"/>
    <col min="8452" max="8452" width="13.42578125" style="1" customWidth="1"/>
    <col min="8453" max="8453" width="13.85546875" style="1" customWidth="1"/>
    <col min="8454" max="8458" width="16.5703125" style="1" customWidth="1"/>
    <col min="8459" max="8459" width="20.5703125" style="1" customWidth="1"/>
    <col min="8460" max="8460" width="21.140625" style="1" customWidth="1"/>
    <col min="8461" max="8461" width="9.5703125" style="1" customWidth="1"/>
    <col min="8462" max="8462" width="0.42578125" style="1" customWidth="1"/>
    <col min="8463" max="8469" width="6.42578125" style="1" customWidth="1"/>
    <col min="8470" max="8698" width="11.42578125" style="1"/>
    <col min="8699" max="8699" width="1" style="1" customWidth="1"/>
    <col min="8700" max="8700" width="4.28515625" style="1" customWidth="1"/>
    <col min="8701" max="8701" width="34.7109375" style="1" customWidth="1"/>
    <col min="8702" max="8702" width="0" style="1" hidden="1" customWidth="1"/>
    <col min="8703" max="8703" width="20" style="1" customWidth="1"/>
    <col min="8704" max="8704" width="20.85546875" style="1" customWidth="1"/>
    <col min="8705" max="8705" width="25" style="1" customWidth="1"/>
    <col min="8706" max="8706" width="18.7109375" style="1" customWidth="1"/>
    <col min="8707" max="8707" width="29.7109375" style="1" customWidth="1"/>
    <col min="8708" max="8708" width="13.42578125" style="1" customWidth="1"/>
    <col min="8709" max="8709" width="13.85546875" style="1" customWidth="1"/>
    <col min="8710" max="8714" width="16.5703125" style="1" customWidth="1"/>
    <col min="8715" max="8715" width="20.5703125" style="1" customWidth="1"/>
    <col min="8716" max="8716" width="21.140625" style="1" customWidth="1"/>
    <col min="8717" max="8717" width="9.5703125" style="1" customWidth="1"/>
    <col min="8718" max="8718" width="0.42578125" style="1" customWidth="1"/>
    <col min="8719" max="8725" width="6.42578125" style="1" customWidth="1"/>
    <col min="8726" max="8954" width="11.42578125" style="1"/>
    <col min="8955" max="8955" width="1" style="1" customWidth="1"/>
    <col min="8956" max="8956" width="4.28515625" style="1" customWidth="1"/>
    <col min="8957" max="8957" width="34.7109375" style="1" customWidth="1"/>
    <col min="8958" max="8958" width="0" style="1" hidden="1" customWidth="1"/>
    <col min="8959" max="8959" width="20" style="1" customWidth="1"/>
    <col min="8960" max="8960" width="20.85546875" style="1" customWidth="1"/>
    <col min="8961" max="8961" width="25" style="1" customWidth="1"/>
    <col min="8962" max="8962" width="18.7109375" style="1" customWidth="1"/>
    <col min="8963" max="8963" width="29.7109375" style="1" customWidth="1"/>
    <col min="8964" max="8964" width="13.42578125" style="1" customWidth="1"/>
    <col min="8965" max="8965" width="13.85546875" style="1" customWidth="1"/>
    <col min="8966" max="8970" width="16.5703125" style="1" customWidth="1"/>
    <col min="8971" max="8971" width="20.5703125" style="1" customWidth="1"/>
    <col min="8972" max="8972" width="21.140625" style="1" customWidth="1"/>
    <col min="8973" max="8973" width="9.5703125" style="1" customWidth="1"/>
    <col min="8974" max="8974" width="0.42578125" style="1" customWidth="1"/>
    <col min="8975" max="8981" width="6.42578125" style="1" customWidth="1"/>
    <col min="8982" max="9210" width="11.42578125" style="1"/>
    <col min="9211" max="9211" width="1" style="1" customWidth="1"/>
    <col min="9212" max="9212" width="4.28515625" style="1" customWidth="1"/>
    <col min="9213" max="9213" width="34.7109375" style="1" customWidth="1"/>
    <col min="9214" max="9214" width="0" style="1" hidden="1" customWidth="1"/>
    <col min="9215" max="9215" width="20" style="1" customWidth="1"/>
    <col min="9216" max="9216" width="20.85546875" style="1" customWidth="1"/>
    <col min="9217" max="9217" width="25" style="1" customWidth="1"/>
    <col min="9218" max="9218" width="18.7109375" style="1" customWidth="1"/>
    <col min="9219" max="9219" width="29.7109375" style="1" customWidth="1"/>
    <col min="9220" max="9220" width="13.42578125" style="1" customWidth="1"/>
    <col min="9221" max="9221" width="13.85546875" style="1" customWidth="1"/>
    <col min="9222" max="9226" width="16.5703125" style="1" customWidth="1"/>
    <col min="9227" max="9227" width="20.5703125" style="1" customWidth="1"/>
    <col min="9228" max="9228" width="21.140625" style="1" customWidth="1"/>
    <col min="9229" max="9229" width="9.5703125" style="1" customWidth="1"/>
    <col min="9230" max="9230" width="0.42578125" style="1" customWidth="1"/>
    <col min="9231" max="9237" width="6.42578125" style="1" customWidth="1"/>
    <col min="9238" max="9466" width="11.42578125" style="1"/>
    <col min="9467" max="9467" width="1" style="1" customWidth="1"/>
    <col min="9468" max="9468" width="4.28515625" style="1" customWidth="1"/>
    <col min="9469" max="9469" width="34.7109375" style="1" customWidth="1"/>
    <col min="9470" max="9470" width="0" style="1" hidden="1" customWidth="1"/>
    <col min="9471" max="9471" width="20" style="1" customWidth="1"/>
    <col min="9472" max="9472" width="20.85546875" style="1" customWidth="1"/>
    <col min="9473" max="9473" width="25" style="1" customWidth="1"/>
    <col min="9474" max="9474" width="18.7109375" style="1" customWidth="1"/>
    <col min="9475" max="9475" width="29.7109375" style="1" customWidth="1"/>
    <col min="9476" max="9476" width="13.42578125" style="1" customWidth="1"/>
    <col min="9477" max="9477" width="13.85546875" style="1" customWidth="1"/>
    <col min="9478" max="9482" width="16.5703125" style="1" customWidth="1"/>
    <col min="9483" max="9483" width="20.5703125" style="1" customWidth="1"/>
    <col min="9484" max="9484" width="21.140625" style="1" customWidth="1"/>
    <col min="9485" max="9485" width="9.5703125" style="1" customWidth="1"/>
    <col min="9486" max="9486" width="0.42578125" style="1" customWidth="1"/>
    <col min="9487" max="9493" width="6.42578125" style="1" customWidth="1"/>
    <col min="9494" max="9722" width="11.42578125" style="1"/>
    <col min="9723" max="9723" width="1" style="1" customWidth="1"/>
    <col min="9724" max="9724" width="4.28515625" style="1" customWidth="1"/>
    <col min="9725" max="9725" width="34.7109375" style="1" customWidth="1"/>
    <col min="9726" max="9726" width="0" style="1" hidden="1" customWidth="1"/>
    <col min="9727" max="9727" width="20" style="1" customWidth="1"/>
    <col min="9728" max="9728" width="20.85546875" style="1" customWidth="1"/>
    <col min="9729" max="9729" width="25" style="1" customWidth="1"/>
    <col min="9730" max="9730" width="18.7109375" style="1" customWidth="1"/>
    <col min="9731" max="9731" width="29.7109375" style="1" customWidth="1"/>
    <col min="9732" max="9732" width="13.42578125" style="1" customWidth="1"/>
    <col min="9733" max="9733" width="13.85546875" style="1" customWidth="1"/>
    <col min="9734" max="9738" width="16.5703125" style="1" customWidth="1"/>
    <col min="9739" max="9739" width="20.5703125" style="1" customWidth="1"/>
    <col min="9740" max="9740" width="21.140625" style="1" customWidth="1"/>
    <col min="9741" max="9741" width="9.5703125" style="1" customWidth="1"/>
    <col min="9742" max="9742" width="0.42578125" style="1" customWidth="1"/>
    <col min="9743" max="9749" width="6.42578125" style="1" customWidth="1"/>
    <col min="9750" max="9978" width="11.42578125" style="1"/>
    <col min="9979" max="9979" width="1" style="1" customWidth="1"/>
    <col min="9980" max="9980" width="4.28515625" style="1" customWidth="1"/>
    <col min="9981" max="9981" width="34.7109375" style="1" customWidth="1"/>
    <col min="9982" max="9982" width="0" style="1" hidden="1" customWidth="1"/>
    <col min="9983" max="9983" width="20" style="1" customWidth="1"/>
    <col min="9984" max="9984" width="20.85546875" style="1" customWidth="1"/>
    <col min="9985" max="9985" width="25" style="1" customWidth="1"/>
    <col min="9986" max="9986" width="18.7109375" style="1" customWidth="1"/>
    <col min="9987" max="9987" width="29.7109375" style="1" customWidth="1"/>
    <col min="9988" max="9988" width="13.42578125" style="1" customWidth="1"/>
    <col min="9989" max="9989" width="13.85546875" style="1" customWidth="1"/>
    <col min="9990" max="9994" width="16.5703125" style="1" customWidth="1"/>
    <col min="9995" max="9995" width="20.5703125" style="1" customWidth="1"/>
    <col min="9996" max="9996" width="21.140625" style="1" customWidth="1"/>
    <col min="9997" max="9997" width="9.5703125" style="1" customWidth="1"/>
    <col min="9998" max="9998" width="0.42578125" style="1" customWidth="1"/>
    <col min="9999" max="10005" width="6.42578125" style="1" customWidth="1"/>
    <col min="10006" max="10234" width="11.42578125" style="1"/>
    <col min="10235" max="10235" width="1" style="1" customWidth="1"/>
    <col min="10236" max="10236" width="4.28515625" style="1" customWidth="1"/>
    <col min="10237" max="10237" width="34.7109375" style="1" customWidth="1"/>
    <col min="10238" max="10238" width="0" style="1" hidden="1" customWidth="1"/>
    <col min="10239" max="10239" width="20" style="1" customWidth="1"/>
    <col min="10240" max="10240" width="20.85546875" style="1" customWidth="1"/>
    <col min="10241" max="10241" width="25" style="1" customWidth="1"/>
    <col min="10242" max="10242" width="18.7109375" style="1" customWidth="1"/>
    <col min="10243" max="10243" width="29.7109375" style="1" customWidth="1"/>
    <col min="10244" max="10244" width="13.42578125" style="1" customWidth="1"/>
    <col min="10245" max="10245" width="13.85546875" style="1" customWidth="1"/>
    <col min="10246" max="10250" width="16.5703125" style="1" customWidth="1"/>
    <col min="10251" max="10251" width="20.5703125" style="1" customWidth="1"/>
    <col min="10252" max="10252" width="21.140625" style="1" customWidth="1"/>
    <col min="10253" max="10253" width="9.5703125" style="1" customWidth="1"/>
    <col min="10254" max="10254" width="0.42578125" style="1" customWidth="1"/>
    <col min="10255" max="10261" width="6.42578125" style="1" customWidth="1"/>
    <col min="10262" max="10490" width="11.42578125" style="1"/>
    <col min="10491" max="10491" width="1" style="1" customWidth="1"/>
    <col min="10492" max="10492" width="4.28515625" style="1" customWidth="1"/>
    <col min="10493" max="10493" width="34.7109375" style="1" customWidth="1"/>
    <col min="10494" max="10494" width="0" style="1" hidden="1" customWidth="1"/>
    <col min="10495" max="10495" width="20" style="1" customWidth="1"/>
    <col min="10496" max="10496" width="20.85546875" style="1" customWidth="1"/>
    <col min="10497" max="10497" width="25" style="1" customWidth="1"/>
    <col min="10498" max="10498" width="18.7109375" style="1" customWidth="1"/>
    <col min="10499" max="10499" width="29.7109375" style="1" customWidth="1"/>
    <col min="10500" max="10500" width="13.42578125" style="1" customWidth="1"/>
    <col min="10501" max="10501" width="13.85546875" style="1" customWidth="1"/>
    <col min="10502" max="10506" width="16.5703125" style="1" customWidth="1"/>
    <col min="10507" max="10507" width="20.5703125" style="1" customWidth="1"/>
    <col min="10508" max="10508" width="21.140625" style="1" customWidth="1"/>
    <col min="10509" max="10509" width="9.5703125" style="1" customWidth="1"/>
    <col min="10510" max="10510" width="0.42578125" style="1" customWidth="1"/>
    <col min="10511" max="10517" width="6.42578125" style="1" customWidth="1"/>
    <col min="10518" max="10746" width="11.42578125" style="1"/>
    <col min="10747" max="10747" width="1" style="1" customWidth="1"/>
    <col min="10748" max="10748" width="4.28515625" style="1" customWidth="1"/>
    <col min="10749" max="10749" width="34.7109375" style="1" customWidth="1"/>
    <col min="10750" max="10750" width="0" style="1" hidden="1" customWidth="1"/>
    <col min="10751" max="10751" width="20" style="1" customWidth="1"/>
    <col min="10752" max="10752" width="20.85546875" style="1" customWidth="1"/>
    <col min="10753" max="10753" width="25" style="1" customWidth="1"/>
    <col min="10754" max="10754" width="18.7109375" style="1" customWidth="1"/>
    <col min="10755" max="10755" width="29.7109375" style="1" customWidth="1"/>
    <col min="10756" max="10756" width="13.42578125" style="1" customWidth="1"/>
    <col min="10757" max="10757" width="13.85546875" style="1" customWidth="1"/>
    <col min="10758" max="10762" width="16.5703125" style="1" customWidth="1"/>
    <col min="10763" max="10763" width="20.5703125" style="1" customWidth="1"/>
    <col min="10764" max="10764" width="21.140625" style="1" customWidth="1"/>
    <col min="10765" max="10765" width="9.5703125" style="1" customWidth="1"/>
    <col min="10766" max="10766" width="0.42578125" style="1" customWidth="1"/>
    <col min="10767" max="10773" width="6.42578125" style="1" customWidth="1"/>
    <col min="10774" max="11002" width="11.42578125" style="1"/>
    <col min="11003" max="11003" width="1" style="1" customWidth="1"/>
    <col min="11004" max="11004" width="4.28515625" style="1" customWidth="1"/>
    <col min="11005" max="11005" width="34.7109375" style="1" customWidth="1"/>
    <col min="11006" max="11006" width="0" style="1" hidden="1" customWidth="1"/>
    <col min="11007" max="11007" width="20" style="1" customWidth="1"/>
    <col min="11008" max="11008" width="20.85546875" style="1" customWidth="1"/>
    <col min="11009" max="11009" width="25" style="1" customWidth="1"/>
    <col min="11010" max="11010" width="18.7109375" style="1" customWidth="1"/>
    <col min="11011" max="11011" width="29.7109375" style="1" customWidth="1"/>
    <col min="11012" max="11012" width="13.42578125" style="1" customWidth="1"/>
    <col min="11013" max="11013" width="13.85546875" style="1" customWidth="1"/>
    <col min="11014" max="11018" width="16.5703125" style="1" customWidth="1"/>
    <col min="11019" max="11019" width="20.5703125" style="1" customWidth="1"/>
    <col min="11020" max="11020" width="21.140625" style="1" customWidth="1"/>
    <col min="11021" max="11021" width="9.5703125" style="1" customWidth="1"/>
    <col min="11022" max="11022" width="0.42578125" style="1" customWidth="1"/>
    <col min="11023" max="11029" width="6.42578125" style="1" customWidth="1"/>
    <col min="11030" max="11258" width="11.42578125" style="1"/>
    <col min="11259" max="11259" width="1" style="1" customWidth="1"/>
    <col min="11260" max="11260" width="4.28515625" style="1" customWidth="1"/>
    <col min="11261" max="11261" width="34.7109375" style="1" customWidth="1"/>
    <col min="11262" max="11262" width="0" style="1" hidden="1" customWidth="1"/>
    <col min="11263" max="11263" width="20" style="1" customWidth="1"/>
    <col min="11264" max="11264" width="20.85546875" style="1" customWidth="1"/>
    <col min="11265" max="11265" width="25" style="1" customWidth="1"/>
    <col min="11266" max="11266" width="18.7109375" style="1" customWidth="1"/>
    <col min="11267" max="11267" width="29.7109375" style="1" customWidth="1"/>
    <col min="11268" max="11268" width="13.42578125" style="1" customWidth="1"/>
    <col min="11269" max="11269" width="13.85546875" style="1" customWidth="1"/>
    <col min="11270" max="11274" width="16.5703125" style="1" customWidth="1"/>
    <col min="11275" max="11275" width="20.5703125" style="1" customWidth="1"/>
    <col min="11276" max="11276" width="21.140625" style="1" customWidth="1"/>
    <col min="11277" max="11277" width="9.5703125" style="1" customWidth="1"/>
    <col min="11278" max="11278" width="0.42578125" style="1" customWidth="1"/>
    <col min="11279" max="11285" width="6.42578125" style="1" customWidth="1"/>
    <col min="11286" max="11514" width="11.42578125" style="1"/>
    <col min="11515" max="11515" width="1" style="1" customWidth="1"/>
    <col min="11516" max="11516" width="4.28515625" style="1" customWidth="1"/>
    <col min="11517" max="11517" width="34.7109375" style="1" customWidth="1"/>
    <col min="11518" max="11518" width="0" style="1" hidden="1" customWidth="1"/>
    <col min="11519" max="11519" width="20" style="1" customWidth="1"/>
    <col min="11520" max="11520" width="20.85546875" style="1" customWidth="1"/>
    <col min="11521" max="11521" width="25" style="1" customWidth="1"/>
    <col min="11522" max="11522" width="18.7109375" style="1" customWidth="1"/>
    <col min="11523" max="11523" width="29.7109375" style="1" customWidth="1"/>
    <col min="11524" max="11524" width="13.42578125" style="1" customWidth="1"/>
    <col min="11525" max="11525" width="13.85546875" style="1" customWidth="1"/>
    <col min="11526" max="11530" width="16.5703125" style="1" customWidth="1"/>
    <col min="11531" max="11531" width="20.5703125" style="1" customWidth="1"/>
    <col min="11532" max="11532" width="21.140625" style="1" customWidth="1"/>
    <col min="11533" max="11533" width="9.5703125" style="1" customWidth="1"/>
    <col min="11534" max="11534" width="0.42578125" style="1" customWidth="1"/>
    <col min="11535" max="11541" width="6.42578125" style="1" customWidth="1"/>
    <col min="11542" max="11770" width="11.42578125" style="1"/>
    <col min="11771" max="11771" width="1" style="1" customWidth="1"/>
    <col min="11772" max="11772" width="4.28515625" style="1" customWidth="1"/>
    <col min="11773" max="11773" width="34.7109375" style="1" customWidth="1"/>
    <col min="11774" max="11774" width="0" style="1" hidden="1" customWidth="1"/>
    <col min="11775" max="11775" width="20" style="1" customWidth="1"/>
    <col min="11776" max="11776" width="20.85546875" style="1" customWidth="1"/>
    <col min="11777" max="11777" width="25" style="1" customWidth="1"/>
    <col min="11778" max="11778" width="18.7109375" style="1" customWidth="1"/>
    <col min="11779" max="11779" width="29.7109375" style="1" customWidth="1"/>
    <col min="11780" max="11780" width="13.42578125" style="1" customWidth="1"/>
    <col min="11781" max="11781" width="13.85546875" style="1" customWidth="1"/>
    <col min="11782" max="11786" width="16.5703125" style="1" customWidth="1"/>
    <col min="11787" max="11787" width="20.5703125" style="1" customWidth="1"/>
    <col min="11788" max="11788" width="21.140625" style="1" customWidth="1"/>
    <col min="11789" max="11789" width="9.5703125" style="1" customWidth="1"/>
    <col min="11790" max="11790" width="0.42578125" style="1" customWidth="1"/>
    <col min="11791" max="11797" width="6.42578125" style="1" customWidth="1"/>
    <col min="11798" max="12026" width="11.42578125" style="1"/>
    <col min="12027" max="12027" width="1" style="1" customWidth="1"/>
    <col min="12028" max="12028" width="4.28515625" style="1" customWidth="1"/>
    <col min="12029" max="12029" width="34.7109375" style="1" customWidth="1"/>
    <col min="12030" max="12030" width="0" style="1" hidden="1" customWidth="1"/>
    <col min="12031" max="12031" width="20" style="1" customWidth="1"/>
    <col min="12032" max="12032" width="20.85546875" style="1" customWidth="1"/>
    <col min="12033" max="12033" width="25" style="1" customWidth="1"/>
    <col min="12034" max="12034" width="18.7109375" style="1" customWidth="1"/>
    <col min="12035" max="12035" width="29.7109375" style="1" customWidth="1"/>
    <col min="12036" max="12036" width="13.42578125" style="1" customWidth="1"/>
    <col min="12037" max="12037" width="13.85546875" style="1" customWidth="1"/>
    <col min="12038" max="12042" width="16.5703125" style="1" customWidth="1"/>
    <col min="12043" max="12043" width="20.5703125" style="1" customWidth="1"/>
    <col min="12044" max="12044" width="21.140625" style="1" customWidth="1"/>
    <col min="12045" max="12045" width="9.5703125" style="1" customWidth="1"/>
    <col min="12046" max="12046" width="0.42578125" style="1" customWidth="1"/>
    <col min="12047" max="12053" width="6.42578125" style="1" customWidth="1"/>
    <col min="12054" max="12282" width="11.42578125" style="1"/>
    <col min="12283" max="12283" width="1" style="1" customWidth="1"/>
    <col min="12284" max="12284" width="4.28515625" style="1" customWidth="1"/>
    <col min="12285" max="12285" width="34.7109375" style="1" customWidth="1"/>
    <col min="12286" max="12286" width="0" style="1" hidden="1" customWidth="1"/>
    <col min="12287" max="12287" width="20" style="1" customWidth="1"/>
    <col min="12288" max="12288" width="20.85546875" style="1" customWidth="1"/>
    <col min="12289" max="12289" width="25" style="1" customWidth="1"/>
    <col min="12290" max="12290" width="18.7109375" style="1" customWidth="1"/>
    <col min="12291" max="12291" width="29.7109375" style="1" customWidth="1"/>
    <col min="12292" max="12292" width="13.42578125" style="1" customWidth="1"/>
    <col min="12293" max="12293" width="13.85546875" style="1" customWidth="1"/>
    <col min="12294" max="12298" width="16.5703125" style="1" customWidth="1"/>
    <col min="12299" max="12299" width="20.5703125" style="1" customWidth="1"/>
    <col min="12300" max="12300" width="21.140625" style="1" customWidth="1"/>
    <col min="12301" max="12301" width="9.5703125" style="1" customWidth="1"/>
    <col min="12302" max="12302" width="0.42578125" style="1" customWidth="1"/>
    <col min="12303" max="12309" width="6.42578125" style="1" customWidth="1"/>
    <col min="12310" max="12538" width="11.42578125" style="1"/>
    <col min="12539" max="12539" width="1" style="1" customWidth="1"/>
    <col min="12540" max="12540" width="4.28515625" style="1" customWidth="1"/>
    <col min="12541" max="12541" width="34.7109375" style="1" customWidth="1"/>
    <col min="12542" max="12542" width="0" style="1" hidden="1" customWidth="1"/>
    <col min="12543" max="12543" width="20" style="1" customWidth="1"/>
    <col min="12544" max="12544" width="20.85546875" style="1" customWidth="1"/>
    <col min="12545" max="12545" width="25" style="1" customWidth="1"/>
    <col min="12546" max="12546" width="18.7109375" style="1" customWidth="1"/>
    <col min="12547" max="12547" width="29.7109375" style="1" customWidth="1"/>
    <col min="12548" max="12548" width="13.42578125" style="1" customWidth="1"/>
    <col min="12549" max="12549" width="13.85546875" style="1" customWidth="1"/>
    <col min="12550" max="12554" width="16.5703125" style="1" customWidth="1"/>
    <col min="12555" max="12555" width="20.5703125" style="1" customWidth="1"/>
    <col min="12556" max="12556" width="21.140625" style="1" customWidth="1"/>
    <col min="12557" max="12557" width="9.5703125" style="1" customWidth="1"/>
    <col min="12558" max="12558" width="0.42578125" style="1" customWidth="1"/>
    <col min="12559" max="12565" width="6.42578125" style="1" customWidth="1"/>
    <col min="12566" max="12794" width="11.42578125" style="1"/>
    <col min="12795" max="12795" width="1" style="1" customWidth="1"/>
    <col min="12796" max="12796" width="4.28515625" style="1" customWidth="1"/>
    <col min="12797" max="12797" width="34.7109375" style="1" customWidth="1"/>
    <col min="12798" max="12798" width="0" style="1" hidden="1" customWidth="1"/>
    <col min="12799" max="12799" width="20" style="1" customWidth="1"/>
    <col min="12800" max="12800" width="20.85546875" style="1" customWidth="1"/>
    <col min="12801" max="12801" width="25" style="1" customWidth="1"/>
    <col min="12802" max="12802" width="18.7109375" style="1" customWidth="1"/>
    <col min="12803" max="12803" width="29.7109375" style="1" customWidth="1"/>
    <col min="12804" max="12804" width="13.42578125" style="1" customWidth="1"/>
    <col min="12805" max="12805" width="13.85546875" style="1" customWidth="1"/>
    <col min="12806" max="12810" width="16.5703125" style="1" customWidth="1"/>
    <col min="12811" max="12811" width="20.5703125" style="1" customWidth="1"/>
    <col min="12812" max="12812" width="21.140625" style="1" customWidth="1"/>
    <col min="12813" max="12813" width="9.5703125" style="1" customWidth="1"/>
    <col min="12814" max="12814" width="0.42578125" style="1" customWidth="1"/>
    <col min="12815" max="12821" width="6.42578125" style="1" customWidth="1"/>
    <col min="12822" max="13050" width="11.42578125" style="1"/>
    <col min="13051" max="13051" width="1" style="1" customWidth="1"/>
    <col min="13052" max="13052" width="4.28515625" style="1" customWidth="1"/>
    <col min="13053" max="13053" width="34.7109375" style="1" customWidth="1"/>
    <col min="13054" max="13054" width="0" style="1" hidden="1" customWidth="1"/>
    <col min="13055" max="13055" width="20" style="1" customWidth="1"/>
    <col min="13056" max="13056" width="20.85546875" style="1" customWidth="1"/>
    <col min="13057" max="13057" width="25" style="1" customWidth="1"/>
    <col min="13058" max="13058" width="18.7109375" style="1" customWidth="1"/>
    <col min="13059" max="13059" width="29.7109375" style="1" customWidth="1"/>
    <col min="13060" max="13060" width="13.42578125" style="1" customWidth="1"/>
    <col min="13061" max="13061" width="13.85546875" style="1" customWidth="1"/>
    <col min="13062" max="13066" width="16.5703125" style="1" customWidth="1"/>
    <col min="13067" max="13067" width="20.5703125" style="1" customWidth="1"/>
    <col min="13068" max="13068" width="21.140625" style="1" customWidth="1"/>
    <col min="13069" max="13069" width="9.5703125" style="1" customWidth="1"/>
    <col min="13070" max="13070" width="0.42578125" style="1" customWidth="1"/>
    <col min="13071" max="13077" width="6.42578125" style="1" customWidth="1"/>
    <col min="13078" max="13306" width="11.42578125" style="1"/>
    <col min="13307" max="13307" width="1" style="1" customWidth="1"/>
    <col min="13308" max="13308" width="4.28515625" style="1" customWidth="1"/>
    <col min="13309" max="13309" width="34.7109375" style="1" customWidth="1"/>
    <col min="13310" max="13310" width="0" style="1" hidden="1" customWidth="1"/>
    <col min="13311" max="13311" width="20" style="1" customWidth="1"/>
    <col min="13312" max="13312" width="20.85546875" style="1" customWidth="1"/>
    <col min="13313" max="13313" width="25" style="1" customWidth="1"/>
    <col min="13314" max="13314" width="18.7109375" style="1" customWidth="1"/>
    <col min="13315" max="13315" width="29.7109375" style="1" customWidth="1"/>
    <col min="13316" max="13316" width="13.42578125" style="1" customWidth="1"/>
    <col min="13317" max="13317" width="13.85546875" style="1" customWidth="1"/>
    <col min="13318" max="13322" width="16.5703125" style="1" customWidth="1"/>
    <col min="13323" max="13323" width="20.5703125" style="1" customWidth="1"/>
    <col min="13324" max="13324" width="21.140625" style="1" customWidth="1"/>
    <col min="13325" max="13325" width="9.5703125" style="1" customWidth="1"/>
    <col min="13326" max="13326" width="0.42578125" style="1" customWidth="1"/>
    <col min="13327" max="13333" width="6.42578125" style="1" customWidth="1"/>
    <col min="13334" max="13562" width="11.42578125" style="1"/>
    <col min="13563" max="13563" width="1" style="1" customWidth="1"/>
    <col min="13564" max="13564" width="4.28515625" style="1" customWidth="1"/>
    <col min="13565" max="13565" width="34.7109375" style="1" customWidth="1"/>
    <col min="13566" max="13566" width="0" style="1" hidden="1" customWidth="1"/>
    <col min="13567" max="13567" width="20" style="1" customWidth="1"/>
    <col min="13568" max="13568" width="20.85546875" style="1" customWidth="1"/>
    <col min="13569" max="13569" width="25" style="1" customWidth="1"/>
    <col min="13570" max="13570" width="18.7109375" style="1" customWidth="1"/>
    <col min="13571" max="13571" width="29.7109375" style="1" customWidth="1"/>
    <col min="13572" max="13572" width="13.42578125" style="1" customWidth="1"/>
    <col min="13573" max="13573" width="13.85546875" style="1" customWidth="1"/>
    <col min="13574" max="13578" width="16.5703125" style="1" customWidth="1"/>
    <col min="13579" max="13579" width="20.5703125" style="1" customWidth="1"/>
    <col min="13580" max="13580" width="21.140625" style="1" customWidth="1"/>
    <col min="13581" max="13581" width="9.5703125" style="1" customWidth="1"/>
    <col min="13582" max="13582" width="0.42578125" style="1" customWidth="1"/>
    <col min="13583" max="13589" width="6.42578125" style="1" customWidth="1"/>
    <col min="13590" max="13818" width="11.42578125" style="1"/>
    <col min="13819" max="13819" width="1" style="1" customWidth="1"/>
    <col min="13820" max="13820" width="4.28515625" style="1" customWidth="1"/>
    <col min="13821" max="13821" width="34.7109375" style="1" customWidth="1"/>
    <col min="13822" max="13822" width="0" style="1" hidden="1" customWidth="1"/>
    <col min="13823" max="13823" width="20" style="1" customWidth="1"/>
    <col min="13824" max="13824" width="20.85546875" style="1" customWidth="1"/>
    <col min="13825" max="13825" width="25" style="1" customWidth="1"/>
    <col min="13826" max="13826" width="18.7109375" style="1" customWidth="1"/>
    <col min="13827" max="13827" width="29.7109375" style="1" customWidth="1"/>
    <col min="13828" max="13828" width="13.42578125" style="1" customWidth="1"/>
    <col min="13829" max="13829" width="13.85546875" style="1" customWidth="1"/>
    <col min="13830" max="13834" width="16.5703125" style="1" customWidth="1"/>
    <col min="13835" max="13835" width="20.5703125" style="1" customWidth="1"/>
    <col min="13836" max="13836" width="21.140625" style="1" customWidth="1"/>
    <col min="13837" max="13837" width="9.5703125" style="1" customWidth="1"/>
    <col min="13838" max="13838" width="0.42578125" style="1" customWidth="1"/>
    <col min="13839" max="13845" width="6.42578125" style="1" customWidth="1"/>
    <col min="13846" max="14074" width="11.42578125" style="1"/>
    <col min="14075" max="14075" width="1" style="1" customWidth="1"/>
    <col min="14076" max="14076" width="4.28515625" style="1" customWidth="1"/>
    <col min="14077" max="14077" width="34.7109375" style="1" customWidth="1"/>
    <col min="14078" max="14078" width="0" style="1" hidden="1" customWidth="1"/>
    <col min="14079" max="14079" width="20" style="1" customWidth="1"/>
    <col min="14080" max="14080" width="20.85546875" style="1" customWidth="1"/>
    <col min="14081" max="14081" width="25" style="1" customWidth="1"/>
    <col min="14082" max="14082" width="18.7109375" style="1" customWidth="1"/>
    <col min="14083" max="14083" width="29.7109375" style="1" customWidth="1"/>
    <col min="14084" max="14084" width="13.42578125" style="1" customWidth="1"/>
    <col min="14085" max="14085" width="13.85546875" style="1" customWidth="1"/>
    <col min="14086" max="14090" width="16.5703125" style="1" customWidth="1"/>
    <col min="14091" max="14091" width="20.5703125" style="1" customWidth="1"/>
    <col min="14092" max="14092" width="21.140625" style="1" customWidth="1"/>
    <col min="14093" max="14093" width="9.5703125" style="1" customWidth="1"/>
    <col min="14094" max="14094" width="0.42578125" style="1" customWidth="1"/>
    <col min="14095" max="14101" width="6.42578125" style="1" customWidth="1"/>
    <col min="14102" max="14330" width="11.42578125" style="1"/>
    <col min="14331" max="14331" width="1" style="1" customWidth="1"/>
    <col min="14332" max="14332" width="4.28515625" style="1" customWidth="1"/>
    <col min="14333" max="14333" width="34.7109375" style="1" customWidth="1"/>
    <col min="14334" max="14334" width="0" style="1" hidden="1" customWidth="1"/>
    <col min="14335" max="14335" width="20" style="1" customWidth="1"/>
    <col min="14336" max="14336" width="20.85546875" style="1" customWidth="1"/>
    <col min="14337" max="14337" width="25" style="1" customWidth="1"/>
    <col min="14338" max="14338" width="18.7109375" style="1" customWidth="1"/>
    <col min="14339" max="14339" width="29.7109375" style="1" customWidth="1"/>
    <col min="14340" max="14340" width="13.42578125" style="1" customWidth="1"/>
    <col min="14341" max="14341" width="13.85546875" style="1" customWidth="1"/>
    <col min="14342" max="14346" width="16.5703125" style="1" customWidth="1"/>
    <col min="14347" max="14347" width="20.5703125" style="1" customWidth="1"/>
    <col min="14348" max="14348" width="21.140625" style="1" customWidth="1"/>
    <col min="14349" max="14349" width="9.5703125" style="1" customWidth="1"/>
    <col min="14350" max="14350" width="0.42578125" style="1" customWidth="1"/>
    <col min="14351" max="14357" width="6.42578125" style="1" customWidth="1"/>
    <col min="14358" max="14586" width="11.42578125" style="1"/>
    <col min="14587" max="14587" width="1" style="1" customWidth="1"/>
    <col min="14588" max="14588" width="4.28515625" style="1" customWidth="1"/>
    <col min="14589" max="14589" width="34.7109375" style="1" customWidth="1"/>
    <col min="14590" max="14590" width="0" style="1" hidden="1" customWidth="1"/>
    <col min="14591" max="14591" width="20" style="1" customWidth="1"/>
    <col min="14592" max="14592" width="20.85546875" style="1" customWidth="1"/>
    <col min="14593" max="14593" width="25" style="1" customWidth="1"/>
    <col min="14594" max="14594" width="18.7109375" style="1" customWidth="1"/>
    <col min="14595" max="14595" width="29.7109375" style="1" customWidth="1"/>
    <col min="14596" max="14596" width="13.42578125" style="1" customWidth="1"/>
    <col min="14597" max="14597" width="13.85546875" style="1" customWidth="1"/>
    <col min="14598" max="14602" width="16.5703125" style="1" customWidth="1"/>
    <col min="14603" max="14603" width="20.5703125" style="1" customWidth="1"/>
    <col min="14604" max="14604" width="21.140625" style="1" customWidth="1"/>
    <col min="14605" max="14605" width="9.5703125" style="1" customWidth="1"/>
    <col min="14606" max="14606" width="0.42578125" style="1" customWidth="1"/>
    <col min="14607" max="14613" width="6.42578125" style="1" customWidth="1"/>
    <col min="14614" max="14842" width="11.42578125" style="1"/>
    <col min="14843" max="14843" width="1" style="1" customWidth="1"/>
    <col min="14844" max="14844" width="4.28515625" style="1" customWidth="1"/>
    <col min="14845" max="14845" width="34.7109375" style="1" customWidth="1"/>
    <col min="14846" max="14846" width="0" style="1" hidden="1" customWidth="1"/>
    <col min="14847" max="14847" width="20" style="1" customWidth="1"/>
    <col min="14848" max="14848" width="20.85546875" style="1" customWidth="1"/>
    <col min="14849" max="14849" width="25" style="1" customWidth="1"/>
    <col min="14850" max="14850" width="18.7109375" style="1" customWidth="1"/>
    <col min="14851" max="14851" width="29.7109375" style="1" customWidth="1"/>
    <col min="14852" max="14852" width="13.42578125" style="1" customWidth="1"/>
    <col min="14853" max="14853" width="13.85546875" style="1" customWidth="1"/>
    <col min="14854" max="14858" width="16.5703125" style="1" customWidth="1"/>
    <col min="14859" max="14859" width="20.5703125" style="1" customWidth="1"/>
    <col min="14860" max="14860" width="21.140625" style="1" customWidth="1"/>
    <col min="14861" max="14861" width="9.5703125" style="1" customWidth="1"/>
    <col min="14862" max="14862" width="0.42578125" style="1" customWidth="1"/>
    <col min="14863" max="14869" width="6.42578125" style="1" customWidth="1"/>
    <col min="14870" max="15098" width="11.42578125" style="1"/>
    <col min="15099" max="15099" width="1" style="1" customWidth="1"/>
    <col min="15100" max="15100" width="4.28515625" style="1" customWidth="1"/>
    <col min="15101" max="15101" width="34.7109375" style="1" customWidth="1"/>
    <col min="15102" max="15102" width="0" style="1" hidden="1" customWidth="1"/>
    <col min="15103" max="15103" width="20" style="1" customWidth="1"/>
    <col min="15104" max="15104" width="20.85546875" style="1" customWidth="1"/>
    <col min="15105" max="15105" width="25" style="1" customWidth="1"/>
    <col min="15106" max="15106" width="18.7109375" style="1" customWidth="1"/>
    <col min="15107" max="15107" width="29.7109375" style="1" customWidth="1"/>
    <col min="15108" max="15108" width="13.42578125" style="1" customWidth="1"/>
    <col min="15109" max="15109" width="13.85546875" style="1" customWidth="1"/>
    <col min="15110" max="15114" width="16.5703125" style="1" customWidth="1"/>
    <col min="15115" max="15115" width="20.5703125" style="1" customWidth="1"/>
    <col min="15116" max="15116" width="21.140625" style="1" customWidth="1"/>
    <col min="15117" max="15117" width="9.5703125" style="1" customWidth="1"/>
    <col min="15118" max="15118" width="0.42578125" style="1" customWidth="1"/>
    <col min="15119" max="15125" width="6.42578125" style="1" customWidth="1"/>
    <col min="15126" max="15354" width="11.42578125" style="1"/>
    <col min="15355" max="15355" width="1" style="1" customWidth="1"/>
    <col min="15356" max="15356" width="4.28515625" style="1" customWidth="1"/>
    <col min="15357" max="15357" width="34.7109375" style="1" customWidth="1"/>
    <col min="15358" max="15358" width="0" style="1" hidden="1" customWidth="1"/>
    <col min="15359" max="15359" width="20" style="1" customWidth="1"/>
    <col min="15360" max="15360" width="20.85546875" style="1" customWidth="1"/>
    <col min="15361" max="15361" width="25" style="1" customWidth="1"/>
    <col min="15362" max="15362" width="18.7109375" style="1" customWidth="1"/>
    <col min="15363" max="15363" width="29.7109375" style="1" customWidth="1"/>
    <col min="15364" max="15364" width="13.42578125" style="1" customWidth="1"/>
    <col min="15365" max="15365" width="13.85546875" style="1" customWidth="1"/>
    <col min="15366" max="15370" width="16.5703125" style="1" customWidth="1"/>
    <col min="15371" max="15371" width="20.5703125" style="1" customWidth="1"/>
    <col min="15372" max="15372" width="21.140625" style="1" customWidth="1"/>
    <col min="15373" max="15373" width="9.5703125" style="1" customWidth="1"/>
    <col min="15374" max="15374" width="0.42578125" style="1" customWidth="1"/>
    <col min="15375" max="15381" width="6.42578125" style="1" customWidth="1"/>
    <col min="15382" max="15610" width="11.42578125" style="1"/>
    <col min="15611" max="15611" width="1" style="1" customWidth="1"/>
    <col min="15612" max="15612" width="4.28515625" style="1" customWidth="1"/>
    <col min="15613" max="15613" width="34.7109375" style="1" customWidth="1"/>
    <col min="15614" max="15614" width="0" style="1" hidden="1" customWidth="1"/>
    <col min="15615" max="15615" width="20" style="1" customWidth="1"/>
    <col min="15616" max="15616" width="20.85546875" style="1" customWidth="1"/>
    <col min="15617" max="15617" width="25" style="1" customWidth="1"/>
    <col min="15618" max="15618" width="18.7109375" style="1" customWidth="1"/>
    <col min="15619" max="15619" width="29.7109375" style="1" customWidth="1"/>
    <col min="15620" max="15620" width="13.42578125" style="1" customWidth="1"/>
    <col min="15621" max="15621" width="13.85546875" style="1" customWidth="1"/>
    <col min="15622" max="15626" width="16.5703125" style="1" customWidth="1"/>
    <col min="15627" max="15627" width="20.5703125" style="1" customWidth="1"/>
    <col min="15628" max="15628" width="21.140625" style="1" customWidth="1"/>
    <col min="15629" max="15629" width="9.5703125" style="1" customWidth="1"/>
    <col min="15630" max="15630" width="0.42578125" style="1" customWidth="1"/>
    <col min="15631" max="15637" width="6.42578125" style="1" customWidth="1"/>
    <col min="15638" max="15866" width="11.42578125" style="1"/>
    <col min="15867" max="15867" width="1" style="1" customWidth="1"/>
    <col min="15868" max="15868" width="4.28515625" style="1" customWidth="1"/>
    <col min="15869" max="15869" width="34.7109375" style="1" customWidth="1"/>
    <col min="15870" max="15870" width="0" style="1" hidden="1" customWidth="1"/>
    <col min="15871" max="15871" width="20" style="1" customWidth="1"/>
    <col min="15872" max="15872" width="20.85546875" style="1" customWidth="1"/>
    <col min="15873" max="15873" width="25" style="1" customWidth="1"/>
    <col min="15874" max="15874" width="18.7109375" style="1" customWidth="1"/>
    <col min="15875" max="15875" width="29.7109375" style="1" customWidth="1"/>
    <col min="15876" max="15876" width="13.42578125" style="1" customWidth="1"/>
    <col min="15877" max="15877" width="13.85546875" style="1" customWidth="1"/>
    <col min="15878" max="15882" width="16.5703125" style="1" customWidth="1"/>
    <col min="15883" max="15883" width="20.5703125" style="1" customWidth="1"/>
    <col min="15884" max="15884" width="21.140625" style="1" customWidth="1"/>
    <col min="15885" max="15885" width="9.5703125" style="1" customWidth="1"/>
    <col min="15886" max="15886" width="0.42578125" style="1" customWidth="1"/>
    <col min="15887" max="15893" width="6.42578125" style="1" customWidth="1"/>
    <col min="15894" max="16122" width="11.42578125" style="1"/>
    <col min="16123" max="16123" width="1" style="1" customWidth="1"/>
    <col min="16124" max="16124" width="4.28515625" style="1" customWidth="1"/>
    <col min="16125" max="16125" width="34.7109375" style="1" customWidth="1"/>
    <col min="16126" max="16126" width="0" style="1" hidden="1" customWidth="1"/>
    <col min="16127" max="16127" width="20" style="1" customWidth="1"/>
    <col min="16128" max="16128" width="20.85546875" style="1" customWidth="1"/>
    <col min="16129" max="16129" width="25" style="1" customWidth="1"/>
    <col min="16130" max="16130" width="18.7109375" style="1" customWidth="1"/>
    <col min="16131" max="16131" width="29.7109375" style="1" customWidth="1"/>
    <col min="16132" max="16132" width="13.42578125" style="1" customWidth="1"/>
    <col min="16133" max="16133" width="13.85546875" style="1" customWidth="1"/>
    <col min="16134" max="16138" width="16.5703125" style="1" customWidth="1"/>
    <col min="16139" max="16139" width="20.5703125" style="1" customWidth="1"/>
    <col min="16140" max="16140" width="21.140625" style="1" customWidth="1"/>
    <col min="16141" max="16141" width="9.5703125" style="1" customWidth="1"/>
    <col min="16142" max="16142" width="0.42578125" style="1" customWidth="1"/>
    <col min="16143" max="16149" width="6.42578125" style="1" customWidth="1"/>
    <col min="16150" max="16370" width="11.42578125" style="1"/>
    <col min="16371" max="16383" width="11.42578125" style="1" customWidth="1"/>
    <col min="16384" max="16384" width="11.42578125" style="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1016</v>
      </c>
      <c r="C6" s="1258" t="s">
        <v>135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146</v>
      </c>
      <c r="C10" s="1260">
        <v>32</v>
      </c>
      <c r="D10" s="1260"/>
      <c r="E10" s="1261"/>
      <c r="F10" s="6"/>
      <c r="G10" s="560"/>
      <c r="H10" s="6"/>
      <c r="I10" s="6"/>
      <c r="J10" s="6"/>
      <c r="K10" s="6"/>
      <c r="L10" s="6"/>
      <c r="M10" s="6"/>
      <c r="N10" s="7"/>
    </row>
    <row r="11" spans="2:16" ht="16.5" thickBot="1">
      <c r="B11" s="8" t="s">
        <v>8</v>
      </c>
      <c r="C11" s="9">
        <v>41976</v>
      </c>
      <c r="D11" s="10"/>
      <c r="E11" s="10"/>
      <c r="F11" s="10"/>
      <c r="G11" s="561"/>
      <c r="H11" s="10"/>
      <c r="I11" s="10"/>
      <c r="J11" s="10"/>
      <c r="K11" s="10"/>
      <c r="L11" s="10"/>
      <c r="M11" s="10"/>
      <c r="N11" s="11"/>
    </row>
    <row r="12" spans="2:16" ht="15.75">
      <c r="B12" s="12"/>
      <c r="C12" s="13"/>
      <c r="D12" s="14"/>
      <c r="E12" s="14"/>
      <c r="F12" s="14"/>
      <c r="G12" s="562"/>
      <c r="H12" s="14"/>
      <c r="I12" s="15"/>
      <c r="J12" s="15"/>
      <c r="K12" s="15"/>
      <c r="L12" s="15"/>
      <c r="M12" s="15"/>
      <c r="N12" s="14"/>
    </row>
    <row r="13" spans="2:16">
      <c r="I13" s="15"/>
      <c r="J13" s="15"/>
      <c r="K13" s="15"/>
      <c r="L13" s="15"/>
      <c r="M13" s="15"/>
      <c r="N13" s="16"/>
    </row>
    <row r="14" spans="2:16" ht="45.75" customHeight="1">
      <c r="B14" s="1262" t="s">
        <v>9</v>
      </c>
      <c r="C14" s="1262"/>
      <c r="D14" s="17" t="s">
        <v>10</v>
      </c>
      <c r="E14" s="17" t="s">
        <v>11</v>
      </c>
      <c r="F14" s="17" t="s">
        <v>12</v>
      </c>
      <c r="G14" s="147"/>
      <c r="I14" s="19"/>
      <c r="J14" s="19"/>
      <c r="K14" s="19"/>
      <c r="L14" s="19"/>
      <c r="M14" s="19"/>
      <c r="N14" s="16"/>
    </row>
    <row r="15" spans="2:16">
      <c r="B15" s="1262"/>
      <c r="C15" s="1262"/>
      <c r="D15" s="17">
        <v>32</v>
      </c>
      <c r="E15" s="564">
        <v>1670624800</v>
      </c>
      <c r="F15" s="208">
        <v>800</v>
      </c>
      <c r="G15" s="563"/>
      <c r="I15" s="23"/>
      <c r="J15" s="23"/>
      <c r="K15" s="23"/>
      <c r="L15" s="23"/>
      <c r="M15" s="23"/>
      <c r="N15" s="16"/>
    </row>
    <row r="16" spans="2:16">
      <c r="B16" s="1262"/>
      <c r="C16" s="1262"/>
      <c r="D16" s="17"/>
      <c r="E16" s="20"/>
      <c r="F16" s="208"/>
      <c r="G16" s="563"/>
      <c r="I16" s="23"/>
      <c r="J16" s="23"/>
      <c r="K16" s="23"/>
      <c r="L16" s="23"/>
      <c r="M16" s="23"/>
      <c r="N16" s="16"/>
    </row>
    <row r="17" spans="1:14">
      <c r="B17" s="1262"/>
      <c r="C17" s="1262"/>
      <c r="D17" s="17"/>
      <c r="E17" s="20"/>
      <c r="F17" s="208"/>
      <c r="G17" s="563"/>
      <c r="I17" s="23"/>
      <c r="J17" s="23"/>
      <c r="K17" s="23"/>
      <c r="L17" s="23"/>
      <c r="M17" s="23"/>
      <c r="N17" s="16"/>
    </row>
    <row r="18" spans="1:14">
      <c r="B18" s="1262"/>
      <c r="C18" s="1262"/>
      <c r="D18" s="17"/>
      <c r="E18" s="564"/>
      <c r="F18" s="208"/>
      <c r="G18" s="563"/>
      <c r="H18" s="25"/>
      <c r="I18" s="23"/>
      <c r="J18" s="23"/>
      <c r="K18" s="23"/>
      <c r="L18" s="23"/>
      <c r="M18" s="23"/>
      <c r="N18" s="26"/>
    </row>
    <row r="19" spans="1:14">
      <c r="B19" s="1262"/>
      <c r="C19" s="1262"/>
      <c r="D19" s="17"/>
      <c r="E19" s="24"/>
      <c r="F19" s="20"/>
      <c r="G19" s="563"/>
      <c r="H19" s="25"/>
      <c r="I19" s="27"/>
      <c r="J19" s="27"/>
      <c r="K19" s="27"/>
      <c r="L19" s="27"/>
      <c r="M19" s="27"/>
      <c r="N19" s="26"/>
    </row>
    <row r="20" spans="1:14">
      <c r="B20" s="1262"/>
      <c r="C20" s="1262"/>
      <c r="D20" s="17"/>
      <c r="E20" s="24"/>
      <c r="F20" s="20"/>
      <c r="G20" s="563"/>
      <c r="H20" s="25"/>
      <c r="I20" s="15"/>
      <c r="J20" s="15"/>
      <c r="K20" s="15"/>
      <c r="L20" s="15"/>
      <c r="M20" s="15"/>
      <c r="N20" s="26"/>
    </row>
    <row r="21" spans="1:14">
      <c r="B21" s="1262"/>
      <c r="C21" s="1262"/>
      <c r="D21" s="17"/>
      <c r="E21" s="24"/>
      <c r="F21" s="20"/>
      <c r="G21" s="563"/>
      <c r="H21" s="25"/>
      <c r="I21" s="15"/>
      <c r="J21" s="15"/>
      <c r="K21" s="15"/>
      <c r="L21" s="15"/>
      <c r="M21" s="15"/>
      <c r="N21" s="26"/>
    </row>
    <row r="22" spans="1:14" ht="15.75" thickBot="1">
      <c r="B22" s="1263" t="s">
        <v>13</v>
      </c>
      <c r="C22" s="1264"/>
      <c r="D22" s="17"/>
      <c r="E22" s="28">
        <f>+SUM(E15:E21)</f>
        <v>1670624800</v>
      </c>
      <c r="F22" s="29">
        <f>+SUM(F15:F21)</f>
        <v>800</v>
      </c>
      <c r="G22" s="563"/>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640</v>
      </c>
      <c r="D24" s="266"/>
      <c r="E24" s="36">
        <f>E22</f>
        <v>1670624800</v>
      </c>
      <c r="F24" s="37"/>
      <c r="G24" s="37"/>
      <c r="H24" s="37"/>
      <c r="I24" s="38"/>
      <c r="J24" s="38"/>
      <c r="K24" s="38"/>
      <c r="L24" s="38"/>
      <c r="M24" s="38"/>
    </row>
    <row r="25" spans="1:14">
      <c r="A25" s="39"/>
      <c r="C25" s="40"/>
      <c r="D25" s="23"/>
      <c r="E25" s="41"/>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s="565"/>
      <c r="H27"/>
      <c r="I27" s="15"/>
      <c r="J27" s="15"/>
      <c r="K27" s="15"/>
      <c r="L27" s="15"/>
      <c r="M27" s="15"/>
      <c r="N27" s="16"/>
    </row>
    <row r="28" spans="1:14">
      <c r="A28" s="39"/>
      <c r="B28"/>
      <c r="C28"/>
      <c r="D28"/>
      <c r="E28"/>
      <c r="F28"/>
      <c r="G28" s="565"/>
      <c r="H28"/>
      <c r="I28" s="15"/>
      <c r="J28" s="15"/>
      <c r="K28" s="15"/>
      <c r="L28" s="15"/>
      <c r="M28" s="15"/>
      <c r="N28" s="16"/>
    </row>
    <row r="29" spans="1:14">
      <c r="A29" s="39"/>
      <c r="B29" s="43" t="s">
        <v>17</v>
      </c>
      <c r="C29" s="43" t="s">
        <v>18</v>
      </c>
      <c r="D29" s="43" t="s">
        <v>19</v>
      </c>
      <c r="E29"/>
      <c r="F29"/>
      <c r="G29" s="565"/>
      <c r="H29"/>
      <c r="I29" s="15"/>
      <c r="J29" s="15"/>
      <c r="K29" s="15"/>
      <c r="L29" s="15"/>
      <c r="M29" s="15"/>
      <c r="N29" s="16"/>
    </row>
    <row r="30" spans="1:14">
      <c r="A30" s="39"/>
      <c r="B30" s="44" t="s">
        <v>20</v>
      </c>
      <c r="C30" s="128"/>
      <c r="D30" s="128" t="s">
        <v>184</v>
      </c>
      <c r="E30"/>
      <c r="F30"/>
      <c r="G30" s="565"/>
      <c r="H30"/>
      <c r="I30" s="15"/>
      <c r="J30" s="15"/>
      <c r="K30" s="15"/>
      <c r="L30" s="15"/>
      <c r="M30" s="15"/>
      <c r="N30" s="16"/>
    </row>
    <row r="31" spans="1:14">
      <c r="A31" s="39"/>
      <c r="B31" s="44" t="s">
        <v>21</v>
      </c>
      <c r="C31" s="128"/>
      <c r="D31" s="128" t="s">
        <v>184</v>
      </c>
      <c r="E31"/>
      <c r="F31"/>
      <c r="G31" s="565"/>
      <c r="H31"/>
      <c r="I31" s="15"/>
      <c r="J31" s="15"/>
      <c r="K31" s="15"/>
      <c r="L31" s="15"/>
      <c r="M31" s="15"/>
      <c r="N31" s="16"/>
    </row>
    <row r="32" spans="1:14">
      <c r="A32" s="39"/>
      <c r="B32" s="44" t="s">
        <v>22</v>
      </c>
      <c r="C32" s="128"/>
      <c r="D32" s="128" t="s">
        <v>184</v>
      </c>
      <c r="E32"/>
      <c r="F32"/>
      <c r="G32" s="565"/>
      <c r="H32"/>
      <c r="I32" s="15"/>
      <c r="J32" s="15"/>
      <c r="K32" s="15"/>
      <c r="L32" s="15"/>
      <c r="M32" s="15"/>
      <c r="N32" s="16"/>
    </row>
    <row r="33" spans="1:14">
      <c r="A33" s="39"/>
      <c r="B33" s="44" t="s">
        <v>23</v>
      </c>
      <c r="C33" s="128"/>
      <c r="D33" s="128" t="s">
        <v>184</v>
      </c>
      <c r="E33"/>
      <c r="F33"/>
      <c r="G33" s="565"/>
      <c r="H33"/>
      <c r="I33" s="15"/>
      <c r="J33" s="15"/>
      <c r="K33" s="15"/>
      <c r="L33" s="15"/>
      <c r="M33" s="15"/>
      <c r="N33" s="16"/>
    </row>
    <row r="34" spans="1:14">
      <c r="A34" s="39"/>
      <c r="B34" s="44" t="s">
        <v>1017</v>
      </c>
      <c r="C34" s="128"/>
      <c r="D34" s="128" t="s">
        <v>184</v>
      </c>
      <c r="E34"/>
      <c r="F34"/>
      <c r="G34" s="565"/>
      <c r="H34"/>
      <c r="I34" s="15"/>
      <c r="J34" s="15"/>
      <c r="K34" s="15"/>
      <c r="L34" s="15"/>
      <c r="M34" s="15"/>
      <c r="N34" s="16"/>
    </row>
    <row r="35" spans="1:14">
      <c r="A35" s="39"/>
      <c r="B35"/>
      <c r="C35"/>
      <c r="D35"/>
      <c r="E35"/>
      <c r="F35"/>
      <c r="G35" s="565"/>
      <c r="H35"/>
      <c r="I35" s="15"/>
      <c r="J35" s="15"/>
      <c r="K35" s="15"/>
      <c r="L35" s="15"/>
      <c r="M35" s="15"/>
      <c r="N35" s="16"/>
    </row>
    <row r="36" spans="1:14">
      <c r="A36" s="39"/>
      <c r="B36"/>
      <c r="C36"/>
      <c r="D36"/>
      <c r="E36"/>
      <c r="F36"/>
      <c r="G36" s="565"/>
      <c r="H36"/>
      <c r="I36" s="15"/>
      <c r="J36" s="15"/>
      <c r="K36" s="15"/>
      <c r="L36" s="15"/>
      <c r="M36" s="15"/>
      <c r="N36" s="16"/>
    </row>
    <row r="37" spans="1:14">
      <c r="A37" s="39"/>
      <c r="B37" s="42" t="s">
        <v>25</v>
      </c>
      <c r="C37"/>
      <c r="D37"/>
      <c r="E37"/>
      <c r="F37"/>
      <c r="G37" s="565"/>
      <c r="H37"/>
      <c r="I37" s="15"/>
      <c r="J37" s="15"/>
      <c r="K37" s="15"/>
      <c r="L37" s="15"/>
      <c r="M37" s="15"/>
      <c r="N37" s="16"/>
    </row>
    <row r="38" spans="1:14">
      <c r="A38" s="39"/>
      <c r="B38"/>
      <c r="C38"/>
      <c r="D38"/>
      <c r="E38"/>
      <c r="F38"/>
      <c r="G38" s="565"/>
      <c r="H38"/>
      <c r="I38" s="15"/>
      <c r="J38" s="15"/>
      <c r="K38" s="15"/>
      <c r="L38" s="15"/>
      <c r="M38" s="15"/>
      <c r="N38" s="16"/>
    </row>
    <row r="39" spans="1:14">
      <c r="A39" s="39"/>
      <c r="B39"/>
      <c r="C39"/>
      <c r="D39"/>
      <c r="E39"/>
      <c r="F39"/>
      <c r="G39" s="565"/>
      <c r="H39"/>
      <c r="I39" s="15"/>
      <c r="J39" s="15"/>
      <c r="K39" s="15"/>
      <c r="L39" s="15"/>
      <c r="M39" s="15"/>
      <c r="N39" s="16"/>
    </row>
    <row r="40" spans="1:14">
      <c r="A40" s="39"/>
      <c r="B40" s="43" t="s">
        <v>17</v>
      </c>
      <c r="C40" s="43" t="s">
        <v>26</v>
      </c>
      <c r="D40" s="48" t="s">
        <v>27</v>
      </c>
      <c r="E40" s="48" t="s">
        <v>28</v>
      </c>
      <c r="F40"/>
      <c r="G40" s="565"/>
      <c r="H40"/>
      <c r="I40" s="15"/>
      <c r="J40" s="15"/>
      <c r="K40" s="15"/>
      <c r="L40" s="15"/>
      <c r="M40" s="15"/>
      <c r="N40" s="16"/>
    </row>
    <row r="41" spans="1:14" ht="28.5">
      <c r="A41" s="39"/>
      <c r="B41" s="49" t="s">
        <v>29</v>
      </c>
      <c r="C41" s="50">
        <v>40</v>
      </c>
      <c r="D41" s="187">
        <v>0</v>
      </c>
      <c r="E41" s="1265">
        <f>+D41+D42</f>
        <v>0</v>
      </c>
      <c r="F41"/>
      <c r="G41" s="565"/>
      <c r="H41"/>
      <c r="I41" s="15"/>
      <c r="J41" s="15"/>
      <c r="K41" s="15"/>
      <c r="L41" s="15"/>
      <c r="M41" s="15"/>
      <c r="N41" s="16"/>
    </row>
    <row r="42" spans="1:14" ht="42.75">
      <c r="A42" s="39"/>
      <c r="B42" s="49" t="s">
        <v>30</v>
      </c>
      <c r="C42" s="50">
        <v>60</v>
      </c>
      <c r="D42" s="187">
        <f>+F157</f>
        <v>0</v>
      </c>
      <c r="E42" s="1266"/>
      <c r="F42"/>
      <c r="G42" s="565"/>
      <c r="H42"/>
      <c r="I42" s="15"/>
      <c r="J42" s="15"/>
      <c r="K42" s="15"/>
      <c r="L42" s="15"/>
      <c r="M42" s="15"/>
      <c r="N42" s="16"/>
    </row>
    <row r="43" spans="1:14">
      <c r="A43" s="39"/>
      <c r="C43" s="40"/>
      <c r="D43" s="23"/>
      <c r="E43" s="41"/>
      <c r="F43" s="37"/>
      <c r="G43" s="37"/>
      <c r="H43" s="37"/>
      <c r="I43" s="38"/>
      <c r="J43" s="38"/>
      <c r="K43" s="38"/>
      <c r="L43" s="38"/>
      <c r="M43" s="38"/>
    </row>
    <row r="44" spans="1:14">
      <c r="A44" s="39"/>
      <c r="C44" s="40"/>
      <c r="D44" s="23"/>
      <c r="E44" s="41"/>
      <c r="F44" s="37"/>
      <c r="G44" s="37"/>
      <c r="H44" s="37"/>
      <c r="I44" s="38"/>
      <c r="J44" s="38"/>
      <c r="K44" s="38"/>
      <c r="L44" s="38"/>
      <c r="M44" s="38"/>
    </row>
    <row r="45" spans="1:14">
      <c r="A45" s="39"/>
      <c r="C45" s="40"/>
      <c r="D45" s="23"/>
      <c r="E45" s="41"/>
      <c r="F45" s="37"/>
      <c r="G45" s="37"/>
      <c r="H45" s="37"/>
      <c r="I45" s="38"/>
      <c r="J45" s="38"/>
      <c r="K45" s="38"/>
      <c r="L45" s="38"/>
      <c r="M45" s="566"/>
      <c r="N45" s="103"/>
    </row>
    <row r="46" spans="1:14" ht="15.75" thickBot="1">
      <c r="M46" s="1396"/>
      <c r="N46" s="1396"/>
    </row>
    <row r="47" spans="1:14">
      <c r="B47" s="42" t="s">
        <v>32</v>
      </c>
      <c r="M47" s="51"/>
      <c r="N47" s="51"/>
    </row>
    <row r="48" spans="1:14" ht="15.75" thickBot="1">
      <c r="M48" s="51"/>
      <c r="N48" s="51"/>
    </row>
    <row r="49" spans="1:25" s="15" customFormat="1" ht="109.5" customHeight="1">
      <c r="B49" s="52" t="s">
        <v>33</v>
      </c>
      <c r="C49" s="52" t="s">
        <v>34</v>
      </c>
      <c r="D49" s="52" t="s">
        <v>35</v>
      </c>
      <c r="E49" s="52" t="s">
        <v>36</v>
      </c>
      <c r="F49" s="52" t="s">
        <v>37</v>
      </c>
      <c r="G49" s="52" t="s">
        <v>38</v>
      </c>
      <c r="H49" s="52" t="s">
        <v>39</v>
      </c>
      <c r="I49" s="52" t="s">
        <v>40</v>
      </c>
      <c r="J49" s="52" t="s">
        <v>41</v>
      </c>
      <c r="K49" s="52" t="s">
        <v>42</v>
      </c>
      <c r="L49" s="52" t="s">
        <v>43</v>
      </c>
      <c r="M49" s="53" t="s">
        <v>44</v>
      </c>
      <c r="N49" s="52" t="s">
        <v>45</v>
      </c>
      <c r="O49" s="52" t="s">
        <v>46</v>
      </c>
      <c r="P49" s="54" t="s">
        <v>47</v>
      </c>
      <c r="Q49" s="54" t="s">
        <v>48</v>
      </c>
    </row>
    <row r="50" spans="1:25" s="162" customFormat="1" ht="120">
      <c r="A50" s="150">
        <v>1</v>
      </c>
      <c r="B50" s="153" t="s">
        <v>135</v>
      </c>
      <c r="C50" s="153" t="s">
        <v>135</v>
      </c>
      <c r="D50" s="153" t="s">
        <v>49</v>
      </c>
      <c r="E50" s="516" t="s">
        <v>1018</v>
      </c>
      <c r="F50" s="152" t="s">
        <v>18</v>
      </c>
      <c r="G50" s="512" t="s">
        <v>53</v>
      </c>
      <c r="H50" s="519">
        <v>40925</v>
      </c>
      <c r="I50" s="519">
        <v>41090</v>
      </c>
      <c r="J50" s="514" t="s">
        <v>19</v>
      </c>
      <c r="K50" s="567">
        <v>0</v>
      </c>
      <c r="L50" s="514" t="s">
        <v>19</v>
      </c>
      <c r="M50" s="543">
        <v>0</v>
      </c>
      <c r="N50" s="512" t="s">
        <v>53</v>
      </c>
      <c r="O50" s="544">
        <v>0</v>
      </c>
      <c r="P50" s="544" t="s">
        <v>1019</v>
      </c>
      <c r="Q50" s="174" t="s">
        <v>1100</v>
      </c>
      <c r="R50" s="175"/>
      <c r="S50" s="175"/>
      <c r="T50" s="175"/>
      <c r="U50" s="175"/>
      <c r="V50" s="175"/>
      <c r="W50" s="175"/>
      <c r="X50" s="175"/>
      <c r="Y50" s="175"/>
    </row>
    <row r="51" spans="1:25" s="162" customFormat="1" ht="120">
      <c r="A51" s="150">
        <f>+A50+1</f>
        <v>2</v>
      </c>
      <c r="B51" s="153" t="s">
        <v>135</v>
      </c>
      <c r="C51" s="153" t="s">
        <v>135</v>
      </c>
      <c r="D51" s="153" t="s">
        <v>49</v>
      </c>
      <c r="E51" s="516" t="s">
        <v>1020</v>
      </c>
      <c r="F51" s="152" t="s">
        <v>18</v>
      </c>
      <c r="G51" s="152" t="s">
        <v>53</v>
      </c>
      <c r="H51" s="519">
        <v>41091</v>
      </c>
      <c r="I51" s="519">
        <v>41273</v>
      </c>
      <c r="J51" s="514" t="s">
        <v>19</v>
      </c>
      <c r="K51" s="567">
        <v>0</v>
      </c>
      <c r="L51" s="514" t="s">
        <v>19</v>
      </c>
      <c r="M51" s="543">
        <v>0</v>
      </c>
      <c r="N51" s="152" t="s">
        <v>53</v>
      </c>
      <c r="O51" s="544">
        <v>0</v>
      </c>
      <c r="P51" s="544" t="s">
        <v>1019</v>
      </c>
      <c r="Q51" s="174" t="s">
        <v>1100</v>
      </c>
      <c r="R51" s="175"/>
      <c r="S51" s="175"/>
      <c r="T51" s="175"/>
      <c r="U51" s="175"/>
      <c r="V51" s="175"/>
      <c r="W51" s="175"/>
      <c r="X51" s="175"/>
      <c r="Y51" s="175"/>
    </row>
    <row r="52" spans="1:25" s="162" customFormat="1" ht="120">
      <c r="A52" s="150">
        <f t="shared" ref="A52:A56" si="0">+A51+1</f>
        <v>3</v>
      </c>
      <c r="B52" s="153" t="s">
        <v>135</v>
      </c>
      <c r="C52" s="153" t="s">
        <v>135</v>
      </c>
      <c r="D52" s="153" t="s">
        <v>49</v>
      </c>
      <c r="E52" s="516" t="s">
        <v>1021</v>
      </c>
      <c r="F52" s="152" t="s">
        <v>18</v>
      </c>
      <c r="G52" s="152" t="s">
        <v>53</v>
      </c>
      <c r="H52" s="519">
        <v>41291</v>
      </c>
      <c r="I52" s="519">
        <v>41639</v>
      </c>
      <c r="J52" s="514" t="s">
        <v>19</v>
      </c>
      <c r="K52" s="567">
        <v>0</v>
      </c>
      <c r="L52" s="514" t="s">
        <v>19</v>
      </c>
      <c r="M52" s="543">
        <v>0</v>
      </c>
      <c r="N52" s="152" t="s">
        <v>53</v>
      </c>
      <c r="O52" s="544">
        <v>0</v>
      </c>
      <c r="P52" s="544" t="s">
        <v>1019</v>
      </c>
      <c r="Q52" s="174" t="s">
        <v>1100</v>
      </c>
      <c r="R52" s="175"/>
      <c r="S52" s="175"/>
      <c r="T52" s="175"/>
      <c r="U52" s="175"/>
      <c r="V52" s="175"/>
      <c r="W52" s="175"/>
      <c r="X52" s="175"/>
      <c r="Y52" s="175"/>
    </row>
    <row r="53" spans="1:25" s="162" customFormat="1" ht="120">
      <c r="A53" s="150">
        <f t="shared" si="0"/>
        <v>4</v>
      </c>
      <c r="B53" s="153" t="s">
        <v>135</v>
      </c>
      <c r="C53" s="153" t="s">
        <v>135</v>
      </c>
      <c r="D53" s="153" t="s">
        <v>49</v>
      </c>
      <c r="E53" s="516" t="s">
        <v>1022</v>
      </c>
      <c r="F53" s="152" t="s">
        <v>18</v>
      </c>
      <c r="G53" s="152" t="s">
        <v>53</v>
      </c>
      <c r="H53" s="519">
        <v>41640</v>
      </c>
      <c r="I53" s="519">
        <v>41933</v>
      </c>
      <c r="J53" s="514" t="s">
        <v>19</v>
      </c>
      <c r="K53" s="567">
        <v>0</v>
      </c>
      <c r="L53" s="514" t="s">
        <v>19</v>
      </c>
      <c r="M53" s="543">
        <v>0</v>
      </c>
      <c r="N53" s="152" t="s">
        <v>53</v>
      </c>
      <c r="O53" s="544">
        <v>0</v>
      </c>
      <c r="P53" s="544" t="s">
        <v>1019</v>
      </c>
      <c r="Q53" s="174" t="s">
        <v>1100</v>
      </c>
      <c r="R53" s="175"/>
      <c r="S53" s="175"/>
      <c r="T53" s="175"/>
      <c r="U53" s="175"/>
      <c r="V53" s="175"/>
      <c r="W53" s="175"/>
      <c r="X53" s="175"/>
      <c r="Y53" s="175"/>
    </row>
    <row r="54" spans="1:25" s="162" customFormat="1" ht="120">
      <c r="A54" s="150">
        <f t="shared" si="0"/>
        <v>5</v>
      </c>
      <c r="B54" s="153" t="s">
        <v>135</v>
      </c>
      <c r="C54" s="153" t="s">
        <v>135</v>
      </c>
      <c r="D54" s="153" t="s">
        <v>49</v>
      </c>
      <c r="E54" s="516" t="s">
        <v>1023</v>
      </c>
      <c r="F54" s="152" t="s">
        <v>18</v>
      </c>
      <c r="G54" s="152" t="s">
        <v>53</v>
      </c>
      <c r="H54" s="519">
        <v>41944</v>
      </c>
      <c r="I54" s="519">
        <v>42004</v>
      </c>
      <c r="J54" s="514" t="s">
        <v>19</v>
      </c>
      <c r="K54" s="567">
        <v>0</v>
      </c>
      <c r="L54" s="514" t="s">
        <v>19</v>
      </c>
      <c r="M54" s="543">
        <v>0</v>
      </c>
      <c r="N54" s="152" t="s">
        <v>53</v>
      </c>
      <c r="O54" s="544">
        <v>0</v>
      </c>
      <c r="P54" s="544" t="s">
        <v>1019</v>
      </c>
      <c r="Q54" s="174" t="s">
        <v>1100</v>
      </c>
      <c r="R54" s="175"/>
      <c r="S54" s="175"/>
      <c r="T54" s="175"/>
      <c r="U54" s="175"/>
      <c r="V54" s="175"/>
      <c r="W54" s="175"/>
      <c r="X54" s="175"/>
      <c r="Y54" s="175"/>
    </row>
    <row r="55" spans="1:25" s="162" customFormat="1" ht="120">
      <c r="A55" s="150">
        <f t="shared" si="0"/>
        <v>6</v>
      </c>
      <c r="B55" s="153" t="s">
        <v>135</v>
      </c>
      <c r="C55" s="153" t="s">
        <v>135</v>
      </c>
      <c r="D55" s="153" t="s">
        <v>49</v>
      </c>
      <c r="E55" s="516" t="s">
        <v>1024</v>
      </c>
      <c r="F55" s="152" t="s">
        <v>18</v>
      </c>
      <c r="G55" s="152" t="s">
        <v>53</v>
      </c>
      <c r="H55" s="519">
        <v>41895</v>
      </c>
      <c r="I55" s="519">
        <v>41974</v>
      </c>
      <c r="J55" s="514" t="s">
        <v>19</v>
      </c>
      <c r="K55" s="567">
        <v>0</v>
      </c>
      <c r="L55" s="514" t="s">
        <v>19</v>
      </c>
      <c r="M55" s="543">
        <v>0</v>
      </c>
      <c r="N55" s="152" t="s">
        <v>53</v>
      </c>
      <c r="O55" s="544">
        <v>0</v>
      </c>
      <c r="P55" s="544" t="s">
        <v>1019</v>
      </c>
      <c r="Q55" s="174" t="s">
        <v>1100</v>
      </c>
      <c r="R55" s="175"/>
      <c r="S55" s="175"/>
      <c r="T55" s="175"/>
      <c r="U55" s="175"/>
      <c r="V55" s="175"/>
      <c r="W55" s="175"/>
      <c r="X55" s="175"/>
      <c r="Y55" s="175"/>
    </row>
    <row r="56" spans="1:25" s="162" customFormat="1" ht="174.75" customHeight="1">
      <c r="A56" s="150">
        <f t="shared" si="0"/>
        <v>7</v>
      </c>
      <c r="B56" s="153" t="s">
        <v>135</v>
      </c>
      <c r="C56" s="153" t="s">
        <v>135</v>
      </c>
      <c r="D56" s="153" t="s">
        <v>49</v>
      </c>
      <c r="E56" s="516" t="s">
        <v>1025</v>
      </c>
      <c r="F56" s="152" t="s">
        <v>18</v>
      </c>
      <c r="G56" s="152" t="s">
        <v>53</v>
      </c>
      <c r="H56" s="519"/>
      <c r="I56" s="519"/>
      <c r="J56" s="514" t="s">
        <v>19</v>
      </c>
      <c r="K56" s="567">
        <f t="shared" ref="K56:K57" si="1">(DAYS360(H56,I56))/30</f>
        <v>0</v>
      </c>
      <c r="L56" s="514" t="s">
        <v>19</v>
      </c>
      <c r="M56" s="543" t="s">
        <v>53</v>
      </c>
      <c r="N56" s="152" t="s">
        <v>53</v>
      </c>
      <c r="O56" s="544"/>
      <c r="P56" s="544"/>
      <c r="Q56" s="174" t="s">
        <v>1100</v>
      </c>
      <c r="R56" s="175"/>
      <c r="S56" s="175"/>
      <c r="T56" s="175"/>
      <c r="U56" s="175"/>
      <c r="V56" s="175"/>
      <c r="W56" s="175"/>
      <c r="X56" s="175"/>
      <c r="Y56" s="175"/>
    </row>
    <row r="57" spans="1:25" s="162" customFormat="1" ht="154.5" customHeight="1">
      <c r="A57" s="150">
        <v>8</v>
      </c>
      <c r="B57" s="153" t="s">
        <v>135</v>
      </c>
      <c r="C57" s="153" t="s">
        <v>135</v>
      </c>
      <c r="D57" s="153" t="s">
        <v>49</v>
      </c>
      <c r="E57" s="516" t="s">
        <v>1027</v>
      </c>
      <c r="F57" s="152" t="s">
        <v>18</v>
      </c>
      <c r="G57" s="152" t="s">
        <v>53</v>
      </c>
      <c r="H57" s="519"/>
      <c r="I57" s="519"/>
      <c r="J57" s="514" t="s">
        <v>19</v>
      </c>
      <c r="K57" s="567">
        <f t="shared" si="1"/>
        <v>0</v>
      </c>
      <c r="L57" s="514" t="s">
        <v>19</v>
      </c>
      <c r="M57" s="543" t="s">
        <v>53</v>
      </c>
      <c r="N57" s="152" t="s">
        <v>53</v>
      </c>
      <c r="O57" s="544"/>
      <c r="P57" s="544"/>
      <c r="Q57" s="174" t="s">
        <v>1100</v>
      </c>
      <c r="R57" s="175"/>
      <c r="S57" s="175"/>
      <c r="T57" s="175"/>
      <c r="U57" s="175"/>
      <c r="V57" s="175"/>
      <c r="W57" s="175"/>
      <c r="X57" s="175"/>
      <c r="Y57" s="175"/>
    </row>
    <row r="58" spans="1:25" s="162" customFormat="1">
      <c r="A58" s="150">
        <v>9</v>
      </c>
      <c r="B58" s="153"/>
      <c r="C58" s="153"/>
      <c r="D58" s="153"/>
      <c r="E58" s="159"/>
      <c r="F58" s="155"/>
      <c r="G58" s="155"/>
      <c r="H58" s="156"/>
      <c r="I58" s="156"/>
      <c r="J58" s="157"/>
      <c r="K58" s="67"/>
      <c r="L58" s="157"/>
      <c r="M58" s="173"/>
      <c r="N58" s="155"/>
      <c r="O58" s="160"/>
      <c r="P58" s="160"/>
      <c r="Q58" s="174"/>
      <c r="R58" s="175"/>
      <c r="S58" s="175"/>
      <c r="T58" s="175"/>
      <c r="U58" s="175"/>
      <c r="V58" s="175"/>
      <c r="W58" s="175"/>
      <c r="X58" s="175"/>
      <c r="Y58" s="175"/>
    </row>
    <row r="59" spans="1:25" s="162" customFormat="1">
      <c r="A59" s="150"/>
      <c r="B59" s="151" t="s">
        <v>28</v>
      </c>
      <c r="C59" s="152"/>
      <c r="D59" s="153"/>
      <c r="E59" s="159"/>
      <c r="F59" s="155"/>
      <c r="G59" s="155"/>
      <c r="H59" s="155"/>
      <c r="I59" s="156"/>
      <c r="J59" s="157"/>
      <c r="K59" s="468">
        <f t="shared" ref="K59" si="2">SUM(K50:K58)</f>
        <v>0</v>
      </c>
      <c r="L59" s="158">
        <f t="shared" ref="L59:O59" si="3">SUM(L50:L58)</f>
        <v>0</v>
      </c>
      <c r="M59" s="185">
        <f t="shared" si="3"/>
        <v>0</v>
      </c>
      <c r="N59" s="158">
        <f t="shared" si="3"/>
        <v>0</v>
      </c>
      <c r="O59" s="185">
        <f t="shared" si="3"/>
        <v>0</v>
      </c>
      <c r="P59" s="160"/>
      <c r="Q59" s="161"/>
    </row>
    <row r="60" spans="1:25" s="112" customFormat="1">
      <c r="E60" s="163"/>
      <c r="G60" s="568"/>
    </row>
    <row r="61" spans="1:25" s="112" customFormat="1">
      <c r="B61" s="1371" t="s">
        <v>60</v>
      </c>
      <c r="C61" s="1371" t="s">
        <v>61</v>
      </c>
      <c r="D61" s="1373" t="s">
        <v>62</v>
      </c>
      <c r="E61" s="1373"/>
      <c r="G61" s="568"/>
    </row>
    <row r="62" spans="1:25" s="112" customFormat="1">
      <c r="B62" s="1372"/>
      <c r="C62" s="1372"/>
      <c r="D62" s="48" t="s">
        <v>63</v>
      </c>
      <c r="E62" s="571" t="s">
        <v>64</v>
      </c>
      <c r="G62" s="568"/>
    </row>
    <row r="63" spans="1:25" s="112" customFormat="1" ht="30.6" customHeight="1">
      <c r="B63" s="166" t="s">
        <v>65</v>
      </c>
      <c r="C63" s="572">
        <f>+K59</f>
        <v>0</v>
      </c>
      <c r="D63" s="118"/>
      <c r="E63" s="117" t="s">
        <v>184</v>
      </c>
      <c r="F63" s="168"/>
      <c r="G63" s="573"/>
      <c r="H63" s="168"/>
      <c r="I63" s="168"/>
      <c r="J63" s="168"/>
      <c r="K63" s="574"/>
      <c r="L63" s="574"/>
      <c r="M63" s="168"/>
    </row>
    <row r="64" spans="1:25" s="112" customFormat="1" ht="30" customHeight="1">
      <c r="B64" s="166" t="s">
        <v>66</v>
      </c>
      <c r="C64" s="167">
        <f>+M59</f>
        <v>0</v>
      </c>
      <c r="D64" s="118"/>
      <c r="E64" s="117" t="s">
        <v>184</v>
      </c>
      <c r="G64" s="568"/>
      <c r="K64" s="574"/>
      <c r="L64" s="574"/>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ht="42" customHeight="1">
      <c r="B71" s="559" t="s">
        <v>1028</v>
      </c>
      <c r="C71" s="559" t="s">
        <v>155</v>
      </c>
      <c r="D71" s="197" t="s">
        <v>1029</v>
      </c>
      <c r="E71" s="197" t="s">
        <v>332</v>
      </c>
      <c r="F71" s="575" t="s">
        <v>332</v>
      </c>
      <c r="G71" s="576" t="s">
        <v>332</v>
      </c>
      <c r="H71" s="575" t="s">
        <v>332</v>
      </c>
      <c r="I71" s="559" t="s">
        <v>18</v>
      </c>
      <c r="J71" s="559" t="s">
        <v>332</v>
      </c>
      <c r="K71" s="110" t="s">
        <v>332</v>
      </c>
      <c r="L71" s="110" t="s">
        <v>332</v>
      </c>
      <c r="M71" s="110" t="s">
        <v>332</v>
      </c>
      <c r="N71" s="110" t="s">
        <v>332</v>
      </c>
      <c r="O71" s="1292" t="s">
        <v>1101</v>
      </c>
      <c r="P71" s="1293"/>
      <c r="Q71" s="110" t="s">
        <v>19</v>
      </c>
    </row>
    <row r="72" spans="2:17">
      <c r="B72" s="559" t="s">
        <v>1028</v>
      </c>
      <c r="C72" s="559" t="s">
        <v>155</v>
      </c>
      <c r="D72" s="197" t="s">
        <v>1102</v>
      </c>
      <c r="E72" s="197"/>
      <c r="F72" s="575"/>
      <c r="G72" s="576"/>
      <c r="H72" s="575"/>
      <c r="I72" s="559"/>
      <c r="J72" s="559"/>
      <c r="K72" s="110"/>
      <c r="L72" s="110"/>
      <c r="M72" s="110"/>
      <c r="N72" s="110"/>
      <c r="O72" s="1292"/>
      <c r="P72" s="1293"/>
      <c r="Q72" s="110"/>
    </row>
    <row r="73" spans="2:17">
      <c r="B73" s="119" t="s">
        <v>1103</v>
      </c>
      <c r="C73" s="119" t="s">
        <v>85</v>
      </c>
      <c r="D73" s="197" t="s">
        <v>1029</v>
      </c>
      <c r="E73" s="197"/>
      <c r="F73" s="575"/>
      <c r="G73" s="576"/>
      <c r="H73" s="575"/>
      <c r="I73" s="559"/>
      <c r="J73" s="559"/>
      <c r="K73" s="110"/>
      <c r="L73" s="110"/>
      <c r="M73" s="110"/>
      <c r="N73" s="110"/>
      <c r="O73" s="1292" t="s">
        <v>1104</v>
      </c>
      <c r="P73" s="1293"/>
      <c r="Q73" s="110" t="s">
        <v>19</v>
      </c>
    </row>
    <row r="74" spans="2:17">
      <c r="B74" s="119" t="s">
        <v>1103</v>
      </c>
      <c r="C74" s="119" t="s">
        <v>85</v>
      </c>
      <c r="D74" s="197" t="s">
        <v>1102</v>
      </c>
      <c r="E74" s="197"/>
      <c r="F74" s="575"/>
      <c r="G74" s="576"/>
      <c r="H74" s="575"/>
      <c r="I74" s="559"/>
      <c r="J74" s="559"/>
      <c r="K74" s="110"/>
      <c r="L74" s="110"/>
      <c r="M74" s="110"/>
      <c r="N74" s="110"/>
      <c r="O74" s="1292"/>
      <c r="P74" s="1293"/>
      <c r="Q74" s="110"/>
    </row>
    <row r="75" spans="2:17">
      <c r="B75" s="119"/>
      <c r="C75" s="119"/>
      <c r="D75" s="120"/>
      <c r="E75" s="120"/>
      <c r="F75" s="121"/>
      <c r="G75" s="554"/>
      <c r="H75" s="121"/>
      <c r="I75" s="122"/>
      <c r="J75" s="122"/>
      <c r="K75" s="44"/>
      <c r="L75" s="44"/>
      <c r="M75" s="44"/>
      <c r="N75" s="44"/>
      <c r="O75" s="1278"/>
      <c r="P75" s="1279"/>
      <c r="Q75" s="44"/>
    </row>
    <row r="76" spans="2:17">
      <c r="B76" s="119"/>
      <c r="C76" s="119"/>
      <c r="D76" s="120"/>
      <c r="E76" s="120"/>
      <c r="F76" s="121"/>
      <c r="G76" s="554"/>
      <c r="H76" s="121"/>
      <c r="I76" s="122"/>
      <c r="J76" s="122"/>
      <c r="K76" s="44"/>
      <c r="L76" s="44"/>
      <c r="M76" s="44"/>
      <c r="N76" s="44"/>
      <c r="O76" s="1278"/>
      <c r="P76" s="1279"/>
      <c r="Q76" s="44"/>
    </row>
    <row r="77" spans="2:17">
      <c r="B77" s="44"/>
      <c r="C77" s="44"/>
      <c r="D77" s="44"/>
      <c r="E77" s="44"/>
      <c r="F77" s="44"/>
      <c r="G77" s="129"/>
      <c r="H77" s="44"/>
      <c r="I77" s="44"/>
      <c r="J77" s="44"/>
      <c r="K77" s="44"/>
      <c r="L77" s="44"/>
      <c r="M77" s="44"/>
      <c r="N77" s="44"/>
      <c r="O77" s="1278"/>
      <c r="P77" s="1279"/>
      <c r="Q77" s="44"/>
    </row>
    <row r="78" spans="2:17">
      <c r="B78" s="1" t="s">
        <v>88</v>
      </c>
    </row>
    <row r="79" spans="2:17">
      <c r="B79" s="1" t="s">
        <v>89</v>
      </c>
    </row>
    <row r="80" spans="2:17">
      <c r="B80" s="1" t="s">
        <v>90</v>
      </c>
    </row>
    <row r="82" spans="2:17" ht="15.75" thickBot="1"/>
    <row r="83" spans="2:17" ht="27" thickBot="1">
      <c r="B83" s="1268" t="s">
        <v>91</v>
      </c>
      <c r="C83" s="1269"/>
      <c r="D83" s="1269"/>
      <c r="E83" s="1269"/>
      <c r="F83" s="1269"/>
      <c r="G83" s="1269"/>
      <c r="H83" s="1269"/>
      <c r="I83" s="1269"/>
      <c r="J83" s="1269"/>
      <c r="K83" s="1269"/>
      <c r="L83" s="1269"/>
      <c r="M83" s="1269"/>
      <c r="N83" s="1270"/>
    </row>
    <row r="87" spans="2:17">
      <c r="C87" s="103"/>
    </row>
    <row r="88" spans="2:17" ht="76.5" customHeight="1">
      <c r="B88" s="114" t="s">
        <v>92</v>
      </c>
      <c r="C88" s="114" t="s">
        <v>93</v>
      </c>
      <c r="D88" s="114" t="s">
        <v>94</v>
      </c>
      <c r="E88" s="114" t="s">
        <v>95</v>
      </c>
      <c r="F88" s="114" t="s">
        <v>96</v>
      </c>
      <c r="G88" s="114" t="s">
        <v>97</v>
      </c>
      <c r="H88" s="114" t="s">
        <v>98</v>
      </c>
      <c r="I88" s="114" t="s">
        <v>99</v>
      </c>
      <c r="J88" s="1271" t="s">
        <v>1031</v>
      </c>
      <c r="K88" s="1272"/>
      <c r="L88" s="1273"/>
      <c r="M88" s="114" t="s">
        <v>101</v>
      </c>
      <c r="N88" s="114" t="s">
        <v>102</v>
      </c>
      <c r="O88" s="114" t="s">
        <v>103</v>
      </c>
      <c r="P88" s="1271" t="s">
        <v>82</v>
      </c>
      <c r="Q88" s="1273"/>
    </row>
    <row r="89" spans="2:17" s="183" customFormat="1" ht="105" customHeight="1">
      <c r="B89" s="213" t="s">
        <v>610</v>
      </c>
      <c r="C89" s="213" t="s">
        <v>1032</v>
      </c>
      <c r="D89" s="213" t="s">
        <v>1033</v>
      </c>
      <c r="E89" s="213">
        <v>34373390</v>
      </c>
      <c r="F89" s="213" t="s">
        <v>1034</v>
      </c>
      <c r="G89" s="213" t="s">
        <v>1035</v>
      </c>
      <c r="H89" s="214">
        <v>40894</v>
      </c>
      <c r="I89" s="188"/>
      <c r="J89" s="213" t="s">
        <v>1036</v>
      </c>
      <c r="K89" s="577" t="s">
        <v>1037</v>
      </c>
      <c r="L89" s="188" t="s">
        <v>1038</v>
      </c>
      <c r="M89" s="129" t="s">
        <v>18</v>
      </c>
      <c r="N89" s="129" t="s">
        <v>19</v>
      </c>
      <c r="O89" s="129" t="s">
        <v>18</v>
      </c>
      <c r="P89" s="1366" t="s">
        <v>1105</v>
      </c>
      <c r="Q89" s="1366"/>
    </row>
    <row r="90" spans="2:17" s="183" customFormat="1" ht="102.75" customHeight="1">
      <c r="B90" s="213" t="s">
        <v>610</v>
      </c>
      <c r="C90" s="213" t="s">
        <v>1032</v>
      </c>
      <c r="D90" s="213" t="s">
        <v>1040</v>
      </c>
      <c r="E90" s="213">
        <v>1059980420</v>
      </c>
      <c r="F90" s="213" t="s">
        <v>1041</v>
      </c>
      <c r="G90" s="213" t="s">
        <v>1042</v>
      </c>
      <c r="H90" s="214">
        <v>40704</v>
      </c>
      <c r="I90" s="188"/>
      <c r="J90" s="213" t="s">
        <v>1043</v>
      </c>
      <c r="K90" s="577" t="s">
        <v>1044</v>
      </c>
      <c r="L90" s="188" t="s">
        <v>1038</v>
      </c>
      <c r="M90" s="129" t="s">
        <v>18</v>
      </c>
      <c r="N90" s="129" t="s">
        <v>19</v>
      </c>
      <c r="O90" s="129" t="s">
        <v>18</v>
      </c>
      <c r="P90" s="1366" t="s">
        <v>1106</v>
      </c>
      <c r="Q90" s="1366"/>
    </row>
    <row r="91" spans="2:17" s="183" customFormat="1" ht="102.75" customHeight="1">
      <c r="B91" s="213" t="s">
        <v>610</v>
      </c>
      <c r="C91" s="213" t="s">
        <v>1032</v>
      </c>
      <c r="D91" s="213" t="s">
        <v>1045</v>
      </c>
      <c r="E91" s="213">
        <v>38602485</v>
      </c>
      <c r="F91" s="213" t="s">
        <v>1046</v>
      </c>
      <c r="G91" s="213" t="s">
        <v>1047</v>
      </c>
      <c r="H91" s="214">
        <v>40390</v>
      </c>
      <c r="I91" s="188"/>
      <c r="J91" s="213" t="s">
        <v>1048</v>
      </c>
      <c r="K91" s="577" t="s">
        <v>1044</v>
      </c>
      <c r="L91" s="188" t="s">
        <v>1049</v>
      </c>
      <c r="M91" s="129" t="s">
        <v>18</v>
      </c>
      <c r="N91" s="129" t="s">
        <v>19</v>
      </c>
      <c r="O91" s="129" t="s">
        <v>18</v>
      </c>
      <c r="P91" s="1366" t="s">
        <v>1107</v>
      </c>
      <c r="Q91" s="1366"/>
    </row>
    <row r="92" spans="2:17" s="183" customFormat="1" ht="102.75" customHeight="1">
      <c r="B92" s="213" t="s">
        <v>610</v>
      </c>
      <c r="C92" s="213" t="s">
        <v>1032</v>
      </c>
      <c r="D92" s="213" t="s">
        <v>1050</v>
      </c>
      <c r="E92" s="213">
        <v>25280085</v>
      </c>
      <c r="F92" s="213" t="s">
        <v>1051</v>
      </c>
      <c r="G92" s="213" t="s">
        <v>1052</v>
      </c>
      <c r="H92" s="214">
        <v>41902</v>
      </c>
      <c r="I92" s="188"/>
      <c r="J92" s="213" t="s">
        <v>1053</v>
      </c>
      <c r="K92" s="577" t="s">
        <v>1044</v>
      </c>
      <c r="L92" s="188" t="s">
        <v>1054</v>
      </c>
      <c r="M92" s="129" t="s">
        <v>18</v>
      </c>
      <c r="N92" s="129" t="s">
        <v>19</v>
      </c>
      <c r="O92" s="129" t="s">
        <v>18</v>
      </c>
      <c r="P92" s="1366" t="s">
        <v>1108</v>
      </c>
      <c r="Q92" s="1366"/>
    </row>
    <row r="93" spans="2:17" s="183" customFormat="1" ht="102.75" customHeight="1">
      <c r="B93" s="213" t="s">
        <v>1056</v>
      </c>
      <c r="C93" s="213" t="s">
        <v>1057</v>
      </c>
      <c r="D93" s="213" t="s">
        <v>1058</v>
      </c>
      <c r="E93" s="213">
        <v>34371256</v>
      </c>
      <c r="F93" s="213" t="s">
        <v>212</v>
      </c>
      <c r="G93" s="213" t="s">
        <v>1059</v>
      </c>
      <c r="H93" s="578">
        <v>41082</v>
      </c>
      <c r="I93" s="188"/>
      <c r="J93" s="213" t="s">
        <v>1060</v>
      </c>
      <c r="K93" s="188" t="s">
        <v>1061</v>
      </c>
      <c r="L93" s="188" t="s">
        <v>1062</v>
      </c>
      <c r="M93" s="129" t="s">
        <v>18</v>
      </c>
      <c r="N93" s="129" t="s">
        <v>19</v>
      </c>
      <c r="O93" s="129" t="s">
        <v>18</v>
      </c>
      <c r="P93" s="1366" t="s">
        <v>1109</v>
      </c>
      <c r="Q93" s="1366"/>
    </row>
    <row r="94" spans="2:17" s="183" customFormat="1" ht="102.75" customHeight="1">
      <c r="B94" s="213" t="s">
        <v>1056</v>
      </c>
      <c r="C94" s="213" t="s">
        <v>1057</v>
      </c>
      <c r="D94" s="213" t="s">
        <v>1064</v>
      </c>
      <c r="E94" s="213">
        <v>31449353</v>
      </c>
      <c r="F94" s="213" t="s">
        <v>1065</v>
      </c>
      <c r="G94" s="213" t="s">
        <v>1066</v>
      </c>
      <c r="H94" s="214">
        <v>37597</v>
      </c>
      <c r="I94" s="188"/>
      <c r="J94" s="213" t="s">
        <v>1067</v>
      </c>
      <c r="K94" s="188" t="s">
        <v>1068</v>
      </c>
      <c r="L94" s="188" t="s">
        <v>1069</v>
      </c>
      <c r="M94" s="129" t="s">
        <v>18</v>
      </c>
      <c r="N94" s="129" t="s">
        <v>19</v>
      </c>
      <c r="O94" s="129" t="s">
        <v>18</v>
      </c>
      <c r="P94" s="1366" t="s">
        <v>1110</v>
      </c>
      <c r="Q94" s="1366"/>
    </row>
    <row r="95" spans="2:17" s="183" customFormat="1" ht="102.75" customHeight="1">
      <c r="B95" s="213" t="s">
        <v>1056</v>
      </c>
      <c r="C95" s="213" t="s">
        <v>1057</v>
      </c>
      <c r="D95" s="188" t="s">
        <v>1071</v>
      </c>
      <c r="E95" s="213">
        <v>1053781110</v>
      </c>
      <c r="F95" s="188" t="s">
        <v>1072</v>
      </c>
      <c r="G95" s="213" t="s">
        <v>1073</v>
      </c>
      <c r="H95" s="214">
        <v>41452</v>
      </c>
      <c r="I95" s="188"/>
      <c r="J95" s="213" t="s">
        <v>1067</v>
      </c>
      <c r="K95" s="188" t="s">
        <v>1068</v>
      </c>
      <c r="L95" s="188" t="s">
        <v>1069</v>
      </c>
      <c r="M95" s="129" t="s">
        <v>18</v>
      </c>
      <c r="N95" s="129" t="s">
        <v>19</v>
      </c>
      <c r="O95" s="129" t="s">
        <v>18</v>
      </c>
      <c r="P95" s="1366" t="s">
        <v>1111</v>
      </c>
      <c r="Q95" s="1366"/>
    </row>
    <row r="96" spans="2:17" s="183" customFormat="1" ht="166.5" customHeight="1">
      <c r="B96" s="344" t="s">
        <v>1056</v>
      </c>
      <c r="C96" s="213" t="s">
        <v>1057</v>
      </c>
      <c r="D96" s="188" t="s">
        <v>1075</v>
      </c>
      <c r="E96" s="213">
        <v>34770791</v>
      </c>
      <c r="F96" s="188" t="s">
        <v>1076</v>
      </c>
      <c r="G96" s="213" t="s">
        <v>1077</v>
      </c>
      <c r="H96" s="214">
        <v>41803</v>
      </c>
      <c r="I96" s="188"/>
      <c r="J96" s="213" t="s">
        <v>1078</v>
      </c>
      <c r="K96" s="188" t="s">
        <v>1079</v>
      </c>
      <c r="L96" s="188" t="s">
        <v>1080</v>
      </c>
      <c r="M96" s="129" t="s">
        <v>18</v>
      </c>
      <c r="N96" s="129" t="s">
        <v>19</v>
      </c>
      <c r="O96" s="129" t="s">
        <v>18</v>
      </c>
      <c r="P96" s="1366" t="s">
        <v>1112</v>
      </c>
      <c r="Q96" s="1366"/>
    </row>
    <row r="97" spans="2:17" s="183" customFormat="1" ht="102.75" customHeight="1">
      <c r="B97" s="213" t="s">
        <v>1056</v>
      </c>
      <c r="C97" s="213" t="s">
        <v>1057</v>
      </c>
      <c r="D97" s="188" t="s">
        <v>1081</v>
      </c>
      <c r="E97" s="188">
        <v>34373178</v>
      </c>
      <c r="F97" s="188" t="s">
        <v>1082</v>
      </c>
      <c r="G97" s="213" t="s">
        <v>1083</v>
      </c>
      <c r="H97" s="214">
        <v>41948</v>
      </c>
      <c r="I97" s="188"/>
      <c r="J97" s="213" t="s">
        <v>1084</v>
      </c>
      <c r="K97" s="188"/>
      <c r="L97" s="579" t="s">
        <v>1084</v>
      </c>
      <c r="M97" s="138" t="s">
        <v>18</v>
      </c>
      <c r="N97" s="138" t="s">
        <v>19</v>
      </c>
      <c r="O97" s="138" t="s">
        <v>18</v>
      </c>
      <c r="P97" s="1366" t="s">
        <v>1113</v>
      </c>
      <c r="Q97" s="1366"/>
    </row>
    <row r="98" spans="2:17" s="183" customFormat="1" ht="102.75" customHeight="1">
      <c r="B98" s="213" t="s">
        <v>1056</v>
      </c>
      <c r="C98" s="213" t="s">
        <v>1057</v>
      </c>
      <c r="D98" s="188" t="s">
        <v>1086</v>
      </c>
      <c r="E98" s="213">
        <v>67000922</v>
      </c>
      <c r="F98" s="188" t="s">
        <v>212</v>
      </c>
      <c r="G98" s="213" t="s">
        <v>1083</v>
      </c>
      <c r="H98" s="214">
        <v>39990</v>
      </c>
      <c r="I98" s="188"/>
      <c r="J98" s="213" t="s">
        <v>1087</v>
      </c>
      <c r="K98" s="188"/>
      <c r="L98" s="213" t="s">
        <v>1088</v>
      </c>
      <c r="M98" s="129" t="s">
        <v>18</v>
      </c>
      <c r="N98" s="129" t="s">
        <v>19</v>
      </c>
      <c r="O98" s="129" t="s">
        <v>18</v>
      </c>
      <c r="P98" s="1366" t="s">
        <v>1114</v>
      </c>
      <c r="Q98" s="1366"/>
    </row>
    <row r="99" spans="2:17" s="183" customFormat="1" ht="102.75" customHeight="1">
      <c r="B99" s="213" t="s">
        <v>1056</v>
      </c>
      <c r="C99" s="213" t="s">
        <v>1057</v>
      </c>
      <c r="D99" s="188" t="s">
        <v>1089</v>
      </c>
      <c r="E99" s="213">
        <v>34606313</v>
      </c>
      <c r="F99" s="580" t="s">
        <v>212</v>
      </c>
      <c r="G99" s="213" t="s">
        <v>1083</v>
      </c>
      <c r="H99" s="581">
        <v>40894</v>
      </c>
      <c r="I99" s="580"/>
      <c r="J99" s="582" t="s">
        <v>1090</v>
      </c>
      <c r="K99" s="580"/>
      <c r="L99" s="582" t="s">
        <v>1090</v>
      </c>
      <c r="M99" s="129" t="s">
        <v>18</v>
      </c>
      <c r="N99" s="129" t="s">
        <v>19</v>
      </c>
      <c r="O99" s="129" t="s">
        <v>18</v>
      </c>
      <c r="P99" s="1296" t="s">
        <v>1115</v>
      </c>
      <c r="Q99" s="1297"/>
    </row>
    <row r="100" spans="2:17" s="183" customFormat="1" ht="102.75" customHeight="1">
      <c r="B100" s="213" t="s">
        <v>1056</v>
      </c>
      <c r="C100" s="213" t="s">
        <v>1057</v>
      </c>
      <c r="D100" s="188" t="s">
        <v>1092</v>
      </c>
      <c r="E100" s="188">
        <v>34512734</v>
      </c>
      <c r="F100" s="188" t="s">
        <v>212</v>
      </c>
      <c r="G100" s="213" t="s">
        <v>182</v>
      </c>
      <c r="H100" s="214">
        <v>41393</v>
      </c>
      <c r="I100" s="188"/>
      <c r="J100" s="213" t="s">
        <v>1093</v>
      </c>
      <c r="K100" s="188"/>
      <c r="L100" s="582" t="s">
        <v>1094</v>
      </c>
      <c r="M100" s="129" t="s">
        <v>18</v>
      </c>
      <c r="N100" s="129" t="s">
        <v>19</v>
      </c>
      <c r="O100" s="129" t="s">
        <v>18</v>
      </c>
      <c r="P100" s="1366" t="s">
        <v>1116</v>
      </c>
      <c r="Q100" s="1366"/>
    </row>
    <row r="101" spans="2:17">
      <c r="B101" s="213"/>
      <c r="C101" s="213"/>
      <c r="D101" s="122"/>
      <c r="E101" s="583"/>
      <c r="F101" s="188"/>
      <c r="G101" s="213"/>
      <c r="H101" s="219"/>
      <c r="I101" s="120"/>
      <c r="J101" s="213"/>
      <c r="K101" s="188"/>
      <c r="L101" s="188"/>
      <c r="M101" s="44"/>
      <c r="N101" s="44"/>
      <c r="O101" s="44"/>
      <c r="P101" s="1280"/>
      <c r="Q101" s="1281"/>
    </row>
    <row r="102" spans="2:17">
      <c r="B102" s="213"/>
      <c r="C102" s="213"/>
      <c r="D102" s="122"/>
      <c r="E102" s="583"/>
      <c r="F102" s="188"/>
      <c r="G102" s="213"/>
      <c r="H102" s="219"/>
      <c r="I102" s="120"/>
      <c r="J102" s="582"/>
      <c r="K102" s="580"/>
      <c r="L102" s="580"/>
      <c r="M102" s="44"/>
      <c r="N102" s="44"/>
      <c r="O102" s="44"/>
      <c r="P102" s="1276"/>
      <c r="Q102" s="1277"/>
    </row>
    <row r="103" spans="2:17">
      <c r="B103" s="213"/>
      <c r="C103" s="213"/>
      <c r="D103" s="122"/>
      <c r="E103" s="583"/>
      <c r="F103" s="188"/>
      <c r="G103" s="213"/>
      <c r="H103" s="219"/>
      <c r="I103" s="120"/>
      <c r="J103" s="213"/>
      <c r="K103" s="188"/>
      <c r="L103" s="188"/>
      <c r="M103" s="44"/>
      <c r="N103" s="44"/>
      <c r="O103" s="44"/>
      <c r="P103" s="1280"/>
      <c r="Q103" s="1281"/>
    </row>
    <row r="105" spans="2:17" ht="99.75" customHeight="1">
      <c r="B105" s="129" t="s">
        <v>181</v>
      </c>
      <c r="C105" s="44" t="s">
        <v>19</v>
      </c>
      <c r="D105" s="1369" t="s">
        <v>1095</v>
      </c>
      <c r="E105" s="1370"/>
    </row>
    <row r="108" spans="2:17" ht="26.25">
      <c r="B108" s="1256" t="s">
        <v>121</v>
      </c>
      <c r="C108" s="1257"/>
      <c r="D108" s="1257"/>
      <c r="E108" s="1257"/>
      <c r="F108" s="1257"/>
      <c r="G108" s="1257"/>
      <c r="H108" s="1257"/>
      <c r="I108" s="1257"/>
      <c r="J108" s="1257"/>
      <c r="K108" s="1257"/>
      <c r="L108" s="1257"/>
      <c r="M108" s="1257"/>
      <c r="N108" s="1257"/>
      <c r="O108" s="1257"/>
      <c r="P108" s="1257"/>
    </row>
    <row r="110" spans="2:17" ht="15.75" thickBot="1"/>
    <row r="111" spans="2:17" ht="27" thickBot="1">
      <c r="B111" s="1268" t="s">
        <v>122</v>
      </c>
      <c r="C111" s="1269"/>
      <c r="D111" s="1269"/>
      <c r="E111" s="1269"/>
      <c r="F111" s="1269"/>
      <c r="G111" s="1269"/>
      <c r="H111" s="1269"/>
      <c r="I111" s="1269"/>
      <c r="J111" s="1269"/>
      <c r="K111" s="1269"/>
      <c r="L111" s="1269"/>
      <c r="M111" s="1269"/>
      <c r="N111" s="1270"/>
    </row>
    <row r="113" spans="1:25" ht="15.75" thickBot="1">
      <c r="M113" s="51"/>
      <c r="N113" s="51"/>
    </row>
    <row r="114" spans="1:25" s="15" customFormat="1" ht="109.5" customHeight="1">
      <c r="B114" s="52" t="s">
        <v>33</v>
      </c>
      <c r="C114" s="52" t="s">
        <v>34</v>
      </c>
      <c r="D114" s="52" t="s">
        <v>35</v>
      </c>
      <c r="E114" s="52" t="s">
        <v>36</v>
      </c>
      <c r="F114" s="52" t="s">
        <v>37</v>
      </c>
      <c r="G114" s="52" t="s">
        <v>38</v>
      </c>
      <c r="H114" s="52" t="s">
        <v>39</v>
      </c>
      <c r="I114" s="52" t="s">
        <v>40</v>
      </c>
      <c r="J114" s="52" t="s">
        <v>41</v>
      </c>
      <c r="K114" s="52" t="s">
        <v>42</v>
      </c>
      <c r="L114" s="52" t="s">
        <v>43</v>
      </c>
      <c r="M114" s="53" t="s">
        <v>44</v>
      </c>
      <c r="N114" s="52" t="s">
        <v>45</v>
      </c>
      <c r="O114" s="52" t="s">
        <v>46</v>
      </c>
      <c r="P114" s="54" t="s">
        <v>47</v>
      </c>
      <c r="Q114" s="54" t="s">
        <v>48</v>
      </c>
    </row>
    <row r="115" spans="1:25" s="162" customFormat="1">
      <c r="A115" s="150">
        <v>1</v>
      </c>
      <c r="B115" s="153"/>
      <c r="C115" s="152"/>
      <c r="D115" s="152"/>
      <c r="E115" s="557"/>
      <c r="F115" s="152"/>
      <c r="G115" s="512"/>
      <c r="H115" s="519"/>
      <c r="I115" s="519"/>
      <c r="J115" s="514"/>
      <c r="K115" s="567"/>
      <c r="L115" s="514"/>
      <c r="M115" s="543"/>
      <c r="N115" s="543"/>
      <c r="O115" s="544"/>
      <c r="P115" s="544"/>
      <c r="Q115" s="174"/>
      <c r="R115" s="175"/>
      <c r="S115" s="175"/>
      <c r="T115" s="175"/>
      <c r="U115" s="175"/>
      <c r="V115" s="175"/>
      <c r="W115" s="175"/>
      <c r="X115" s="175"/>
      <c r="Y115" s="175"/>
    </row>
    <row r="116" spans="1:25" s="162" customFormat="1">
      <c r="A116" s="150">
        <f>+A115+1</f>
        <v>2</v>
      </c>
      <c r="B116" s="153"/>
      <c r="C116" s="152"/>
      <c r="D116" s="152"/>
      <c r="E116" s="154"/>
      <c r="F116" s="155"/>
      <c r="G116" s="184"/>
      <c r="H116" s="156"/>
      <c r="I116" s="156"/>
      <c r="J116" s="157"/>
      <c r="K116" s="173"/>
      <c r="L116" s="157"/>
      <c r="M116" s="173"/>
      <c r="N116" s="173"/>
      <c r="O116" s="160"/>
      <c r="P116" s="160"/>
      <c r="Q116" s="174"/>
      <c r="R116" s="175"/>
      <c r="S116" s="175"/>
      <c r="T116" s="175"/>
      <c r="U116" s="175"/>
      <c r="V116" s="175"/>
      <c r="W116" s="175"/>
      <c r="X116" s="175"/>
      <c r="Y116" s="175"/>
    </row>
    <row r="117" spans="1:25" s="162" customFormat="1">
      <c r="A117" s="150">
        <f t="shared" ref="A117:A122" si="4">+A116+1</f>
        <v>3</v>
      </c>
      <c r="B117" s="153"/>
      <c r="C117" s="152"/>
      <c r="D117" s="153"/>
      <c r="E117" s="154"/>
      <c r="F117" s="155"/>
      <c r="G117" s="155"/>
      <c r="H117" s="155"/>
      <c r="I117" s="156"/>
      <c r="J117" s="157"/>
      <c r="K117" s="173"/>
      <c r="L117" s="157"/>
      <c r="M117" s="173"/>
      <c r="N117" s="173"/>
      <c r="O117" s="160"/>
      <c r="P117" s="160"/>
      <c r="Q117" s="174"/>
      <c r="R117" s="175"/>
      <c r="S117" s="175"/>
      <c r="T117" s="175"/>
      <c r="U117" s="175"/>
      <c r="V117" s="175"/>
      <c r="W117" s="175"/>
      <c r="X117" s="175"/>
      <c r="Y117" s="175"/>
    </row>
    <row r="118" spans="1:25" s="162" customFormat="1">
      <c r="A118" s="150">
        <f t="shared" si="4"/>
        <v>4</v>
      </c>
      <c r="B118" s="153"/>
      <c r="C118" s="152"/>
      <c r="D118" s="153"/>
      <c r="E118" s="154"/>
      <c r="F118" s="155"/>
      <c r="G118" s="155"/>
      <c r="H118" s="155"/>
      <c r="I118" s="156"/>
      <c r="J118" s="157"/>
      <c r="K118" s="173"/>
      <c r="L118" s="157"/>
      <c r="M118" s="173"/>
      <c r="N118" s="173"/>
      <c r="O118" s="160"/>
      <c r="P118" s="160"/>
      <c r="Q118" s="174"/>
      <c r="R118" s="175"/>
      <c r="S118" s="175"/>
      <c r="T118" s="175"/>
      <c r="U118" s="175"/>
      <c r="V118" s="175"/>
      <c r="W118" s="175"/>
      <c r="X118" s="175"/>
      <c r="Y118" s="175"/>
    </row>
    <row r="119" spans="1:25" s="162" customFormat="1">
      <c r="A119" s="150">
        <f t="shared" si="4"/>
        <v>5</v>
      </c>
      <c r="B119" s="153"/>
      <c r="C119" s="152"/>
      <c r="D119" s="153"/>
      <c r="E119" s="154"/>
      <c r="F119" s="155"/>
      <c r="G119" s="155"/>
      <c r="H119" s="155"/>
      <c r="I119" s="156"/>
      <c r="J119" s="157"/>
      <c r="K119" s="173"/>
      <c r="L119" s="157"/>
      <c r="M119" s="173"/>
      <c r="N119" s="173"/>
      <c r="O119" s="160"/>
      <c r="P119" s="160"/>
      <c r="Q119" s="174"/>
      <c r="R119" s="175"/>
      <c r="S119" s="175"/>
      <c r="T119" s="175"/>
      <c r="U119" s="175"/>
      <c r="V119" s="175"/>
      <c r="W119" s="175"/>
      <c r="X119" s="175"/>
      <c r="Y119" s="175"/>
    </row>
    <row r="120" spans="1:25" s="162" customFormat="1">
      <c r="A120" s="150">
        <f t="shared" si="4"/>
        <v>6</v>
      </c>
      <c r="B120" s="153"/>
      <c r="C120" s="152"/>
      <c r="D120" s="153"/>
      <c r="E120" s="154"/>
      <c r="F120" s="155"/>
      <c r="G120" s="155"/>
      <c r="H120" s="155"/>
      <c r="I120" s="156"/>
      <c r="J120" s="157"/>
      <c r="K120" s="173"/>
      <c r="L120" s="157"/>
      <c r="M120" s="173"/>
      <c r="N120" s="173"/>
      <c r="O120" s="160"/>
      <c r="P120" s="160"/>
      <c r="Q120" s="174"/>
      <c r="R120" s="175"/>
      <c r="S120" s="175"/>
      <c r="T120" s="175"/>
      <c r="U120" s="175"/>
      <c r="V120" s="175"/>
      <c r="W120" s="175"/>
      <c r="X120" s="175"/>
      <c r="Y120" s="175"/>
    </row>
    <row r="121" spans="1:25" s="162" customFormat="1">
      <c r="A121" s="150">
        <f t="shared" si="4"/>
        <v>7</v>
      </c>
      <c r="B121" s="153"/>
      <c r="C121" s="152"/>
      <c r="D121" s="153"/>
      <c r="E121" s="154"/>
      <c r="F121" s="155"/>
      <c r="G121" s="155"/>
      <c r="H121" s="155"/>
      <c r="I121" s="156"/>
      <c r="J121" s="157"/>
      <c r="K121" s="173"/>
      <c r="L121" s="157"/>
      <c r="M121" s="173"/>
      <c r="N121" s="173"/>
      <c r="O121" s="160"/>
      <c r="P121" s="160"/>
      <c r="Q121" s="174"/>
      <c r="R121" s="175"/>
      <c r="S121" s="175"/>
      <c r="T121" s="175"/>
      <c r="U121" s="175"/>
      <c r="V121" s="175"/>
      <c r="W121" s="175"/>
      <c r="X121" s="175"/>
      <c r="Y121" s="175"/>
    </row>
    <row r="122" spans="1:25" s="162" customFormat="1">
      <c r="A122" s="150">
        <f t="shared" si="4"/>
        <v>8</v>
      </c>
      <c r="B122" s="153"/>
      <c r="C122" s="152"/>
      <c r="D122" s="153"/>
      <c r="E122" s="154"/>
      <c r="F122" s="155"/>
      <c r="G122" s="155"/>
      <c r="H122" s="155"/>
      <c r="I122" s="156"/>
      <c r="J122" s="157"/>
      <c r="K122" s="173"/>
      <c r="L122" s="157"/>
      <c r="M122" s="173"/>
      <c r="N122" s="173"/>
      <c r="O122" s="160"/>
      <c r="P122" s="160"/>
      <c r="Q122" s="174"/>
      <c r="R122" s="175"/>
      <c r="S122" s="175"/>
      <c r="T122" s="175"/>
      <c r="U122" s="175"/>
      <c r="V122" s="175"/>
      <c r="W122" s="175"/>
      <c r="X122" s="175"/>
      <c r="Y122" s="175"/>
    </row>
    <row r="123" spans="1:25" s="162" customFormat="1">
      <c r="A123" s="150"/>
      <c r="B123" s="151" t="s">
        <v>28</v>
      </c>
      <c r="C123" s="152"/>
      <c r="D123" s="153"/>
      <c r="E123" s="154"/>
      <c r="F123" s="155"/>
      <c r="G123" s="155"/>
      <c r="H123" s="155"/>
      <c r="I123" s="156"/>
      <c r="J123" s="157"/>
      <c r="K123" s="158">
        <f t="shared" ref="K123:N123" si="5">SUM(K115:K122)</f>
        <v>0</v>
      </c>
      <c r="L123" s="158">
        <f t="shared" si="5"/>
        <v>0</v>
      </c>
      <c r="M123" s="185">
        <f t="shared" si="5"/>
        <v>0</v>
      </c>
      <c r="N123" s="158">
        <f t="shared" si="5"/>
        <v>0</v>
      </c>
      <c r="O123" s="160"/>
      <c r="P123" s="160"/>
      <c r="Q123" s="161"/>
    </row>
    <row r="124" spans="1:25">
      <c r="B124" s="112"/>
      <c r="C124" s="112"/>
      <c r="D124" s="112"/>
      <c r="E124" s="163"/>
      <c r="F124" s="112"/>
      <c r="G124" s="568"/>
      <c r="H124" s="112"/>
      <c r="I124" s="112"/>
      <c r="J124" s="112"/>
      <c r="K124" s="112"/>
      <c r="L124" s="112"/>
      <c r="M124" s="112"/>
      <c r="N124" s="112"/>
      <c r="O124" s="112"/>
      <c r="P124" s="112"/>
    </row>
    <row r="125" spans="1:25" ht="18.75">
      <c r="B125" s="166" t="s">
        <v>123</v>
      </c>
      <c r="C125" s="108" t="s">
        <v>888</v>
      </c>
      <c r="H125" s="168"/>
      <c r="I125" s="168"/>
      <c r="J125" s="574"/>
      <c r="K125" s="574"/>
      <c r="L125" s="574"/>
      <c r="M125" s="168"/>
      <c r="N125" s="112"/>
      <c r="O125" s="112"/>
      <c r="P125" s="112"/>
    </row>
    <row r="126" spans="1:25">
      <c r="J126" s="584"/>
      <c r="K126" s="584"/>
    </row>
    <row r="127" spans="1:25" ht="15.75" thickBot="1"/>
    <row r="128" spans="1:25" ht="37.15" customHeight="1" thickBot="1">
      <c r="B128" s="177" t="s">
        <v>124</v>
      </c>
      <c r="C128" s="142" t="s">
        <v>125</v>
      </c>
      <c r="D128" s="177" t="s">
        <v>27</v>
      </c>
      <c r="E128" s="142" t="s">
        <v>126</v>
      </c>
      <c r="K128" s="585"/>
    </row>
    <row r="129" spans="2:17" ht="41.45" customHeight="1">
      <c r="B129" s="178" t="s">
        <v>127</v>
      </c>
      <c r="C129" s="179">
        <v>20</v>
      </c>
      <c r="D129" s="179">
        <v>0</v>
      </c>
      <c r="E129" s="1282"/>
    </row>
    <row r="130" spans="2:17">
      <c r="B130" s="178" t="s">
        <v>128</v>
      </c>
      <c r="C130" s="118">
        <v>30</v>
      </c>
      <c r="D130" s="187">
        <v>0</v>
      </c>
      <c r="E130" s="1283"/>
    </row>
    <row r="131" spans="2:17" ht="15.75" thickBot="1">
      <c r="B131" s="178" t="s">
        <v>129</v>
      </c>
      <c r="C131" s="180">
        <v>40</v>
      </c>
      <c r="D131" s="180">
        <v>0</v>
      </c>
      <c r="E131" s="1284"/>
    </row>
    <row r="133" spans="2:17" ht="15.75" thickBot="1"/>
    <row r="134" spans="2:17" ht="27" thickBot="1">
      <c r="B134" s="1268" t="s">
        <v>130</v>
      </c>
      <c r="C134" s="1269"/>
      <c r="D134" s="1269"/>
      <c r="E134" s="1269"/>
      <c r="F134" s="1269"/>
      <c r="G134" s="1269"/>
      <c r="H134" s="1269"/>
      <c r="I134" s="1269"/>
      <c r="J134" s="1269"/>
      <c r="K134" s="1269"/>
      <c r="L134" s="1269"/>
      <c r="M134" s="1269"/>
      <c r="N134" s="1270"/>
    </row>
    <row r="135" spans="2:17">
      <c r="C135" s="103"/>
    </row>
    <row r="136" spans="2:17" ht="76.5" customHeight="1">
      <c r="B136" s="114" t="s">
        <v>92</v>
      </c>
      <c r="C136" s="114" t="s">
        <v>93</v>
      </c>
      <c r="D136" s="114" t="s">
        <v>94</v>
      </c>
      <c r="E136" s="114" t="s">
        <v>95</v>
      </c>
      <c r="F136" s="114" t="s">
        <v>96</v>
      </c>
      <c r="G136" s="114" t="s">
        <v>97</v>
      </c>
      <c r="H136" s="114" t="s">
        <v>98</v>
      </c>
      <c r="I136" s="114" t="s">
        <v>99</v>
      </c>
      <c r="J136" s="1271" t="s">
        <v>100</v>
      </c>
      <c r="K136" s="1272"/>
      <c r="L136" s="1273"/>
      <c r="M136" s="114" t="s">
        <v>101</v>
      </c>
      <c r="N136" s="114" t="s">
        <v>102</v>
      </c>
      <c r="O136" s="114" t="s">
        <v>103</v>
      </c>
      <c r="P136" s="1271" t="s">
        <v>82</v>
      </c>
      <c r="Q136" s="1273"/>
    </row>
    <row r="137" spans="2:17" s="183" customFormat="1">
      <c r="B137" s="188" t="s">
        <v>1096</v>
      </c>
      <c r="C137" s="213"/>
      <c r="D137" s="586"/>
      <c r="E137" s="586"/>
      <c r="F137" s="213"/>
      <c r="G137" s="213"/>
      <c r="H137" s="214"/>
      <c r="I137" s="188"/>
      <c r="J137" s="213"/>
      <c r="K137" s="587"/>
      <c r="L137" s="579"/>
      <c r="M137" s="129"/>
      <c r="N137" s="129"/>
      <c r="O137" s="129"/>
      <c r="P137" s="1280"/>
      <c r="Q137" s="1280"/>
    </row>
    <row r="138" spans="2:17" s="183" customFormat="1" ht="39.75" customHeight="1">
      <c r="B138" s="188" t="s">
        <v>1096</v>
      </c>
      <c r="C138" s="213"/>
      <c r="D138" s="220"/>
      <c r="E138" s="220"/>
      <c r="F138" s="213"/>
      <c r="G138" s="213"/>
      <c r="H138" s="214"/>
      <c r="I138" s="188"/>
      <c r="J138" s="213"/>
      <c r="K138" s="587"/>
      <c r="L138" s="579"/>
      <c r="M138" s="129"/>
      <c r="N138" s="129"/>
      <c r="O138" s="129"/>
      <c r="P138" s="1276"/>
      <c r="Q138" s="1277"/>
    </row>
    <row r="139" spans="2:17" s="183" customFormat="1" ht="60" customHeight="1">
      <c r="B139" s="588" t="s">
        <v>1097</v>
      </c>
      <c r="C139" s="213"/>
      <c r="D139" s="220"/>
      <c r="E139" s="220"/>
      <c r="F139" s="213"/>
      <c r="G139" s="213"/>
      <c r="H139" s="214"/>
      <c r="I139" s="188"/>
      <c r="J139" s="213"/>
      <c r="K139" s="594"/>
      <c r="L139" s="579"/>
      <c r="M139" s="129"/>
      <c r="N139" s="129"/>
      <c r="O139" s="129"/>
      <c r="P139" s="1280"/>
      <c r="Q139" s="1280"/>
    </row>
    <row r="140" spans="2:17" s="183" customFormat="1">
      <c r="B140" s="588" t="s">
        <v>1097</v>
      </c>
      <c r="C140" s="213"/>
      <c r="D140" s="220"/>
      <c r="E140" s="220"/>
      <c r="F140" s="590"/>
      <c r="G140" s="591"/>
      <c r="H140" s="592"/>
      <c r="I140" s="593"/>
      <c r="J140" s="590"/>
      <c r="K140" s="594"/>
      <c r="L140" s="579"/>
      <c r="M140" s="129"/>
      <c r="N140" s="129"/>
      <c r="O140" s="129"/>
      <c r="P140" s="1276"/>
      <c r="Q140" s="1277"/>
    </row>
    <row r="141" spans="2:17" s="183" customFormat="1" ht="45" customHeight="1">
      <c r="B141" s="213" t="s">
        <v>174</v>
      </c>
      <c r="C141" s="595"/>
      <c r="D141" s="220"/>
      <c r="E141" s="220"/>
      <c r="F141" s="590"/>
      <c r="G141" s="591"/>
      <c r="H141" s="592"/>
      <c r="I141" s="593"/>
      <c r="J141" s="590"/>
      <c r="K141" s="594"/>
      <c r="L141" s="579"/>
      <c r="M141" s="129"/>
      <c r="N141" s="129"/>
      <c r="O141" s="129"/>
      <c r="P141" s="1276"/>
      <c r="Q141" s="1277"/>
    </row>
    <row r="142" spans="2:17" s="183" customFormat="1" ht="75" customHeight="1">
      <c r="B142" s="213" t="s">
        <v>1098</v>
      </c>
      <c r="C142" s="213"/>
      <c r="D142" s="220"/>
      <c r="E142" s="220"/>
      <c r="F142" s="348"/>
      <c r="H142" s="484"/>
      <c r="I142" s="348"/>
      <c r="J142" s="348"/>
      <c r="K142" s="138"/>
      <c r="L142" s="138"/>
      <c r="M142" s="129"/>
      <c r="N142" s="129"/>
      <c r="O142" s="129"/>
      <c r="P142" s="1298"/>
      <c r="Q142" s="1299"/>
    </row>
    <row r="143" spans="2:17" s="183" customFormat="1" ht="45" customHeight="1">
      <c r="B143" s="213" t="s">
        <v>1098</v>
      </c>
      <c r="C143" s="596"/>
      <c r="D143" s="220"/>
      <c r="E143" s="220"/>
      <c r="F143" s="129"/>
      <c r="G143" s="129"/>
      <c r="H143" s="480"/>
      <c r="I143" s="129"/>
      <c r="J143" s="129"/>
      <c r="K143" s="138"/>
      <c r="L143" s="138"/>
      <c r="M143" s="129"/>
      <c r="N143" s="129"/>
      <c r="O143" s="129"/>
      <c r="P143" s="1280"/>
      <c r="Q143" s="1280"/>
    </row>
    <row r="144" spans="2:17" s="183" customFormat="1" ht="80.25" customHeight="1">
      <c r="B144" s="213" t="s">
        <v>1099</v>
      </c>
      <c r="C144" s="129"/>
      <c r="D144" s="220"/>
      <c r="E144" s="220"/>
      <c r="F144" s="129"/>
      <c r="G144" s="129"/>
      <c r="H144" s="129"/>
      <c r="I144" s="129"/>
      <c r="J144" s="129"/>
      <c r="K144" s="138"/>
      <c r="L144" s="138"/>
      <c r="M144" s="129"/>
      <c r="N144" s="129"/>
      <c r="O144" s="129"/>
      <c r="P144" s="1280"/>
      <c r="Q144" s="1280"/>
    </row>
    <row r="145" spans="2:7" ht="15.75" thickBot="1"/>
    <row r="146" spans="2:7" ht="54" customHeight="1">
      <c r="B146" s="48" t="s">
        <v>17</v>
      </c>
      <c r="C146" s="48" t="s">
        <v>124</v>
      </c>
      <c r="D146" s="114" t="s">
        <v>125</v>
      </c>
      <c r="E146" s="48" t="s">
        <v>27</v>
      </c>
      <c r="F146" s="142" t="s">
        <v>138</v>
      </c>
      <c r="G146" s="143"/>
    </row>
    <row r="147" spans="2:7" ht="120.75" customHeight="1">
      <c r="B147" s="1285" t="s">
        <v>139</v>
      </c>
      <c r="C147" s="144" t="s">
        <v>140</v>
      </c>
      <c r="D147" s="187">
        <v>25</v>
      </c>
      <c r="E147" s="128">
        <v>0</v>
      </c>
      <c r="F147" s="1286">
        <f>+E147+E148+E149</f>
        <v>0</v>
      </c>
      <c r="G147" s="597"/>
    </row>
    <row r="148" spans="2:7" ht="76.150000000000006" customHeight="1">
      <c r="B148" s="1285"/>
      <c r="C148" s="144" t="s">
        <v>141</v>
      </c>
      <c r="D148" s="146">
        <v>25</v>
      </c>
      <c r="E148" s="187">
        <v>0</v>
      </c>
      <c r="F148" s="1287"/>
      <c r="G148" s="597"/>
    </row>
    <row r="149" spans="2:7" ht="69" customHeight="1">
      <c r="B149" s="1285"/>
      <c r="C149" s="144" t="s">
        <v>142</v>
      </c>
      <c r="D149" s="187">
        <v>10</v>
      </c>
      <c r="E149" s="187">
        <v>0</v>
      </c>
      <c r="F149" s="1288"/>
      <c r="G149" s="597"/>
    </row>
    <row r="150" spans="2:7">
      <c r="C150"/>
    </row>
    <row r="153" spans="2:7">
      <c r="B153" s="42" t="s">
        <v>143</v>
      </c>
    </row>
    <row r="156" spans="2:7">
      <c r="B156" s="43" t="s">
        <v>17</v>
      </c>
      <c r="C156" s="43" t="s">
        <v>26</v>
      </c>
      <c r="D156" s="48" t="s">
        <v>27</v>
      </c>
      <c r="E156" s="48" t="s">
        <v>28</v>
      </c>
    </row>
    <row r="157" spans="2:7" ht="28.5">
      <c r="B157" s="49" t="s">
        <v>144</v>
      </c>
      <c r="C157" s="50">
        <v>40</v>
      </c>
      <c r="D157" s="128">
        <f>+E129</f>
        <v>0</v>
      </c>
      <c r="E157" s="1265">
        <f>+D157+D158</f>
        <v>0</v>
      </c>
    </row>
    <row r="158" spans="2:7" ht="42.75">
      <c r="B158" s="49" t="s">
        <v>145</v>
      </c>
      <c r="C158" s="50">
        <v>60</v>
      </c>
      <c r="D158" s="128">
        <f>+F147</f>
        <v>0</v>
      </c>
      <c r="E158" s="1266"/>
    </row>
  </sheetData>
  <mergeCells count="60">
    <mergeCell ref="B147:B149"/>
    <mergeCell ref="F147:F149"/>
    <mergeCell ref="E157:E158"/>
    <mergeCell ref="P139:Q139"/>
    <mergeCell ref="P140:Q140"/>
    <mergeCell ref="P141:Q141"/>
    <mergeCell ref="P142:Q142"/>
    <mergeCell ref="P143:Q143"/>
    <mergeCell ref="P144:Q144"/>
    <mergeCell ref="P138:Q138"/>
    <mergeCell ref="P101:Q101"/>
    <mergeCell ref="P102:Q102"/>
    <mergeCell ref="P103:Q103"/>
    <mergeCell ref="D105:E105"/>
    <mergeCell ref="B108:P108"/>
    <mergeCell ref="B111:N111"/>
    <mergeCell ref="E129:E131"/>
    <mergeCell ref="B134:N134"/>
    <mergeCell ref="J136:L136"/>
    <mergeCell ref="P136:Q136"/>
    <mergeCell ref="P137:Q137"/>
    <mergeCell ref="P100:Q100"/>
    <mergeCell ref="P89:Q89"/>
    <mergeCell ref="P90:Q90"/>
    <mergeCell ref="P91:Q91"/>
    <mergeCell ref="P92:Q92"/>
    <mergeCell ref="P93:Q93"/>
    <mergeCell ref="P94:Q94"/>
    <mergeCell ref="P95:Q95"/>
    <mergeCell ref="P96:Q96"/>
    <mergeCell ref="P97:Q97"/>
    <mergeCell ref="P98:Q98"/>
    <mergeCell ref="P99:Q99"/>
    <mergeCell ref="J88:L88"/>
    <mergeCell ref="P88:Q88"/>
    <mergeCell ref="C65:N65"/>
    <mergeCell ref="B67:N67"/>
    <mergeCell ref="O70:P70"/>
    <mergeCell ref="O71:P71"/>
    <mergeCell ref="O72:P72"/>
    <mergeCell ref="O73:P73"/>
    <mergeCell ref="O74:P74"/>
    <mergeCell ref="O75:P75"/>
    <mergeCell ref="O76:P76"/>
    <mergeCell ref="O77:P77"/>
    <mergeCell ref="B83:N83"/>
    <mergeCell ref="B61:B62"/>
    <mergeCell ref="C61:C62"/>
    <mergeCell ref="D61:E61"/>
    <mergeCell ref="B2:P2"/>
    <mergeCell ref="B4:P4"/>
    <mergeCell ref="C6:N6"/>
    <mergeCell ref="C7:N7"/>
    <mergeCell ref="C8:N8"/>
    <mergeCell ref="C9:N9"/>
    <mergeCell ref="C10:E10"/>
    <mergeCell ref="B14:C21"/>
    <mergeCell ref="B22:C22"/>
    <mergeCell ref="E41:E42"/>
    <mergeCell ref="M46:N46"/>
  </mergeCells>
  <dataValidations count="2">
    <dataValidation type="list" allowBlank="1" showInputMessage="1" showErrorMessage="1" sqref="WVD983074 A65570 IR65570 SN65570 ACJ65570 AMF65570 AWB65570 BFX65570 BPT65570 BZP65570 CJL65570 CTH65570 DDD65570 DMZ65570 DWV65570 EGR65570 EQN65570 FAJ65570 FKF65570 FUB65570 GDX65570 GNT65570 GXP65570 HHL65570 HRH65570 IBD65570 IKZ65570 IUV65570 JER65570 JON65570 JYJ65570 KIF65570 KSB65570 LBX65570 LLT65570 LVP65570 MFL65570 MPH65570 MZD65570 NIZ65570 NSV65570 OCR65570 OMN65570 OWJ65570 PGF65570 PQB65570 PZX65570 QJT65570 QTP65570 RDL65570 RNH65570 RXD65570 SGZ65570 SQV65570 TAR65570 TKN65570 TUJ65570 UEF65570 UOB65570 UXX65570 VHT65570 VRP65570 WBL65570 WLH65570 WVD65570 A131106 IR131106 SN131106 ACJ131106 AMF131106 AWB131106 BFX131106 BPT131106 BZP131106 CJL131106 CTH131106 DDD131106 DMZ131106 DWV131106 EGR131106 EQN131106 FAJ131106 FKF131106 FUB131106 GDX131106 GNT131106 GXP131106 HHL131106 HRH131106 IBD131106 IKZ131106 IUV131106 JER131106 JON131106 JYJ131106 KIF131106 KSB131106 LBX131106 LLT131106 LVP131106 MFL131106 MPH131106 MZD131106 NIZ131106 NSV131106 OCR131106 OMN131106 OWJ131106 PGF131106 PQB131106 PZX131106 QJT131106 QTP131106 RDL131106 RNH131106 RXD131106 SGZ131106 SQV131106 TAR131106 TKN131106 TUJ131106 UEF131106 UOB131106 UXX131106 VHT131106 VRP131106 WBL131106 WLH131106 WVD131106 A196642 IR196642 SN196642 ACJ196642 AMF196642 AWB196642 BFX196642 BPT196642 BZP196642 CJL196642 CTH196642 DDD196642 DMZ196642 DWV196642 EGR196642 EQN196642 FAJ196642 FKF196642 FUB196642 GDX196642 GNT196642 GXP196642 HHL196642 HRH196642 IBD196642 IKZ196642 IUV196642 JER196642 JON196642 JYJ196642 KIF196642 KSB196642 LBX196642 LLT196642 LVP196642 MFL196642 MPH196642 MZD196642 NIZ196642 NSV196642 OCR196642 OMN196642 OWJ196642 PGF196642 PQB196642 PZX196642 QJT196642 QTP196642 RDL196642 RNH196642 RXD196642 SGZ196642 SQV196642 TAR196642 TKN196642 TUJ196642 UEF196642 UOB196642 UXX196642 VHT196642 VRP196642 WBL196642 WLH196642 WVD196642 A262178 IR262178 SN262178 ACJ262178 AMF262178 AWB262178 BFX262178 BPT262178 BZP262178 CJL262178 CTH262178 DDD262178 DMZ262178 DWV262178 EGR262178 EQN262178 FAJ262178 FKF262178 FUB262178 GDX262178 GNT262178 GXP262178 HHL262178 HRH262178 IBD262178 IKZ262178 IUV262178 JER262178 JON262178 JYJ262178 KIF262178 KSB262178 LBX262178 LLT262178 LVP262178 MFL262178 MPH262178 MZD262178 NIZ262178 NSV262178 OCR262178 OMN262178 OWJ262178 PGF262178 PQB262178 PZX262178 QJT262178 QTP262178 RDL262178 RNH262178 RXD262178 SGZ262178 SQV262178 TAR262178 TKN262178 TUJ262178 UEF262178 UOB262178 UXX262178 VHT262178 VRP262178 WBL262178 WLH262178 WVD262178 A327714 IR327714 SN327714 ACJ327714 AMF327714 AWB327714 BFX327714 BPT327714 BZP327714 CJL327714 CTH327714 DDD327714 DMZ327714 DWV327714 EGR327714 EQN327714 FAJ327714 FKF327714 FUB327714 GDX327714 GNT327714 GXP327714 HHL327714 HRH327714 IBD327714 IKZ327714 IUV327714 JER327714 JON327714 JYJ327714 KIF327714 KSB327714 LBX327714 LLT327714 LVP327714 MFL327714 MPH327714 MZD327714 NIZ327714 NSV327714 OCR327714 OMN327714 OWJ327714 PGF327714 PQB327714 PZX327714 QJT327714 QTP327714 RDL327714 RNH327714 RXD327714 SGZ327714 SQV327714 TAR327714 TKN327714 TUJ327714 UEF327714 UOB327714 UXX327714 VHT327714 VRP327714 WBL327714 WLH327714 WVD327714 A393250 IR393250 SN393250 ACJ393250 AMF393250 AWB393250 BFX393250 BPT393250 BZP393250 CJL393250 CTH393250 DDD393250 DMZ393250 DWV393250 EGR393250 EQN393250 FAJ393250 FKF393250 FUB393250 GDX393250 GNT393250 GXP393250 HHL393250 HRH393250 IBD393250 IKZ393250 IUV393250 JER393250 JON393250 JYJ393250 KIF393250 KSB393250 LBX393250 LLT393250 LVP393250 MFL393250 MPH393250 MZD393250 NIZ393250 NSV393250 OCR393250 OMN393250 OWJ393250 PGF393250 PQB393250 PZX393250 QJT393250 QTP393250 RDL393250 RNH393250 RXD393250 SGZ393250 SQV393250 TAR393250 TKN393250 TUJ393250 UEF393250 UOB393250 UXX393250 VHT393250 VRP393250 WBL393250 WLH393250 WVD393250 A458786 IR458786 SN458786 ACJ458786 AMF458786 AWB458786 BFX458786 BPT458786 BZP458786 CJL458786 CTH458786 DDD458786 DMZ458786 DWV458786 EGR458786 EQN458786 FAJ458786 FKF458786 FUB458786 GDX458786 GNT458786 GXP458786 HHL458786 HRH458786 IBD458786 IKZ458786 IUV458786 JER458786 JON458786 JYJ458786 KIF458786 KSB458786 LBX458786 LLT458786 LVP458786 MFL458786 MPH458786 MZD458786 NIZ458786 NSV458786 OCR458786 OMN458786 OWJ458786 PGF458786 PQB458786 PZX458786 QJT458786 QTP458786 RDL458786 RNH458786 RXD458786 SGZ458786 SQV458786 TAR458786 TKN458786 TUJ458786 UEF458786 UOB458786 UXX458786 VHT458786 VRP458786 WBL458786 WLH458786 WVD458786 A524322 IR524322 SN524322 ACJ524322 AMF524322 AWB524322 BFX524322 BPT524322 BZP524322 CJL524322 CTH524322 DDD524322 DMZ524322 DWV524322 EGR524322 EQN524322 FAJ524322 FKF524322 FUB524322 GDX524322 GNT524322 GXP524322 HHL524322 HRH524322 IBD524322 IKZ524322 IUV524322 JER524322 JON524322 JYJ524322 KIF524322 KSB524322 LBX524322 LLT524322 LVP524322 MFL524322 MPH524322 MZD524322 NIZ524322 NSV524322 OCR524322 OMN524322 OWJ524322 PGF524322 PQB524322 PZX524322 QJT524322 QTP524322 RDL524322 RNH524322 RXD524322 SGZ524322 SQV524322 TAR524322 TKN524322 TUJ524322 UEF524322 UOB524322 UXX524322 VHT524322 VRP524322 WBL524322 WLH524322 WVD524322 A589858 IR589858 SN589858 ACJ589858 AMF589858 AWB589858 BFX589858 BPT589858 BZP589858 CJL589858 CTH589858 DDD589858 DMZ589858 DWV589858 EGR589858 EQN589858 FAJ589858 FKF589858 FUB589858 GDX589858 GNT589858 GXP589858 HHL589858 HRH589858 IBD589858 IKZ589858 IUV589858 JER589858 JON589858 JYJ589858 KIF589858 KSB589858 LBX589858 LLT589858 LVP589858 MFL589858 MPH589858 MZD589858 NIZ589858 NSV589858 OCR589858 OMN589858 OWJ589858 PGF589858 PQB589858 PZX589858 QJT589858 QTP589858 RDL589858 RNH589858 RXD589858 SGZ589858 SQV589858 TAR589858 TKN589858 TUJ589858 UEF589858 UOB589858 UXX589858 VHT589858 VRP589858 WBL589858 WLH589858 WVD589858 A655394 IR655394 SN655394 ACJ655394 AMF655394 AWB655394 BFX655394 BPT655394 BZP655394 CJL655394 CTH655394 DDD655394 DMZ655394 DWV655394 EGR655394 EQN655394 FAJ655394 FKF655394 FUB655394 GDX655394 GNT655394 GXP655394 HHL655394 HRH655394 IBD655394 IKZ655394 IUV655394 JER655394 JON655394 JYJ655394 KIF655394 KSB655394 LBX655394 LLT655394 LVP655394 MFL655394 MPH655394 MZD655394 NIZ655394 NSV655394 OCR655394 OMN655394 OWJ655394 PGF655394 PQB655394 PZX655394 QJT655394 QTP655394 RDL655394 RNH655394 RXD655394 SGZ655394 SQV655394 TAR655394 TKN655394 TUJ655394 UEF655394 UOB655394 UXX655394 VHT655394 VRP655394 WBL655394 WLH655394 WVD655394 A720930 IR720930 SN720930 ACJ720930 AMF720930 AWB720930 BFX720930 BPT720930 BZP720930 CJL720930 CTH720930 DDD720930 DMZ720930 DWV720930 EGR720930 EQN720930 FAJ720930 FKF720930 FUB720930 GDX720930 GNT720930 GXP720930 HHL720930 HRH720930 IBD720930 IKZ720930 IUV720930 JER720930 JON720930 JYJ720930 KIF720930 KSB720930 LBX720930 LLT720930 LVP720930 MFL720930 MPH720930 MZD720930 NIZ720930 NSV720930 OCR720930 OMN720930 OWJ720930 PGF720930 PQB720930 PZX720930 QJT720930 QTP720930 RDL720930 RNH720930 RXD720930 SGZ720930 SQV720930 TAR720930 TKN720930 TUJ720930 UEF720930 UOB720930 UXX720930 VHT720930 VRP720930 WBL720930 WLH720930 WVD720930 A786466 IR786466 SN786466 ACJ786466 AMF786466 AWB786466 BFX786466 BPT786466 BZP786466 CJL786466 CTH786466 DDD786466 DMZ786466 DWV786466 EGR786466 EQN786466 FAJ786466 FKF786466 FUB786466 GDX786466 GNT786466 GXP786466 HHL786466 HRH786466 IBD786466 IKZ786466 IUV786466 JER786466 JON786466 JYJ786466 KIF786466 KSB786466 LBX786466 LLT786466 LVP786466 MFL786466 MPH786466 MZD786466 NIZ786466 NSV786466 OCR786466 OMN786466 OWJ786466 PGF786466 PQB786466 PZX786466 QJT786466 QTP786466 RDL786466 RNH786466 RXD786466 SGZ786466 SQV786466 TAR786466 TKN786466 TUJ786466 UEF786466 UOB786466 UXX786466 VHT786466 VRP786466 WBL786466 WLH786466 WVD786466 A852002 IR852002 SN852002 ACJ852002 AMF852002 AWB852002 BFX852002 BPT852002 BZP852002 CJL852002 CTH852002 DDD852002 DMZ852002 DWV852002 EGR852002 EQN852002 FAJ852002 FKF852002 FUB852002 GDX852002 GNT852002 GXP852002 HHL852002 HRH852002 IBD852002 IKZ852002 IUV852002 JER852002 JON852002 JYJ852002 KIF852002 KSB852002 LBX852002 LLT852002 LVP852002 MFL852002 MPH852002 MZD852002 NIZ852002 NSV852002 OCR852002 OMN852002 OWJ852002 PGF852002 PQB852002 PZX852002 QJT852002 QTP852002 RDL852002 RNH852002 RXD852002 SGZ852002 SQV852002 TAR852002 TKN852002 TUJ852002 UEF852002 UOB852002 UXX852002 VHT852002 VRP852002 WBL852002 WLH852002 WVD852002 A917538 IR917538 SN917538 ACJ917538 AMF917538 AWB917538 BFX917538 BPT917538 BZP917538 CJL917538 CTH917538 DDD917538 DMZ917538 DWV917538 EGR917538 EQN917538 FAJ917538 FKF917538 FUB917538 GDX917538 GNT917538 GXP917538 HHL917538 HRH917538 IBD917538 IKZ917538 IUV917538 JER917538 JON917538 JYJ917538 KIF917538 KSB917538 LBX917538 LLT917538 LVP917538 MFL917538 MPH917538 MZD917538 NIZ917538 NSV917538 OCR917538 OMN917538 OWJ917538 PGF917538 PQB917538 PZX917538 QJT917538 QTP917538 RDL917538 RNH917538 RXD917538 SGZ917538 SQV917538 TAR917538 TKN917538 TUJ917538 UEF917538 UOB917538 UXX917538 VHT917538 VRP917538 WBL917538 WLH917538 WVD917538 A983074 IR983074 SN983074 ACJ983074 AMF983074 AWB983074 BFX983074 BPT983074 BZP983074 CJL983074 CTH983074 DDD983074 DMZ983074 DWV983074 EGR983074 EQN983074 FAJ983074 FKF983074 FUB983074 GDX983074 GNT983074 GXP983074 HHL983074 HRH983074 IBD983074 IKZ983074 IUV983074 JER983074 JON983074 JYJ983074 KIF983074 KSB983074 LBX983074 LLT983074 LVP983074 MFL983074 MPH983074 MZD983074 NIZ983074 NSV983074 OCR983074 OMN983074 OWJ983074 PGF983074 PQB983074 PZX983074 QJT983074 QTP983074 RDL983074 RNH983074 RXD983074 SGZ983074 SQV983074 TAR983074 TKN983074 TUJ983074 UEF983074 UOB983074 UXX983074 VHT983074 VRP983074 WBL983074 WLH983074 WVD24:WVD45 WLH24:WLH45 WBL24:WBL45 VRP24:VRP45 VHT24:VHT45 UXX24:UXX45 UOB24:UOB45 UEF24:UEF45 TUJ24:TUJ45 TKN24:TKN45 TAR24:TAR45 SQV24:SQV45 SGZ24:SGZ45 RXD24:RXD45 RNH24:RNH45 RDL24:RDL45 QTP24:QTP45 QJT24:QJT45 PZX24:PZX45 PQB24:PQB45 PGF24:PGF45 OWJ24:OWJ45 OMN24:OMN45 OCR24:OCR45 NSV24:NSV45 NIZ24:NIZ45 MZD24:MZD45 MPH24:MPH45 MFL24:MFL45 LVP24:LVP45 LLT24:LLT45 LBX24:LBX45 KSB24:KSB45 KIF24:KIF45 JYJ24:JYJ45 JON24:JON45 JER24:JER45 IUV24:IUV45 IKZ24:IKZ45 IBD24:IBD45 HRH24:HRH45 HHL24:HHL45 GXP24:GXP45 GNT24:GNT45 GDX24:GDX45 FUB24:FUB45 FKF24:FKF45 FAJ24:FAJ45 EQN24:EQN45 EGR24:EGR45 DWV24:DWV45 DMZ24:DMZ45 DDD24:DDD45 CTH24:CTH45 CJL24:CJL45 BZP24:BZP45 BPT24:BPT45 BFX24:BFX45 AWB24:AWB45 AMF24:AMF45 ACJ24:ACJ45 SN24:SN45 IR24:IR45 A24:A45">
      <formula1>"1,2,3,4,5"</formula1>
    </dataValidation>
    <dataValidation type="decimal" allowBlank="1" showInputMessage="1" showErrorMessage="1" sqref="WVG983074 WLK983074 C65570 IU65570 SQ65570 ACM65570 AMI65570 AWE65570 BGA65570 BPW65570 BZS65570 CJO65570 CTK65570 DDG65570 DNC65570 DWY65570 EGU65570 EQQ65570 FAM65570 FKI65570 FUE65570 GEA65570 GNW65570 GXS65570 HHO65570 HRK65570 IBG65570 ILC65570 IUY65570 JEU65570 JOQ65570 JYM65570 KII65570 KSE65570 LCA65570 LLW65570 LVS65570 MFO65570 MPK65570 MZG65570 NJC65570 NSY65570 OCU65570 OMQ65570 OWM65570 PGI65570 PQE65570 QAA65570 QJW65570 QTS65570 RDO65570 RNK65570 RXG65570 SHC65570 SQY65570 TAU65570 TKQ65570 TUM65570 UEI65570 UOE65570 UYA65570 VHW65570 VRS65570 WBO65570 WLK65570 WVG65570 C131106 IU131106 SQ131106 ACM131106 AMI131106 AWE131106 BGA131106 BPW131106 BZS131106 CJO131106 CTK131106 DDG131106 DNC131106 DWY131106 EGU131106 EQQ131106 FAM131106 FKI131106 FUE131106 GEA131106 GNW131106 GXS131106 HHO131106 HRK131106 IBG131106 ILC131106 IUY131106 JEU131106 JOQ131106 JYM131106 KII131106 KSE131106 LCA131106 LLW131106 LVS131106 MFO131106 MPK131106 MZG131106 NJC131106 NSY131106 OCU131106 OMQ131106 OWM131106 PGI131106 PQE131106 QAA131106 QJW131106 QTS131106 RDO131106 RNK131106 RXG131106 SHC131106 SQY131106 TAU131106 TKQ131106 TUM131106 UEI131106 UOE131106 UYA131106 VHW131106 VRS131106 WBO131106 WLK131106 WVG131106 C196642 IU196642 SQ196642 ACM196642 AMI196642 AWE196642 BGA196642 BPW196642 BZS196642 CJO196642 CTK196642 DDG196642 DNC196642 DWY196642 EGU196642 EQQ196642 FAM196642 FKI196642 FUE196642 GEA196642 GNW196642 GXS196642 HHO196642 HRK196642 IBG196642 ILC196642 IUY196642 JEU196642 JOQ196642 JYM196642 KII196642 KSE196642 LCA196642 LLW196642 LVS196642 MFO196642 MPK196642 MZG196642 NJC196642 NSY196642 OCU196642 OMQ196642 OWM196642 PGI196642 PQE196642 QAA196642 QJW196642 QTS196642 RDO196642 RNK196642 RXG196642 SHC196642 SQY196642 TAU196642 TKQ196642 TUM196642 UEI196642 UOE196642 UYA196642 VHW196642 VRS196642 WBO196642 WLK196642 WVG196642 C262178 IU262178 SQ262178 ACM262178 AMI262178 AWE262178 BGA262178 BPW262178 BZS262178 CJO262178 CTK262178 DDG262178 DNC262178 DWY262178 EGU262178 EQQ262178 FAM262178 FKI262178 FUE262178 GEA262178 GNW262178 GXS262178 HHO262178 HRK262178 IBG262178 ILC262178 IUY262178 JEU262178 JOQ262178 JYM262178 KII262178 KSE262178 LCA262178 LLW262178 LVS262178 MFO262178 MPK262178 MZG262178 NJC262178 NSY262178 OCU262178 OMQ262178 OWM262178 PGI262178 PQE262178 QAA262178 QJW262178 QTS262178 RDO262178 RNK262178 RXG262178 SHC262178 SQY262178 TAU262178 TKQ262178 TUM262178 UEI262178 UOE262178 UYA262178 VHW262178 VRS262178 WBO262178 WLK262178 WVG262178 C327714 IU327714 SQ327714 ACM327714 AMI327714 AWE327714 BGA327714 BPW327714 BZS327714 CJO327714 CTK327714 DDG327714 DNC327714 DWY327714 EGU327714 EQQ327714 FAM327714 FKI327714 FUE327714 GEA327714 GNW327714 GXS327714 HHO327714 HRK327714 IBG327714 ILC327714 IUY327714 JEU327714 JOQ327714 JYM327714 KII327714 KSE327714 LCA327714 LLW327714 LVS327714 MFO327714 MPK327714 MZG327714 NJC327714 NSY327714 OCU327714 OMQ327714 OWM327714 PGI327714 PQE327714 QAA327714 QJW327714 QTS327714 RDO327714 RNK327714 RXG327714 SHC327714 SQY327714 TAU327714 TKQ327714 TUM327714 UEI327714 UOE327714 UYA327714 VHW327714 VRS327714 WBO327714 WLK327714 WVG327714 C393250 IU393250 SQ393250 ACM393250 AMI393250 AWE393250 BGA393250 BPW393250 BZS393250 CJO393250 CTK393250 DDG393250 DNC393250 DWY393250 EGU393250 EQQ393250 FAM393250 FKI393250 FUE393250 GEA393250 GNW393250 GXS393250 HHO393250 HRK393250 IBG393250 ILC393250 IUY393250 JEU393250 JOQ393250 JYM393250 KII393250 KSE393250 LCA393250 LLW393250 LVS393250 MFO393250 MPK393250 MZG393250 NJC393250 NSY393250 OCU393250 OMQ393250 OWM393250 PGI393250 PQE393250 QAA393250 QJW393250 QTS393250 RDO393250 RNK393250 RXG393250 SHC393250 SQY393250 TAU393250 TKQ393250 TUM393250 UEI393250 UOE393250 UYA393250 VHW393250 VRS393250 WBO393250 WLK393250 WVG393250 C458786 IU458786 SQ458786 ACM458786 AMI458786 AWE458786 BGA458786 BPW458786 BZS458786 CJO458786 CTK458786 DDG458786 DNC458786 DWY458786 EGU458786 EQQ458786 FAM458786 FKI458786 FUE458786 GEA458786 GNW458786 GXS458786 HHO458786 HRK458786 IBG458786 ILC458786 IUY458786 JEU458786 JOQ458786 JYM458786 KII458786 KSE458786 LCA458786 LLW458786 LVS458786 MFO458786 MPK458786 MZG458786 NJC458786 NSY458786 OCU458786 OMQ458786 OWM458786 PGI458786 PQE458786 QAA458786 QJW458786 QTS458786 RDO458786 RNK458786 RXG458786 SHC458786 SQY458786 TAU458786 TKQ458786 TUM458786 UEI458786 UOE458786 UYA458786 VHW458786 VRS458786 WBO458786 WLK458786 WVG458786 C524322 IU524322 SQ524322 ACM524322 AMI524322 AWE524322 BGA524322 BPW524322 BZS524322 CJO524322 CTK524322 DDG524322 DNC524322 DWY524322 EGU524322 EQQ524322 FAM524322 FKI524322 FUE524322 GEA524322 GNW524322 GXS524322 HHO524322 HRK524322 IBG524322 ILC524322 IUY524322 JEU524322 JOQ524322 JYM524322 KII524322 KSE524322 LCA524322 LLW524322 LVS524322 MFO524322 MPK524322 MZG524322 NJC524322 NSY524322 OCU524322 OMQ524322 OWM524322 PGI524322 PQE524322 QAA524322 QJW524322 QTS524322 RDO524322 RNK524322 RXG524322 SHC524322 SQY524322 TAU524322 TKQ524322 TUM524322 UEI524322 UOE524322 UYA524322 VHW524322 VRS524322 WBO524322 WLK524322 WVG524322 C589858 IU589858 SQ589858 ACM589858 AMI589858 AWE589858 BGA589858 BPW589858 BZS589858 CJO589858 CTK589858 DDG589858 DNC589858 DWY589858 EGU589858 EQQ589858 FAM589858 FKI589858 FUE589858 GEA589858 GNW589858 GXS589858 HHO589858 HRK589858 IBG589858 ILC589858 IUY589858 JEU589858 JOQ589858 JYM589858 KII589858 KSE589858 LCA589858 LLW589858 LVS589858 MFO589858 MPK589858 MZG589858 NJC589858 NSY589858 OCU589858 OMQ589858 OWM589858 PGI589858 PQE589858 QAA589858 QJW589858 QTS589858 RDO589858 RNK589858 RXG589858 SHC589858 SQY589858 TAU589858 TKQ589858 TUM589858 UEI589858 UOE589858 UYA589858 VHW589858 VRS589858 WBO589858 WLK589858 WVG589858 C655394 IU655394 SQ655394 ACM655394 AMI655394 AWE655394 BGA655394 BPW655394 BZS655394 CJO655394 CTK655394 DDG655394 DNC655394 DWY655394 EGU655394 EQQ655394 FAM655394 FKI655394 FUE655394 GEA655394 GNW655394 GXS655394 HHO655394 HRK655394 IBG655394 ILC655394 IUY655394 JEU655394 JOQ655394 JYM655394 KII655394 KSE655394 LCA655394 LLW655394 LVS655394 MFO655394 MPK655394 MZG655394 NJC655394 NSY655394 OCU655394 OMQ655394 OWM655394 PGI655394 PQE655394 QAA655394 QJW655394 QTS655394 RDO655394 RNK655394 RXG655394 SHC655394 SQY655394 TAU655394 TKQ655394 TUM655394 UEI655394 UOE655394 UYA655394 VHW655394 VRS655394 WBO655394 WLK655394 WVG655394 C720930 IU720930 SQ720930 ACM720930 AMI720930 AWE720930 BGA720930 BPW720930 BZS720930 CJO720930 CTK720930 DDG720930 DNC720930 DWY720930 EGU720930 EQQ720930 FAM720930 FKI720930 FUE720930 GEA720930 GNW720930 GXS720930 HHO720930 HRK720930 IBG720930 ILC720930 IUY720930 JEU720930 JOQ720930 JYM720930 KII720930 KSE720930 LCA720930 LLW720930 LVS720930 MFO720930 MPK720930 MZG720930 NJC720930 NSY720930 OCU720930 OMQ720930 OWM720930 PGI720930 PQE720930 QAA720930 QJW720930 QTS720930 RDO720930 RNK720930 RXG720930 SHC720930 SQY720930 TAU720930 TKQ720930 TUM720930 UEI720930 UOE720930 UYA720930 VHW720930 VRS720930 WBO720930 WLK720930 WVG720930 C786466 IU786466 SQ786466 ACM786466 AMI786466 AWE786466 BGA786466 BPW786466 BZS786466 CJO786466 CTK786466 DDG786466 DNC786466 DWY786466 EGU786466 EQQ786466 FAM786466 FKI786466 FUE786466 GEA786466 GNW786466 GXS786466 HHO786466 HRK786466 IBG786466 ILC786466 IUY786466 JEU786466 JOQ786466 JYM786466 KII786466 KSE786466 LCA786466 LLW786466 LVS786466 MFO786466 MPK786466 MZG786466 NJC786466 NSY786466 OCU786466 OMQ786466 OWM786466 PGI786466 PQE786466 QAA786466 QJW786466 QTS786466 RDO786466 RNK786466 RXG786466 SHC786466 SQY786466 TAU786466 TKQ786466 TUM786466 UEI786466 UOE786466 UYA786466 VHW786466 VRS786466 WBO786466 WLK786466 WVG786466 C852002 IU852002 SQ852002 ACM852002 AMI852002 AWE852002 BGA852002 BPW852002 BZS852002 CJO852002 CTK852002 DDG852002 DNC852002 DWY852002 EGU852002 EQQ852002 FAM852002 FKI852002 FUE852002 GEA852002 GNW852002 GXS852002 HHO852002 HRK852002 IBG852002 ILC852002 IUY852002 JEU852002 JOQ852002 JYM852002 KII852002 KSE852002 LCA852002 LLW852002 LVS852002 MFO852002 MPK852002 MZG852002 NJC852002 NSY852002 OCU852002 OMQ852002 OWM852002 PGI852002 PQE852002 QAA852002 QJW852002 QTS852002 RDO852002 RNK852002 RXG852002 SHC852002 SQY852002 TAU852002 TKQ852002 TUM852002 UEI852002 UOE852002 UYA852002 VHW852002 VRS852002 WBO852002 WLK852002 WVG852002 C917538 IU917538 SQ917538 ACM917538 AMI917538 AWE917538 BGA917538 BPW917538 BZS917538 CJO917538 CTK917538 DDG917538 DNC917538 DWY917538 EGU917538 EQQ917538 FAM917538 FKI917538 FUE917538 GEA917538 GNW917538 GXS917538 HHO917538 HRK917538 IBG917538 ILC917538 IUY917538 JEU917538 JOQ917538 JYM917538 KII917538 KSE917538 LCA917538 LLW917538 LVS917538 MFO917538 MPK917538 MZG917538 NJC917538 NSY917538 OCU917538 OMQ917538 OWM917538 PGI917538 PQE917538 QAA917538 QJW917538 QTS917538 RDO917538 RNK917538 RXG917538 SHC917538 SQY917538 TAU917538 TKQ917538 TUM917538 UEI917538 UOE917538 UYA917538 VHW917538 VRS917538 WBO917538 WLK917538 WVG917538 C983074 IU983074 SQ983074 ACM983074 AMI983074 AWE983074 BGA983074 BPW983074 BZS983074 CJO983074 CTK983074 DDG983074 DNC983074 DWY983074 EGU983074 EQQ983074 FAM983074 FKI983074 FUE983074 GEA983074 GNW983074 GXS983074 HHO983074 HRK983074 IBG983074 ILC983074 IUY983074 JEU983074 JOQ983074 JYM983074 KII983074 KSE983074 LCA983074 LLW983074 LVS983074 MFO983074 MPK983074 MZG983074 NJC983074 NSY983074 OCU983074 OMQ983074 OWM983074 PGI983074 PQE983074 QAA983074 QJW983074 QTS983074 RDO983074 RNK983074 RXG983074 SHC983074 SQY983074 TAU983074 TKQ983074 TUM983074 UEI983074 UOE983074 UYA983074 VHW983074 VRS983074 WBO983074 WVG24:WVG45 WLK24:WLK45 WBO24:WBO45 VRS24:VRS45 VHW24:VHW45 UYA24:UYA45 UOE24:UOE45 UEI24:UEI45 TUM24:TUM45 TKQ24:TKQ45 TAU24:TAU45 SQY24:SQY45 SHC24:SHC45 RXG24:RXG45 RNK24:RNK45 RDO24:RDO45 QTS24:QTS45 QJW24:QJW45 QAA24:QAA45 PQE24:PQE45 PGI24:PGI45 OWM24:OWM45 OMQ24:OMQ45 OCU24:OCU45 NSY24:NSY45 NJC24:NJC45 MZG24:MZG45 MPK24:MPK45 MFO24:MFO45 LVS24:LVS45 LLW24:LLW45 LCA24:LCA45 KSE24:KSE45 KII24:KII45 JYM24:JYM45 JOQ24:JOQ45 JEU24:JEU45 IUY24:IUY45 ILC24:ILC45 IBG24:IBG45 HRK24:HRK45 HHO24:HHO45 GXS24:GXS45 GNW24:GNW45 GEA24:GEA45 FUE24:FUE45 FKI24:FKI45 FAM24:FAM45 EQQ24:EQQ45 EGU24:EGU45 DWY24:DWY45 DNC24:DNC45 DDG24:DDG45 CTK24:CTK45 CJO24:CJO45 BZS24:BZS45 BPW24:BPW45 BGA24:BGA45 AWE24:AWE45 AMI24:AMI45 ACM24:ACM45 SQ24:SQ45 IU24:IU45">
      <formula1>0</formula1>
      <formula2>1</formula2>
    </dataValidation>
  </dataValidations>
  <pageMargins left="0.7" right="0.7" top="0.75" bottom="0.75" header="0.3" footer="0.3"/>
  <pageSetup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2:Z155"/>
  <sheetViews>
    <sheetView zoomScale="70" zoomScaleNormal="70" workbookViewId="0">
      <selection activeCell="F22" sqref="F22"/>
    </sheetView>
  </sheetViews>
  <sheetFormatPr baseColWidth="10" defaultRowHeight="15"/>
  <cols>
    <col min="1" max="1" width="3.140625" style="1" customWidth="1"/>
    <col min="2" max="2" width="64.7109375" style="1" customWidth="1"/>
    <col min="3" max="3" width="13.5703125" style="1" customWidth="1"/>
    <col min="4" max="4" width="37.140625" style="1" customWidth="1"/>
    <col min="5" max="5" width="19.85546875" style="1" bestFit="1" customWidth="1"/>
    <col min="6" max="7" width="31.5703125" style="1" customWidth="1"/>
    <col min="8" max="8" width="21.140625" style="1" customWidth="1"/>
    <col min="9" max="9" width="14.42578125" style="1" customWidth="1"/>
    <col min="10" max="10" width="22.42578125" style="15" customWidth="1"/>
    <col min="11" max="11" width="21.28515625" style="1" customWidth="1"/>
    <col min="12" max="13" width="18.7109375" style="1" customWidth="1"/>
    <col min="14" max="14" width="16.28515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505</v>
      </c>
      <c r="D6" s="1258"/>
      <c r="E6" s="1258"/>
      <c r="F6" s="1258"/>
      <c r="G6" s="1258"/>
      <c r="H6" s="1258"/>
      <c r="I6" s="1258"/>
      <c r="J6" s="1258"/>
      <c r="K6" s="1258"/>
      <c r="L6" s="1258"/>
      <c r="M6" s="1258"/>
      <c r="N6" s="1259"/>
    </row>
    <row r="7" spans="2:16" ht="16.5" thickBot="1">
      <c r="B7" s="5" t="s">
        <v>4</v>
      </c>
      <c r="C7" s="1258" t="s">
        <v>332</v>
      </c>
      <c r="D7" s="1258"/>
      <c r="E7" s="1258"/>
      <c r="F7" s="1258"/>
      <c r="G7" s="1258"/>
      <c r="H7" s="1258"/>
      <c r="I7" s="1258"/>
      <c r="J7" s="1258"/>
      <c r="K7" s="1258"/>
      <c r="L7" s="1258"/>
      <c r="M7" s="1258"/>
      <c r="N7" s="1259"/>
    </row>
    <row r="8" spans="2:16" ht="16.5" thickBot="1">
      <c r="B8" s="5" t="s">
        <v>5</v>
      </c>
      <c r="C8" s="1258" t="s">
        <v>332</v>
      </c>
      <c r="D8" s="1258"/>
      <c r="E8" s="1258"/>
      <c r="F8" s="1258"/>
      <c r="G8" s="1258"/>
      <c r="H8" s="1258"/>
      <c r="I8" s="1258"/>
      <c r="J8" s="1258"/>
      <c r="K8" s="1258"/>
      <c r="L8" s="1258"/>
      <c r="M8" s="1258"/>
      <c r="N8" s="1259"/>
    </row>
    <row r="9" spans="2:16" ht="16.5" thickBot="1">
      <c r="B9" s="5" t="s">
        <v>6</v>
      </c>
      <c r="C9" s="1258" t="s">
        <v>332</v>
      </c>
      <c r="D9" s="1258"/>
      <c r="E9" s="1258"/>
      <c r="F9" s="1258"/>
      <c r="G9" s="1258"/>
      <c r="H9" s="1258"/>
      <c r="I9" s="1258"/>
      <c r="J9" s="1258"/>
      <c r="K9" s="1258"/>
      <c r="L9" s="1258"/>
      <c r="M9" s="1258"/>
      <c r="N9" s="1259"/>
    </row>
    <row r="10" spans="2:16" ht="16.5" thickBot="1">
      <c r="B10" s="5" t="s">
        <v>7</v>
      </c>
      <c r="C10" s="1260">
        <v>2</v>
      </c>
      <c r="D10" s="1260"/>
      <c r="E10" s="1261"/>
      <c r="F10" s="6"/>
      <c r="G10" s="6"/>
      <c r="H10" s="6"/>
      <c r="I10" s="6"/>
      <c r="J10" s="532"/>
      <c r="K10" s="6"/>
      <c r="L10" s="6"/>
      <c r="M10" s="6"/>
      <c r="N10" s="7"/>
    </row>
    <row r="11" spans="2:16" ht="16.5" thickBot="1">
      <c r="B11" s="8" t="s">
        <v>8</v>
      </c>
      <c r="C11" s="9">
        <v>41977</v>
      </c>
      <c r="D11" s="10"/>
      <c r="E11" s="10"/>
      <c r="F11" s="10"/>
      <c r="G11" s="10"/>
      <c r="H11" s="10"/>
      <c r="I11" s="10"/>
      <c r="J11" s="533"/>
      <c r="K11" s="10"/>
      <c r="L11" s="10"/>
      <c r="M11" s="10"/>
      <c r="N11" s="11"/>
    </row>
    <row r="12" spans="2:16" ht="15.75">
      <c r="B12" s="12"/>
      <c r="C12" s="13"/>
      <c r="D12" s="14"/>
      <c r="E12" s="14"/>
      <c r="F12" s="14"/>
      <c r="G12" s="14"/>
      <c r="H12" s="14"/>
      <c r="I12" s="15"/>
      <c r="K12" s="15"/>
      <c r="L12" s="15"/>
      <c r="M12" s="15"/>
      <c r="N12" s="14"/>
    </row>
    <row r="13" spans="2:16">
      <c r="I13" s="15"/>
      <c r="K13" s="15"/>
      <c r="L13" s="15"/>
      <c r="M13" s="15"/>
      <c r="N13" s="16"/>
    </row>
    <row r="14" spans="2:16" ht="45.75" customHeight="1">
      <c r="B14" s="1262" t="s">
        <v>9</v>
      </c>
      <c r="C14" s="1262"/>
      <c r="D14" s="613" t="s">
        <v>10</v>
      </c>
      <c r="E14" s="613" t="s">
        <v>11</v>
      </c>
      <c r="F14" s="613" t="s">
        <v>12</v>
      </c>
      <c r="G14" s="776"/>
      <c r="I14" s="19"/>
      <c r="J14" s="534"/>
      <c r="K14" s="19"/>
      <c r="L14" s="19"/>
      <c r="M14" s="19"/>
      <c r="N14" s="16"/>
    </row>
    <row r="15" spans="2:16">
      <c r="B15" s="1262"/>
      <c r="C15" s="1262"/>
      <c r="D15" s="613">
        <v>2</v>
      </c>
      <c r="E15" s="20">
        <v>2088281</v>
      </c>
      <c r="F15" s="208">
        <v>1000</v>
      </c>
      <c r="G15" s="779"/>
      <c r="I15" s="23"/>
      <c r="J15" s="535"/>
      <c r="K15" s="23"/>
      <c r="L15" s="23"/>
      <c r="M15" s="23"/>
      <c r="N15" s="16"/>
    </row>
    <row r="16" spans="2:16">
      <c r="B16" s="1262"/>
      <c r="C16" s="1262"/>
      <c r="D16" s="613"/>
      <c r="E16" s="20"/>
      <c r="F16" s="208"/>
      <c r="G16" s="23"/>
      <c r="I16" s="23"/>
      <c r="K16" s="23"/>
      <c r="L16" s="23"/>
      <c r="M16" s="23"/>
      <c r="N16" s="16"/>
    </row>
    <row r="17" spans="1:14">
      <c r="A17" s="15"/>
      <c r="B17" s="1262"/>
      <c r="C17" s="1262"/>
      <c r="D17" s="613"/>
      <c r="E17" s="20"/>
      <c r="F17" s="208"/>
      <c r="G17" s="779"/>
      <c r="I17" s="23"/>
      <c r="J17" s="535"/>
      <c r="K17" s="23"/>
      <c r="L17" s="23"/>
      <c r="M17" s="23"/>
      <c r="N17" s="16"/>
    </row>
    <row r="18" spans="1:14">
      <c r="B18" s="1262"/>
      <c r="C18" s="1262"/>
      <c r="D18" s="613"/>
      <c r="E18" s="24"/>
      <c r="F18" s="208"/>
      <c r="G18" s="779"/>
      <c r="H18" s="25"/>
      <c r="I18" s="23"/>
      <c r="J18" s="535"/>
      <c r="K18" s="23"/>
      <c r="L18" s="23"/>
      <c r="M18" s="23"/>
      <c r="N18" s="26"/>
    </row>
    <row r="19" spans="1:14">
      <c r="B19" s="1262"/>
      <c r="C19" s="1262"/>
      <c r="D19" s="613"/>
      <c r="E19" s="24"/>
      <c r="F19" s="208"/>
      <c r="G19" s="779"/>
      <c r="H19" s="25"/>
      <c r="I19" s="27"/>
      <c r="J19" s="27"/>
      <c r="K19" s="27"/>
      <c r="L19" s="27"/>
      <c r="M19" s="27"/>
      <c r="N19" s="26"/>
    </row>
    <row r="20" spans="1:14">
      <c r="B20" s="1262"/>
      <c r="C20" s="1262"/>
      <c r="D20" s="613"/>
      <c r="E20" s="24"/>
      <c r="F20" s="208"/>
      <c r="G20" s="779"/>
      <c r="H20" s="25"/>
      <c r="I20" s="15"/>
      <c r="K20" s="15"/>
      <c r="L20" s="15"/>
      <c r="M20" s="15"/>
      <c r="N20" s="26"/>
    </row>
    <row r="21" spans="1:14">
      <c r="B21" s="1262"/>
      <c r="C21" s="1262"/>
      <c r="D21" s="613"/>
      <c r="E21" s="24"/>
      <c r="F21" s="208"/>
      <c r="G21" s="779"/>
      <c r="H21" s="25"/>
      <c r="I21" s="15"/>
      <c r="K21" s="15"/>
      <c r="L21" s="15"/>
      <c r="M21" s="15"/>
      <c r="N21" s="26"/>
    </row>
    <row r="22" spans="1:14" ht="15.75" thickBot="1">
      <c r="B22" s="1263" t="s">
        <v>13</v>
      </c>
      <c r="C22" s="1264"/>
      <c r="D22" s="613"/>
      <c r="E22" s="28">
        <f>+SUM(E15:E21)</f>
        <v>2088281</v>
      </c>
      <c r="F22" s="29">
        <f>+SUM(F15:F21)</f>
        <v>1000</v>
      </c>
      <c r="G22" s="779"/>
      <c r="H22" s="25"/>
      <c r="I22" s="15"/>
      <c r="K22" s="15"/>
      <c r="L22" s="15"/>
      <c r="M22" s="15"/>
      <c r="N22" s="26"/>
    </row>
    <row r="23" spans="1:14" ht="90.75" thickBot="1">
      <c r="A23" s="30"/>
      <c r="B23" s="31" t="s">
        <v>14</v>
      </c>
      <c r="C23" s="31" t="s">
        <v>15</v>
      </c>
      <c r="E23" s="19"/>
      <c r="F23" s="19"/>
      <c r="G23" s="19"/>
      <c r="H23" s="19"/>
      <c r="I23" s="32"/>
      <c r="J23" s="404"/>
      <c r="K23" s="32"/>
      <c r="L23" s="32"/>
      <c r="M23" s="32"/>
    </row>
    <row r="24" spans="1:14" ht="15.75" thickBot="1">
      <c r="A24" s="33">
        <v>1</v>
      </c>
      <c r="C24" s="34">
        <v>800</v>
      </c>
      <c r="D24" s="35"/>
      <c r="E24" s="36">
        <f>E22</f>
        <v>2088281</v>
      </c>
      <c r="F24" s="37"/>
      <c r="G24" s="37"/>
      <c r="H24" s="37"/>
      <c r="I24" s="38"/>
      <c r="J24" s="537"/>
      <c r="K24" s="38"/>
      <c r="L24" s="38"/>
      <c r="M24" s="38"/>
    </row>
    <row r="25" spans="1:14">
      <c r="A25" s="773"/>
      <c r="C25" s="40"/>
      <c r="D25" s="23"/>
      <c r="E25" s="41"/>
      <c r="F25" s="37"/>
      <c r="G25" s="37"/>
      <c r="H25" s="37"/>
      <c r="I25" s="38"/>
      <c r="J25" s="537"/>
      <c r="K25" s="38"/>
      <c r="L25" s="38"/>
      <c r="M25" s="38"/>
    </row>
    <row r="26" spans="1:14">
      <c r="A26" s="773"/>
      <c r="C26" s="40"/>
      <c r="D26" s="23"/>
      <c r="E26" s="41"/>
      <c r="F26" s="37"/>
      <c r="G26" s="37"/>
      <c r="H26" s="37"/>
      <c r="I26" s="38"/>
      <c r="J26" s="537"/>
      <c r="K26" s="38"/>
      <c r="L26" s="38"/>
      <c r="M26" s="38"/>
    </row>
    <row r="27" spans="1:14">
      <c r="A27" s="773"/>
      <c r="B27" s="42" t="s">
        <v>16</v>
      </c>
      <c r="C27"/>
      <c r="D27"/>
      <c r="E27"/>
      <c r="F27"/>
      <c r="G27"/>
      <c r="H27"/>
      <c r="I27" s="15"/>
      <c r="K27" s="15"/>
      <c r="L27" s="15"/>
      <c r="M27" s="15"/>
      <c r="N27" s="16"/>
    </row>
    <row r="28" spans="1:14">
      <c r="A28" s="773"/>
      <c r="B28"/>
      <c r="C28"/>
      <c r="D28"/>
      <c r="E28"/>
      <c r="F28"/>
      <c r="G28"/>
      <c r="H28"/>
      <c r="I28" s="15"/>
      <c r="K28" s="15"/>
      <c r="L28" s="15"/>
      <c r="M28" s="15"/>
      <c r="N28" s="16"/>
    </row>
    <row r="29" spans="1:14">
      <c r="A29" s="773"/>
      <c r="B29" s="43" t="s">
        <v>17</v>
      </c>
      <c r="C29" s="43" t="s">
        <v>18</v>
      </c>
      <c r="D29" s="43" t="s">
        <v>19</v>
      </c>
      <c r="E29"/>
      <c r="F29"/>
      <c r="G29"/>
      <c r="H29"/>
      <c r="I29" s="15"/>
      <c r="K29" s="15"/>
      <c r="L29" s="15"/>
      <c r="M29" s="15"/>
      <c r="N29" s="16"/>
    </row>
    <row r="30" spans="1:14">
      <c r="A30" s="773"/>
      <c r="B30" s="44" t="s">
        <v>20</v>
      </c>
      <c r="C30" s="44"/>
      <c r="D30" s="44" t="s">
        <v>184</v>
      </c>
      <c r="E30"/>
      <c r="F30"/>
      <c r="G30"/>
      <c r="H30"/>
      <c r="I30" s="15"/>
      <c r="K30" s="15"/>
      <c r="L30" s="15"/>
      <c r="M30" s="15"/>
      <c r="N30" s="16"/>
    </row>
    <row r="31" spans="1:14">
      <c r="A31" s="773"/>
      <c r="B31" s="44" t="s">
        <v>21</v>
      </c>
      <c r="C31" s="44" t="s">
        <v>184</v>
      </c>
      <c r="D31" s="44"/>
      <c r="E31"/>
      <c r="F31"/>
      <c r="G31"/>
      <c r="H31"/>
      <c r="I31" s="15"/>
      <c r="K31" s="15"/>
      <c r="L31" s="15"/>
      <c r="M31" s="15"/>
      <c r="N31" s="16"/>
    </row>
    <row r="32" spans="1:14">
      <c r="A32" s="773"/>
      <c r="B32" s="44" t="s">
        <v>22</v>
      </c>
      <c r="C32" s="44" t="s">
        <v>184</v>
      </c>
      <c r="D32" s="44"/>
      <c r="E32"/>
      <c r="F32"/>
      <c r="G32"/>
      <c r="H32"/>
      <c r="I32" s="15"/>
      <c r="K32" s="15"/>
      <c r="L32" s="15"/>
      <c r="M32" s="15"/>
      <c r="N32" s="16"/>
    </row>
    <row r="33" spans="1:17">
      <c r="A33" s="773"/>
      <c r="B33" s="44" t="s">
        <v>23</v>
      </c>
      <c r="C33" s="44"/>
      <c r="D33" s="44" t="s">
        <v>184</v>
      </c>
      <c r="E33"/>
      <c r="F33"/>
      <c r="G33"/>
      <c r="H33"/>
      <c r="I33" s="15"/>
      <c r="K33" s="15"/>
      <c r="L33" s="15"/>
      <c r="M33" s="15"/>
      <c r="N33" s="16"/>
    </row>
    <row r="34" spans="1:17">
      <c r="A34" s="773"/>
      <c r="B34" s="117" t="s">
        <v>1903</v>
      </c>
      <c r="C34" s="46" t="s">
        <v>184</v>
      </c>
      <c r="D34" s="117"/>
      <c r="E34"/>
      <c r="F34"/>
      <c r="G34"/>
      <c r="H34"/>
      <c r="I34" s="15"/>
      <c r="K34" s="15"/>
      <c r="L34" s="15"/>
      <c r="M34" s="15"/>
      <c r="N34" s="16"/>
    </row>
    <row r="35" spans="1:17">
      <c r="A35" s="773"/>
      <c r="B35"/>
      <c r="C35"/>
      <c r="D35"/>
      <c r="E35"/>
      <c r="F35"/>
      <c r="G35"/>
      <c r="H35"/>
      <c r="I35" s="15"/>
      <c r="K35" s="15"/>
      <c r="L35" s="15"/>
      <c r="M35" s="15"/>
      <c r="N35" s="16"/>
    </row>
    <row r="36" spans="1:17">
      <c r="A36" s="773"/>
      <c r="B36" s="42" t="s">
        <v>25</v>
      </c>
      <c r="C36"/>
      <c r="D36"/>
      <c r="E36"/>
      <c r="F36"/>
      <c r="G36"/>
      <c r="H36"/>
      <c r="I36" s="15"/>
      <c r="K36" s="15"/>
      <c r="L36" s="15"/>
      <c r="M36" s="15"/>
      <c r="N36" s="16"/>
    </row>
    <row r="37" spans="1:17">
      <c r="A37" s="773"/>
      <c r="B37"/>
      <c r="C37"/>
      <c r="D37"/>
      <c r="E37"/>
      <c r="F37"/>
      <c r="G37"/>
      <c r="H37"/>
      <c r="I37" s="15"/>
      <c r="K37" s="15"/>
      <c r="L37" s="15"/>
      <c r="M37" s="15"/>
      <c r="N37" s="16"/>
    </row>
    <row r="38" spans="1:17">
      <c r="A38" s="773"/>
      <c r="B38"/>
      <c r="C38"/>
      <c r="D38"/>
      <c r="E38"/>
      <c r="F38"/>
      <c r="G38"/>
      <c r="H38"/>
      <c r="I38" s="15"/>
      <c r="K38" s="15"/>
      <c r="L38" s="15"/>
      <c r="M38" s="15"/>
      <c r="N38" s="16"/>
    </row>
    <row r="39" spans="1:17" ht="30">
      <c r="A39" s="773"/>
      <c r="B39" s="43" t="s">
        <v>17</v>
      </c>
      <c r="C39" s="43" t="s">
        <v>26</v>
      </c>
      <c r="D39" s="615" t="s">
        <v>27</v>
      </c>
      <c r="E39" s="615" t="s">
        <v>28</v>
      </c>
      <c r="F39"/>
      <c r="G39"/>
      <c r="H39"/>
      <c r="I39" s="15"/>
      <c r="K39" s="15"/>
      <c r="L39" s="15"/>
      <c r="M39" s="15"/>
      <c r="N39" s="16"/>
    </row>
    <row r="40" spans="1:17" ht="65.25" customHeight="1">
      <c r="A40" s="773"/>
      <c r="B40" s="49" t="s">
        <v>29</v>
      </c>
      <c r="C40" s="50">
        <v>40</v>
      </c>
      <c r="D40" s="605">
        <v>0</v>
      </c>
      <c r="E40" s="1265">
        <f>+D40+D41</f>
        <v>0</v>
      </c>
      <c r="F40"/>
      <c r="G40"/>
      <c r="H40"/>
      <c r="I40" s="15"/>
      <c r="K40" s="15"/>
      <c r="L40" s="15"/>
      <c r="M40" s="15"/>
      <c r="N40" s="16"/>
    </row>
    <row r="41" spans="1:17" ht="82.5" customHeight="1">
      <c r="A41" s="773"/>
      <c r="B41" s="49" t="s">
        <v>30</v>
      </c>
      <c r="C41" s="50">
        <v>60</v>
      </c>
      <c r="D41" s="605">
        <v>0</v>
      </c>
      <c r="E41" s="1266"/>
      <c r="F41"/>
      <c r="G41"/>
      <c r="H41"/>
      <c r="I41" s="15"/>
      <c r="K41" s="15"/>
      <c r="L41" s="15"/>
      <c r="M41" s="15"/>
      <c r="N41" s="16"/>
    </row>
    <row r="42" spans="1:17">
      <c r="A42" s="773"/>
      <c r="C42" s="40"/>
      <c r="D42" s="23"/>
      <c r="E42" s="41"/>
      <c r="F42" s="37"/>
      <c r="G42" s="37"/>
      <c r="H42" s="37"/>
      <c r="I42" s="38"/>
      <c r="J42" s="537"/>
      <c r="K42" s="38"/>
      <c r="L42" s="38"/>
      <c r="M42" s="38"/>
    </row>
    <row r="43" spans="1:17">
      <c r="A43" s="773"/>
      <c r="C43" s="40"/>
      <c r="D43" s="23"/>
      <c r="E43" s="41"/>
      <c r="F43" s="37"/>
      <c r="G43" s="37"/>
      <c r="H43" s="37"/>
      <c r="I43" s="38"/>
      <c r="J43" s="537"/>
      <c r="K43" s="38"/>
      <c r="L43" s="38"/>
      <c r="M43" s="38"/>
    </row>
    <row r="44" spans="1:17">
      <c r="A44" s="773"/>
      <c r="C44" s="40"/>
      <c r="D44" s="23"/>
      <c r="E44" s="41"/>
      <c r="F44" s="37"/>
      <c r="G44" s="37"/>
      <c r="H44" s="37"/>
      <c r="I44" s="38"/>
      <c r="J44" s="537"/>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ustomHeight="1">
      <c r="A49" s="150">
        <v>1</v>
      </c>
      <c r="B49" s="150" t="s">
        <v>1969</v>
      </c>
      <c r="C49" s="213" t="s">
        <v>3430</v>
      </c>
      <c r="D49" s="119" t="s">
        <v>2053</v>
      </c>
      <c r="E49" s="342" t="s">
        <v>3431</v>
      </c>
      <c r="F49" s="342" t="s">
        <v>18</v>
      </c>
      <c r="G49" s="155" t="s">
        <v>332</v>
      </c>
      <c r="H49" s="1026">
        <v>40232</v>
      </c>
      <c r="I49" s="840">
        <v>40527</v>
      </c>
      <c r="J49" s="157" t="s">
        <v>19</v>
      </c>
      <c r="K49" s="173">
        <f>(DAYS360(H49,I49))/30</f>
        <v>9.7333333333333325</v>
      </c>
      <c r="L49" s="157" t="s">
        <v>332</v>
      </c>
      <c r="M49" s="173">
        <v>7143</v>
      </c>
      <c r="N49" s="173" t="s">
        <v>332</v>
      </c>
      <c r="O49" s="160">
        <v>2070792496</v>
      </c>
      <c r="P49" s="160" t="s">
        <v>3432</v>
      </c>
      <c r="Q49" s="1400" t="s">
        <v>3433</v>
      </c>
      <c r="R49" s="1399"/>
      <c r="S49" s="175"/>
      <c r="T49" s="175"/>
      <c r="U49" s="175"/>
      <c r="V49" s="175"/>
      <c r="W49" s="175"/>
      <c r="X49" s="175"/>
      <c r="Y49" s="175"/>
      <c r="Z49" s="175"/>
    </row>
    <row r="50" spans="1:26" s="162" customFormat="1" ht="60">
      <c r="A50" s="150">
        <f>+A49+1</f>
        <v>2</v>
      </c>
      <c r="B50" s="150" t="s">
        <v>1969</v>
      </c>
      <c r="C50" s="213" t="s">
        <v>3430</v>
      </c>
      <c r="D50" s="119" t="s">
        <v>1972</v>
      </c>
      <c r="E50" s="342">
        <v>2120980</v>
      </c>
      <c r="F50" s="342" t="s">
        <v>18</v>
      </c>
      <c r="G50" s="155" t="s">
        <v>332</v>
      </c>
      <c r="H50" s="156">
        <v>41003</v>
      </c>
      <c r="I50" s="840">
        <v>41171</v>
      </c>
      <c r="J50" s="157" t="s">
        <v>19</v>
      </c>
      <c r="K50" s="173">
        <f>(DAYS360(H50,I50))/30</f>
        <v>5.5</v>
      </c>
      <c r="L50" s="157" t="s">
        <v>332</v>
      </c>
      <c r="M50" s="173">
        <v>377</v>
      </c>
      <c r="N50" s="173" t="s">
        <v>332</v>
      </c>
      <c r="O50" s="160">
        <v>232058354</v>
      </c>
      <c r="P50" s="160" t="s">
        <v>3434</v>
      </c>
      <c r="Q50" s="1401"/>
      <c r="R50" s="1399"/>
      <c r="S50" s="175"/>
      <c r="T50" s="175"/>
      <c r="U50" s="175"/>
      <c r="V50" s="175"/>
      <c r="W50" s="175"/>
      <c r="X50" s="175"/>
      <c r="Y50" s="175"/>
      <c r="Z50" s="175"/>
    </row>
    <row r="51" spans="1:26" s="162" customFormat="1">
      <c r="A51" s="150">
        <f t="shared" ref="A51:A56" si="0">+A50+1</f>
        <v>3</v>
      </c>
      <c r="B51" s="153"/>
      <c r="C51" s="152"/>
      <c r="D51" s="153"/>
      <c r="E51" s="154"/>
      <c r="F51" s="155"/>
      <c r="G51" s="155"/>
      <c r="H51" s="155"/>
      <c r="I51" s="157"/>
      <c r="J51" s="157"/>
      <c r="K51" s="157"/>
      <c r="L51" s="157"/>
      <c r="M51" s="173"/>
      <c r="N51" s="173"/>
      <c r="O51" s="160"/>
      <c r="P51" s="160"/>
      <c r="Q51" s="174"/>
      <c r="R51" s="175"/>
      <c r="S51" s="175"/>
      <c r="T51" s="175"/>
      <c r="U51" s="175"/>
      <c r="V51" s="175"/>
      <c r="W51" s="175"/>
      <c r="X51" s="175"/>
      <c r="Y51" s="175"/>
      <c r="Z51" s="175"/>
    </row>
    <row r="52" spans="1:26" s="162" customFormat="1">
      <c r="A52" s="150">
        <f t="shared" si="0"/>
        <v>4</v>
      </c>
      <c r="B52" s="153"/>
      <c r="C52" s="152"/>
      <c r="D52" s="153"/>
      <c r="E52" s="154"/>
      <c r="F52" s="155"/>
      <c r="G52" s="155"/>
      <c r="H52" s="155"/>
      <c r="I52" s="157"/>
      <c r="J52" s="157"/>
      <c r="K52" s="157"/>
      <c r="L52" s="157"/>
      <c r="M52" s="173"/>
      <c r="N52" s="173"/>
      <c r="O52" s="160"/>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 si="1">SUM(K49:K56)</f>
        <v>15.233333333333333</v>
      </c>
      <c r="L57" s="158">
        <f t="shared" ref="L57:N57" si="2">SUM(L49:L56)</f>
        <v>0</v>
      </c>
      <c r="M57" s="185">
        <f t="shared" si="2"/>
        <v>7520</v>
      </c>
      <c r="N57" s="158">
        <f t="shared" si="2"/>
        <v>0</v>
      </c>
      <c r="O57" s="160"/>
      <c r="P57" s="160"/>
      <c r="Q57" s="161"/>
    </row>
    <row r="58" spans="1:26" s="112" customFormat="1">
      <c r="E58" s="163"/>
      <c r="J58" s="383"/>
    </row>
    <row r="59" spans="1:26" s="112" customFormat="1">
      <c r="B59" s="1253" t="s">
        <v>60</v>
      </c>
      <c r="C59" s="1253" t="s">
        <v>61</v>
      </c>
      <c r="D59" s="1255" t="s">
        <v>62</v>
      </c>
      <c r="E59" s="1255"/>
      <c r="J59" s="383"/>
    </row>
    <row r="60" spans="1:26" s="112" customFormat="1">
      <c r="B60" s="1254"/>
      <c r="C60" s="1254"/>
      <c r="D60" s="625" t="s">
        <v>63</v>
      </c>
      <c r="E60" s="165" t="s">
        <v>64</v>
      </c>
      <c r="J60" s="383"/>
    </row>
    <row r="61" spans="1:26" s="112" customFormat="1" ht="30.6" customHeight="1">
      <c r="B61" s="166" t="s">
        <v>65</v>
      </c>
      <c r="C61" s="167">
        <f>+K57</f>
        <v>15.233333333333333</v>
      </c>
      <c r="D61" s="117"/>
      <c r="E61" s="117" t="s">
        <v>184</v>
      </c>
      <c r="F61" s="168"/>
      <c r="G61" s="168"/>
      <c r="H61" s="168"/>
      <c r="I61" s="168"/>
      <c r="J61" s="548"/>
      <c r="K61" s="168"/>
      <c r="L61" s="168"/>
      <c r="M61" s="168"/>
    </row>
    <row r="62" spans="1:26" s="112" customFormat="1" ht="30" customHeight="1">
      <c r="B62" s="166" t="s">
        <v>66</v>
      </c>
      <c r="C62" s="167">
        <f>+M57</f>
        <v>7520</v>
      </c>
      <c r="D62" s="117" t="s">
        <v>184</v>
      </c>
      <c r="E62" s="117"/>
      <c r="J62" s="383"/>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226</v>
      </c>
      <c r="C69" s="119" t="s">
        <v>155</v>
      </c>
      <c r="D69" s="120" t="s">
        <v>3435</v>
      </c>
      <c r="E69" s="120">
        <v>1000</v>
      </c>
      <c r="F69" s="121" t="s">
        <v>332</v>
      </c>
      <c r="G69" s="121" t="s">
        <v>332</v>
      </c>
      <c r="H69" s="121" t="s">
        <v>332</v>
      </c>
      <c r="I69" s="122" t="s">
        <v>18</v>
      </c>
      <c r="J69" s="121" t="s">
        <v>332</v>
      </c>
      <c r="K69" s="44" t="s">
        <v>332</v>
      </c>
      <c r="L69" s="44" t="s">
        <v>332</v>
      </c>
      <c r="M69" s="44" t="s">
        <v>332</v>
      </c>
      <c r="N69" s="44" t="s">
        <v>332</v>
      </c>
      <c r="O69" s="1278"/>
      <c r="P69" s="1279"/>
      <c r="Q69" s="44" t="s">
        <v>18</v>
      </c>
    </row>
    <row r="70" spans="2:17">
      <c r="B70" s="119"/>
      <c r="C70" s="119"/>
      <c r="D70" s="120"/>
      <c r="E70" s="120"/>
      <c r="F70" s="121"/>
      <c r="G70" s="121"/>
      <c r="H70" s="121"/>
      <c r="I70" s="122"/>
      <c r="J70" s="121"/>
      <c r="K70" s="44"/>
      <c r="L70" s="44"/>
      <c r="M70" s="44"/>
      <c r="N70" s="44"/>
      <c r="O70" s="1278"/>
      <c r="P70" s="1279"/>
      <c r="Q70" s="44"/>
    </row>
    <row r="71" spans="2:17">
      <c r="B71" s="119"/>
      <c r="C71" s="119"/>
      <c r="D71" s="120"/>
      <c r="E71" s="120"/>
      <c r="F71" s="121"/>
      <c r="G71" s="121"/>
      <c r="H71" s="121"/>
      <c r="I71" s="122"/>
      <c r="J71" s="121"/>
      <c r="K71" s="44"/>
      <c r="L71" s="44"/>
      <c r="M71" s="44"/>
      <c r="N71" s="44"/>
      <c r="O71" s="1278"/>
      <c r="P71" s="1279"/>
      <c r="Q71" s="44"/>
    </row>
    <row r="72" spans="2:17">
      <c r="B72" s="119"/>
      <c r="C72" s="119"/>
      <c r="D72" s="120"/>
      <c r="E72" s="120"/>
      <c r="F72" s="121"/>
      <c r="G72" s="121"/>
      <c r="H72" s="121"/>
      <c r="I72" s="122"/>
      <c r="J72" s="121"/>
      <c r="K72" s="44"/>
      <c r="L72" s="44"/>
      <c r="M72" s="44"/>
      <c r="N72" s="44"/>
      <c r="O72" s="1278"/>
      <c r="P72" s="1279"/>
      <c r="Q72" s="44"/>
    </row>
    <row r="73" spans="2:17">
      <c r="B73" s="119"/>
      <c r="C73" s="119"/>
      <c r="D73" s="120"/>
      <c r="E73" s="120"/>
      <c r="F73" s="121"/>
      <c r="G73" s="121"/>
      <c r="H73" s="121"/>
      <c r="I73" s="122"/>
      <c r="J73" s="121"/>
      <c r="K73" s="44"/>
      <c r="L73" s="44"/>
      <c r="M73" s="44"/>
      <c r="N73" s="44"/>
      <c r="O73" s="1278"/>
      <c r="P73" s="1279"/>
      <c r="Q73" s="44"/>
    </row>
    <row r="74" spans="2:17">
      <c r="B74" s="119"/>
      <c r="C74" s="119"/>
      <c r="D74" s="120"/>
      <c r="E74" s="120"/>
      <c r="F74" s="121"/>
      <c r="G74" s="121"/>
      <c r="H74" s="121"/>
      <c r="I74" s="122"/>
      <c r="J74" s="121"/>
      <c r="K74" s="44"/>
      <c r="L74" s="44"/>
      <c r="M74" s="44"/>
      <c r="N74" s="44"/>
      <c r="O74" s="1278"/>
      <c r="P74" s="1279"/>
      <c r="Q74" s="44"/>
    </row>
    <row r="75" spans="2:17">
      <c r="B75" s="44"/>
      <c r="C75" s="44"/>
      <c r="D75" s="44"/>
      <c r="E75" s="44"/>
      <c r="F75" s="44"/>
      <c r="G75" s="44"/>
      <c r="H75" s="44"/>
      <c r="I75" s="44"/>
      <c r="J75" s="605"/>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243" customHeight="1">
      <c r="B87" s="582" t="s">
        <v>104</v>
      </c>
      <c r="C87" s="582" t="s">
        <v>2507</v>
      </c>
      <c r="D87" s="582" t="s">
        <v>3436</v>
      </c>
      <c r="E87" s="1027">
        <v>10294192</v>
      </c>
      <c r="F87" s="582" t="s">
        <v>3437</v>
      </c>
      <c r="G87" s="582" t="s">
        <v>3438</v>
      </c>
      <c r="H87" s="1028">
        <v>41570</v>
      </c>
      <c r="I87" s="823" t="s">
        <v>332</v>
      </c>
      <c r="J87" s="820" t="s">
        <v>3439</v>
      </c>
      <c r="K87" s="580" t="s">
        <v>3440</v>
      </c>
      <c r="L87" s="188" t="s">
        <v>3441</v>
      </c>
      <c r="M87" s="44" t="s">
        <v>18</v>
      </c>
      <c r="N87" s="44" t="s">
        <v>18</v>
      </c>
      <c r="O87" s="44" t="s">
        <v>336</v>
      </c>
      <c r="P87" s="1280"/>
      <c r="Q87" s="1280"/>
    </row>
    <row r="88" spans="2:17" ht="137.25" customHeight="1">
      <c r="B88" s="213" t="s">
        <v>104</v>
      </c>
      <c r="C88" s="213" t="s">
        <v>3442</v>
      </c>
      <c r="D88" s="213" t="s">
        <v>3443</v>
      </c>
      <c r="E88" s="342">
        <v>76314872</v>
      </c>
      <c r="F88" s="213" t="s">
        <v>3073</v>
      </c>
      <c r="G88" s="213" t="s">
        <v>3444</v>
      </c>
      <c r="H88" s="219">
        <v>37421</v>
      </c>
      <c r="I88" s="120">
        <v>38986</v>
      </c>
      <c r="J88" s="820" t="s">
        <v>3445</v>
      </c>
      <c r="K88" s="580" t="s">
        <v>3446</v>
      </c>
      <c r="L88" s="188" t="s">
        <v>3447</v>
      </c>
      <c r="M88" s="44" t="s">
        <v>18</v>
      </c>
      <c r="N88" s="44" t="s">
        <v>18</v>
      </c>
      <c r="O88" s="44" t="s">
        <v>336</v>
      </c>
      <c r="P88" s="1276"/>
      <c r="Q88" s="1277"/>
    </row>
    <row r="89" spans="2:17" ht="243.75" customHeight="1">
      <c r="B89" s="213" t="s">
        <v>104</v>
      </c>
      <c r="C89" s="213" t="s">
        <v>3448</v>
      </c>
      <c r="D89" s="213" t="s">
        <v>3449</v>
      </c>
      <c r="E89" s="342">
        <v>76322017</v>
      </c>
      <c r="F89" s="213" t="s">
        <v>3324</v>
      </c>
      <c r="G89" s="213" t="s">
        <v>3450</v>
      </c>
      <c r="H89" s="219">
        <v>37162</v>
      </c>
      <c r="I89" s="120"/>
      <c r="J89" s="820" t="s">
        <v>3439</v>
      </c>
      <c r="K89" s="580" t="s">
        <v>3451</v>
      </c>
      <c r="L89" s="188" t="s">
        <v>3447</v>
      </c>
      <c r="M89" s="44" t="s">
        <v>18</v>
      </c>
      <c r="N89" s="44" t="s">
        <v>18</v>
      </c>
      <c r="O89" s="44" t="s">
        <v>336</v>
      </c>
      <c r="P89" s="1276"/>
      <c r="Q89" s="1277"/>
    </row>
    <row r="90" spans="2:17" ht="55.5" customHeight="1">
      <c r="B90" s="213" t="s">
        <v>104</v>
      </c>
      <c r="C90" s="213" t="s">
        <v>3452</v>
      </c>
      <c r="D90" s="213" t="s">
        <v>3453</v>
      </c>
      <c r="E90" s="342">
        <v>60254513</v>
      </c>
      <c r="F90" s="213" t="s">
        <v>3454</v>
      </c>
      <c r="G90" s="213" t="s">
        <v>3455</v>
      </c>
      <c r="H90" s="219" t="s">
        <v>3456</v>
      </c>
      <c r="I90" s="120" t="s">
        <v>332</v>
      </c>
      <c r="J90" s="217" t="s">
        <v>3457</v>
      </c>
      <c r="K90" s="188" t="s">
        <v>3458</v>
      </c>
      <c r="L90" s="188" t="s">
        <v>3459</v>
      </c>
      <c r="M90" s="44" t="s">
        <v>18</v>
      </c>
      <c r="N90" s="44" t="s">
        <v>18</v>
      </c>
      <c r="O90" s="44" t="s">
        <v>336</v>
      </c>
      <c r="P90" s="1276"/>
      <c r="Q90" s="1277"/>
    </row>
    <row r="91" spans="2:17" ht="342.75" customHeight="1">
      <c r="B91" s="213" t="s">
        <v>3460</v>
      </c>
      <c r="C91" s="213" t="s">
        <v>2527</v>
      </c>
      <c r="D91" s="213" t="s">
        <v>3461</v>
      </c>
      <c r="E91" s="342">
        <v>34555626</v>
      </c>
      <c r="F91" s="213" t="s">
        <v>114</v>
      </c>
      <c r="G91" s="213" t="s">
        <v>3462</v>
      </c>
      <c r="H91" s="219">
        <v>37707</v>
      </c>
      <c r="I91" s="120"/>
      <c r="J91" s="820" t="s">
        <v>3463</v>
      </c>
      <c r="K91" s="188" t="s">
        <v>3464</v>
      </c>
      <c r="L91" s="188" t="s">
        <v>3465</v>
      </c>
      <c r="M91" s="44" t="s">
        <v>18</v>
      </c>
      <c r="N91" s="44" t="s">
        <v>18</v>
      </c>
      <c r="O91" s="44" t="s">
        <v>336</v>
      </c>
      <c r="P91" s="1276" t="s">
        <v>3466</v>
      </c>
      <c r="Q91" s="1277"/>
    </row>
    <row r="92" spans="2:17" ht="55.5" customHeight="1">
      <c r="B92" s="213" t="s">
        <v>3460</v>
      </c>
      <c r="C92" s="213" t="s">
        <v>2527</v>
      </c>
      <c r="D92" s="213" t="s">
        <v>3467</v>
      </c>
      <c r="E92" s="342">
        <v>36318914</v>
      </c>
      <c r="F92" s="213" t="s">
        <v>212</v>
      </c>
      <c r="G92" s="213" t="s">
        <v>3468</v>
      </c>
      <c r="H92" s="214">
        <v>39381</v>
      </c>
      <c r="I92" s="213">
        <v>133148</v>
      </c>
      <c r="J92" s="217" t="s">
        <v>3469</v>
      </c>
      <c r="K92" s="188" t="s">
        <v>3470</v>
      </c>
      <c r="L92" s="188" t="s">
        <v>3471</v>
      </c>
      <c r="M92" s="44" t="s">
        <v>18</v>
      </c>
      <c r="N92" s="44" t="s">
        <v>18</v>
      </c>
      <c r="O92" s="44" t="s">
        <v>336</v>
      </c>
      <c r="P92" s="1276"/>
      <c r="Q92" s="1277"/>
    </row>
    <row r="93" spans="2:17" ht="55.5" customHeight="1">
      <c r="B93" s="213" t="s">
        <v>3460</v>
      </c>
      <c r="C93" s="213" t="s">
        <v>2527</v>
      </c>
      <c r="D93" s="213" t="s">
        <v>3472</v>
      </c>
      <c r="E93" s="342">
        <v>98381222</v>
      </c>
      <c r="F93" s="213" t="s">
        <v>212</v>
      </c>
      <c r="G93" s="213" t="s">
        <v>2892</v>
      </c>
      <c r="H93" s="219">
        <v>37697</v>
      </c>
      <c r="I93" s="188" t="s">
        <v>3213</v>
      </c>
      <c r="J93" s="217" t="s">
        <v>3473</v>
      </c>
      <c r="K93" s="188" t="s">
        <v>3474</v>
      </c>
      <c r="L93" s="188" t="s">
        <v>3475</v>
      </c>
      <c r="M93" s="44" t="s">
        <v>18</v>
      </c>
      <c r="N93" s="44" t="s">
        <v>18</v>
      </c>
      <c r="O93" s="44" t="s">
        <v>336</v>
      </c>
      <c r="P93" s="1280"/>
      <c r="Q93" s="1280"/>
    </row>
    <row r="94" spans="2:17" ht="55.5" customHeight="1">
      <c r="B94" s="213" t="s">
        <v>3460</v>
      </c>
      <c r="C94" s="213" t="s">
        <v>2527</v>
      </c>
      <c r="D94" s="213" t="s">
        <v>3476</v>
      </c>
      <c r="E94" s="342">
        <v>76312029</v>
      </c>
      <c r="F94" s="213" t="s">
        <v>3477</v>
      </c>
      <c r="G94" s="213" t="s">
        <v>1083</v>
      </c>
      <c r="H94" s="219">
        <v>37603</v>
      </c>
      <c r="I94" s="188" t="s">
        <v>3213</v>
      </c>
      <c r="J94" s="554" t="s">
        <v>3457</v>
      </c>
      <c r="K94" s="215">
        <v>41671</v>
      </c>
      <c r="L94" s="188" t="s">
        <v>3478</v>
      </c>
      <c r="M94" s="44" t="s">
        <v>18</v>
      </c>
      <c r="N94" s="44" t="s">
        <v>18</v>
      </c>
      <c r="O94" s="44" t="s">
        <v>336</v>
      </c>
      <c r="P94" s="1280"/>
      <c r="Q94" s="1280"/>
    </row>
    <row r="95" spans="2:17" ht="61.5" customHeight="1">
      <c r="B95" s="213" t="s">
        <v>3460</v>
      </c>
      <c r="C95" s="213" t="s">
        <v>2527</v>
      </c>
      <c r="D95" s="213" t="s">
        <v>3479</v>
      </c>
      <c r="E95" s="342">
        <v>1061730001</v>
      </c>
      <c r="F95" s="213" t="s">
        <v>114</v>
      </c>
      <c r="G95" s="213" t="s">
        <v>3444</v>
      </c>
      <c r="H95" s="219">
        <v>41803</v>
      </c>
      <c r="I95" s="188">
        <v>144105</v>
      </c>
      <c r="J95" s="217" t="s">
        <v>3480</v>
      </c>
      <c r="K95" s="188" t="s">
        <v>3481</v>
      </c>
      <c r="L95" s="188" t="s">
        <v>3478</v>
      </c>
      <c r="M95" s="44" t="s">
        <v>18</v>
      </c>
      <c r="N95" s="44" t="s">
        <v>19</v>
      </c>
      <c r="O95" s="44" t="s">
        <v>336</v>
      </c>
      <c r="P95" s="1276" t="s">
        <v>3482</v>
      </c>
      <c r="Q95" s="1277"/>
    </row>
    <row r="96" spans="2:17" ht="409.5">
      <c r="B96" s="213" t="s">
        <v>3460</v>
      </c>
      <c r="C96" s="213" t="s">
        <v>2527</v>
      </c>
      <c r="D96" s="213" t="s">
        <v>3483</v>
      </c>
      <c r="E96" s="342">
        <v>10294000</v>
      </c>
      <c r="F96" s="213" t="s">
        <v>3484</v>
      </c>
      <c r="G96" s="213" t="s">
        <v>3485</v>
      </c>
      <c r="H96" s="219">
        <v>40531</v>
      </c>
      <c r="I96" s="188"/>
      <c r="J96" s="217" t="s">
        <v>3486</v>
      </c>
      <c r="K96" s="188" t="s">
        <v>3487</v>
      </c>
      <c r="L96" s="188" t="s">
        <v>3478</v>
      </c>
      <c r="M96" s="44" t="s">
        <v>18</v>
      </c>
      <c r="N96" s="44" t="s">
        <v>18</v>
      </c>
      <c r="O96" s="44" t="s">
        <v>336</v>
      </c>
      <c r="P96" s="1280"/>
      <c r="Q96" s="1280"/>
    </row>
    <row r="97" spans="2:17" ht="60">
      <c r="B97" s="213" t="s">
        <v>3460</v>
      </c>
      <c r="C97" s="213" t="s">
        <v>2527</v>
      </c>
      <c r="D97" s="213" t="s">
        <v>3488</v>
      </c>
      <c r="E97" s="342">
        <v>1061729548</v>
      </c>
      <c r="F97" s="213" t="s">
        <v>114</v>
      </c>
      <c r="G97" s="213" t="s">
        <v>115</v>
      </c>
      <c r="H97" s="219">
        <v>41773</v>
      </c>
      <c r="I97" s="188" t="s">
        <v>3489</v>
      </c>
      <c r="J97" s="217" t="s">
        <v>3490</v>
      </c>
      <c r="K97" s="188" t="s">
        <v>3491</v>
      </c>
      <c r="L97" s="188" t="s">
        <v>3492</v>
      </c>
      <c r="M97" s="44" t="s">
        <v>18</v>
      </c>
      <c r="N97" s="44" t="s">
        <v>19</v>
      </c>
      <c r="O97" s="44" t="s">
        <v>19</v>
      </c>
      <c r="P97" s="1280" t="s">
        <v>3493</v>
      </c>
      <c r="Q97" s="1280"/>
    </row>
    <row r="98" spans="2:17">
      <c r="B98" s="213"/>
      <c r="C98" s="213"/>
      <c r="D98" s="213"/>
      <c r="E98" s="342"/>
      <c r="F98" s="213"/>
      <c r="G98" s="213"/>
      <c r="H98" s="219"/>
      <c r="I98" s="188"/>
      <c r="J98" s="217"/>
      <c r="K98" s="188"/>
      <c r="L98" s="188"/>
      <c r="M98" s="44"/>
      <c r="N98" s="44"/>
      <c r="O98" s="44"/>
      <c r="P98" s="600"/>
      <c r="Q98" s="601"/>
    </row>
    <row r="99" spans="2:17">
      <c r="B99" s="213"/>
      <c r="C99" s="213"/>
      <c r="D99" s="213"/>
      <c r="E99" s="342"/>
      <c r="F99" s="213"/>
      <c r="G99" s="213"/>
      <c r="H99" s="219"/>
      <c r="I99" s="120"/>
      <c r="J99" s="217"/>
      <c r="K99" s="188"/>
      <c r="L99" s="188"/>
      <c r="M99" s="44"/>
      <c r="N99" s="44"/>
      <c r="O99" s="44"/>
      <c r="P99" s="600"/>
      <c r="Q99" s="601"/>
    </row>
    <row r="100" spans="2:17">
      <c r="B100" s="213"/>
      <c r="C100" s="213"/>
      <c r="D100" s="119"/>
      <c r="E100" s="342"/>
      <c r="F100" s="119"/>
      <c r="G100" s="119"/>
      <c r="H100" s="119"/>
      <c r="I100" s="120"/>
      <c r="J100" s="47"/>
      <c r="K100" s="122"/>
      <c r="L100" s="122"/>
      <c r="M100" s="44"/>
      <c r="N100" s="44"/>
      <c r="O100" s="44"/>
      <c r="P100" s="1281"/>
      <c r="Q100" s="1281"/>
    </row>
    <row r="101" spans="2:17" ht="46.15" customHeight="1">
      <c r="B101" s="115" t="s">
        <v>17</v>
      </c>
      <c r="C101" s="115" t="s">
        <v>119</v>
      </c>
      <c r="D101" s="1271" t="s">
        <v>82</v>
      </c>
      <c r="E101" s="1273"/>
    </row>
    <row r="102" spans="2:17" ht="46.9" customHeight="1">
      <c r="B102" s="129" t="s">
        <v>181</v>
      </c>
      <c r="C102" s="632" t="s">
        <v>18</v>
      </c>
      <c r="D102" s="1280" t="s">
        <v>2360</v>
      </c>
      <c r="E102" s="1280"/>
      <c r="F102" s="103"/>
    </row>
    <row r="103" spans="2:17" ht="46.9" customHeight="1">
      <c r="B103" s="129"/>
      <c r="C103" s="110"/>
      <c r="D103" s="1280"/>
      <c r="E103" s="1280"/>
    </row>
    <row r="106" spans="2:17" ht="26.25">
      <c r="B106" s="1402" t="s">
        <v>121</v>
      </c>
      <c r="C106" s="1403"/>
      <c r="D106" s="1403"/>
      <c r="E106" s="1403"/>
      <c r="F106" s="1403"/>
      <c r="G106" s="1403"/>
      <c r="H106" s="1403"/>
      <c r="I106" s="1403"/>
      <c r="J106" s="1403"/>
      <c r="K106" s="1403"/>
      <c r="L106" s="1403"/>
      <c r="M106" s="1403"/>
      <c r="N106" s="1403"/>
      <c r="O106" s="1403"/>
      <c r="P106" s="1403"/>
    </row>
    <row r="108" spans="2:17" ht="15.75" thickBot="1"/>
    <row r="109" spans="2:17" ht="27" thickBot="1">
      <c r="B109" s="1268" t="s">
        <v>122</v>
      </c>
      <c r="C109" s="1269"/>
      <c r="D109" s="1269"/>
      <c r="E109" s="1269"/>
      <c r="F109" s="1269"/>
      <c r="G109" s="1269"/>
      <c r="H109" s="1269"/>
      <c r="I109" s="1269"/>
      <c r="J109" s="1269"/>
      <c r="K109" s="1269"/>
      <c r="L109" s="1269"/>
      <c r="M109" s="1269"/>
      <c r="N109" s="1270"/>
    </row>
    <row r="111" spans="2:17" ht="15.75" thickBot="1">
      <c r="M111" s="51"/>
      <c r="N111" s="51"/>
    </row>
    <row r="112" spans="2:17" s="15" customFormat="1" ht="109.5" customHeight="1">
      <c r="B112" s="52" t="s">
        <v>33</v>
      </c>
      <c r="C112" s="52" t="s">
        <v>34</v>
      </c>
      <c r="D112" s="52" t="s">
        <v>35</v>
      </c>
      <c r="E112" s="52" t="s">
        <v>36</v>
      </c>
      <c r="F112" s="52" t="s">
        <v>37</v>
      </c>
      <c r="G112" s="52" t="s">
        <v>38</v>
      </c>
      <c r="H112" s="52" t="s">
        <v>39</v>
      </c>
      <c r="I112" s="52" t="s">
        <v>40</v>
      </c>
      <c r="J112" s="52" t="s">
        <v>41</v>
      </c>
      <c r="K112" s="52" t="s">
        <v>42</v>
      </c>
      <c r="L112" s="52" t="s">
        <v>43</v>
      </c>
      <c r="M112" s="53" t="s">
        <v>44</v>
      </c>
      <c r="N112" s="52" t="s">
        <v>45</v>
      </c>
      <c r="O112" s="52" t="s">
        <v>46</v>
      </c>
      <c r="P112" s="54" t="s">
        <v>47</v>
      </c>
      <c r="Q112" s="54" t="s">
        <v>48</v>
      </c>
    </row>
    <row r="113" spans="1:26" s="162" customFormat="1">
      <c r="A113" s="150">
        <v>1</v>
      </c>
      <c r="B113" s="150"/>
      <c r="C113" s="150"/>
      <c r="D113" s="119"/>
      <c r="E113" s="342"/>
      <c r="F113" s="342"/>
      <c r="G113" s="155"/>
      <c r="H113" s="1026"/>
      <c r="I113" s="157"/>
      <c r="J113" s="157"/>
      <c r="K113" s="173"/>
      <c r="L113" s="157"/>
      <c r="M113" s="198"/>
      <c r="N113" s="173"/>
      <c r="O113" s="160"/>
      <c r="P113" s="160"/>
      <c r="Q113" s="1400"/>
      <c r="R113" s="175"/>
      <c r="S113" s="175"/>
      <c r="T113" s="175"/>
      <c r="U113" s="175"/>
      <c r="V113" s="175"/>
      <c r="W113" s="175"/>
      <c r="X113" s="175"/>
      <c r="Y113" s="175"/>
      <c r="Z113" s="175"/>
    </row>
    <row r="114" spans="1:26" s="162" customFormat="1">
      <c r="A114" s="150">
        <f>+A113+1</f>
        <v>2</v>
      </c>
      <c r="B114" s="150"/>
      <c r="C114" s="213"/>
      <c r="D114" s="119"/>
      <c r="E114" s="342"/>
      <c r="F114" s="342"/>
      <c r="G114" s="155"/>
      <c r="H114" s="156"/>
      <c r="I114" s="157"/>
      <c r="J114" s="157"/>
      <c r="K114" s="173"/>
      <c r="L114" s="157"/>
      <c r="M114" s="198"/>
      <c r="N114" s="173"/>
      <c r="O114" s="160"/>
      <c r="P114" s="160"/>
      <c r="Q114" s="1401"/>
      <c r="R114" s="175"/>
      <c r="S114" s="175"/>
      <c r="T114" s="175"/>
      <c r="U114" s="175"/>
      <c r="V114" s="175"/>
      <c r="W114" s="175"/>
      <c r="X114" s="175"/>
      <c r="Y114" s="175"/>
      <c r="Z114" s="175"/>
    </row>
    <row r="115" spans="1:26" s="162" customFormat="1">
      <c r="A115" s="150">
        <f t="shared" ref="A115:A120" si="3">+A114+1</f>
        <v>3</v>
      </c>
      <c r="B115" s="213"/>
      <c r="C115" s="213"/>
      <c r="D115" s="119"/>
      <c r="E115" s="342"/>
      <c r="F115" s="155"/>
      <c r="G115" s="155"/>
      <c r="H115" s="156"/>
      <c r="I115" s="157"/>
      <c r="J115" s="157"/>
      <c r="K115" s="173"/>
      <c r="L115" s="157"/>
      <c r="M115" s="173"/>
      <c r="N115" s="173"/>
      <c r="O115" s="160"/>
      <c r="P115" s="160"/>
      <c r="Q115" s="174"/>
      <c r="R115" s="175"/>
      <c r="S115" s="175"/>
      <c r="T115" s="175"/>
      <c r="U115" s="175"/>
      <c r="V115" s="175"/>
      <c r="W115" s="175"/>
      <c r="X115" s="175"/>
      <c r="Y115" s="175"/>
      <c r="Z115" s="175"/>
    </row>
    <row r="116" spans="1:26" s="162" customFormat="1">
      <c r="A116" s="150">
        <f t="shared" si="3"/>
        <v>4</v>
      </c>
      <c r="B116" s="153"/>
      <c r="C116" s="152"/>
      <c r="D116" s="153"/>
      <c r="E116" s="342"/>
      <c r="F116" s="155"/>
      <c r="G116" s="155"/>
      <c r="H116" s="156"/>
      <c r="I116" s="157"/>
      <c r="J116" s="157"/>
      <c r="K116" s="173"/>
      <c r="L116" s="157"/>
      <c r="M116" s="173"/>
      <c r="N116" s="173"/>
      <c r="O116" s="160"/>
      <c r="P116" s="160"/>
      <c r="Q116" s="174"/>
      <c r="R116" s="175"/>
      <c r="S116" s="175"/>
      <c r="T116" s="175"/>
      <c r="U116" s="175"/>
      <c r="V116" s="175"/>
      <c r="W116" s="175"/>
      <c r="X116" s="175"/>
      <c r="Y116" s="175"/>
      <c r="Z116" s="175"/>
    </row>
    <row r="117" spans="1:26" s="162" customFormat="1">
      <c r="A117" s="150">
        <f t="shared" si="3"/>
        <v>5</v>
      </c>
      <c r="B117" s="153"/>
      <c r="C117" s="152"/>
      <c r="D117" s="153"/>
      <c r="E117" s="342"/>
      <c r="F117" s="155"/>
      <c r="G117" s="155"/>
      <c r="H117" s="156"/>
      <c r="I117" s="157"/>
      <c r="J117" s="157"/>
      <c r="K117" s="173"/>
      <c r="L117" s="157"/>
      <c r="M117" s="173"/>
      <c r="N117" s="173"/>
      <c r="O117" s="160"/>
      <c r="P117" s="160"/>
      <c r="Q117" s="174"/>
      <c r="R117" s="175"/>
      <c r="S117" s="175"/>
      <c r="T117" s="175"/>
      <c r="U117" s="175"/>
      <c r="V117" s="175"/>
      <c r="W117" s="175"/>
      <c r="X117" s="175"/>
      <c r="Y117" s="175"/>
      <c r="Z117" s="175"/>
    </row>
    <row r="118" spans="1:26" s="162" customFormat="1">
      <c r="A118" s="150">
        <f t="shared" si="3"/>
        <v>6</v>
      </c>
      <c r="B118" s="153"/>
      <c r="C118" s="152"/>
      <c r="D118" s="153"/>
      <c r="E118" s="342"/>
      <c r="F118" s="155"/>
      <c r="G118" s="155"/>
      <c r="H118" s="156"/>
      <c r="I118" s="157"/>
      <c r="J118" s="157"/>
      <c r="K118" s="173"/>
      <c r="L118" s="157"/>
      <c r="M118" s="173"/>
      <c r="N118" s="173"/>
      <c r="O118" s="160"/>
      <c r="P118" s="160"/>
      <c r="Q118" s="174"/>
      <c r="R118" s="175"/>
      <c r="S118" s="175"/>
      <c r="T118" s="175"/>
      <c r="U118" s="175"/>
      <c r="V118" s="175"/>
      <c r="W118" s="175"/>
      <c r="X118" s="175"/>
      <c r="Y118" s="175"/>
      <c r="Z118" s="175"/>
    </row>
    <row r="119" spans="1:26" s="162" customFormat="1">
      <c r="A119" s="150">
        <f t="shared" si="3"/>
        <v>7</v>
      </c>
      <c r="B119" s="153"/>
      <c r="C119" s="152"/>
      <c r="D119" s="153"/>
      <c r="E119" s="154"/>
      <c r="F119" s="155"/>
      <c r="G119" s="155"/>
      <c r="H119" s="155"/>
      <c r="I119" s="157"/>
      <c r="J119" s="157"/>
      <c r="K119" s="157"/>
      <c r="L119" s="157"/>
      <c r="M119" s="173"/>
      <c r="N119" s="173"/>
      <c r="O119" s="160"/>
      <c r="P119" s="160"/>
      <c r="Q119" s="174"/>
      <c r="R119" s="175"/>
      <c r="S119" s="175"/>
      <c r="T119" s="175"/>
      <c r="U119" s="175"/>
      <c r="V119" s="175"/>
      <c r="W119" s="175"/>
      <c r="X119" s="175"/>
      <c r="Y119" s="175"/>
      <c r="Z119" s="175"/>
    </row>
    <row r="120" spans="1:26" s="162" customFormat="1">
      <c r="A120" s="150">
        <f t="shared" si="3"/>
        <v>8</v>
      </c>
      <c r="B120" s="153"/>
      <c r="C120" s="152"/>
      <c r="D120" s="153"/>
      <c r="E120" s="154"/>
      <c r="F120" s="155"/>
      <c r="G120" s="155"/>
      <c r="H120" s="155"/>
      <c r="I120" s="157"/>
      <c r="J120" s="157"/>
      <c r="K120" s="157"/>
      <c r="L120" s="157"/>
      <c r="M120" s="173"/>
      <c r="N120" s="173"/>
      <c r="O120" s="160"/>
      <c r="P120" s="160"/>
      <c r="Q120" s="174"/>
      <c r="R120" s="175"/>
      <c r="S120" s="175"/>
      <c r="T120" s="175"/>
      <c r="U120" s="175"/>
      <c r="V120" s="175"/>
      <c r="W120" s="175"/>
      <c r="X120" s="175"/>
      <c r="Y120" s="175"/>
      <c r="Z120" s="175"/>
    </row>
    <row r="121" spans="1:26" s="162" customFormat="1">
      <c r="A121" s="150"/>
      <c r="B121" s="151" t="s">
        <v>28</v>
      </c>
      <c r="C121" s="152"/>
      <c r="D121" s="153"/>
      <c r="E121" s="154"/>
      <c r="F121" s="155"/>
      <c r="G121" s="155"/>
      <c r="H121" s="155"/>
      <c r="I121" s="157"/>
      <c r="J121" s="157"/>
      <c r="K121" s="158">
        <f t="shared" ref="K121" si="4">SUM(K113:K120)</f>
        <v>0</v>
      </c>
      <c r="L121" s="158">
        <f t="shared" ref="L121:N121" si="5">SUM(L113:L120)</f>
        <v>0</v>
      </c>
      <c r="M121" s="185">
        <f t="shared" si="5"/>
        <v>0</v>
      </c>
      <c r="N121" s="158">
        <f t="shared" si="5"/>
        <v>0</v>
      </c>
      <c r="O121" s="160"/>
      <c r="P121" s="160"/>
      <c r="Q121" s="161"/>
    </row>
    <row r="122" spans="1:26">
      <c r="B122" s="112"/>
      <c r="C122" s="112"/>
      <c r="D122" s="112"/>
      <c r="E122" s="163"/>
      <c r="F122" s="112"/>
      <c r="G122" s="112"/>
      <c r="H122" s="112"/>
      <c r="I122" s="112"/>
      <c r="J122" s="383"/>
      <c r="K122" s="112"/>
      <c r="L122" s="112"/>
      <c r="M122" s="112"/>
      <c r="N122" s="112"/>
      <c r="O122" s="112"/>
      <c r="P122" s="112"/>
    </row>
    <row r="123" spans="1:26" ht="18.75">
      <c r="B123" s="166" t="s">
        <v>123</v>
      </c>
      <c r="C123" s="176">
        <f>+K121</f>
        <v>0</v>
      </c>
      <c r="H123" s="168"/>
      <c r="I123" s="168"/>
      <c r="J123" s="548"/>
      <c r="K123" s="168"/>
      <c r="L123" s="168"/>
      <c r="M123" s="168"/>
      <c r="N123" s="112"/>
      <c r="O123" s="112"/>
      <c r="P123" s="112"/>
    </row>
    <row r="125" spans="1:26" ht="15.75" thickBot="1"/>
    <row r="126" spans="1:26" ht="37.15" customHeight="1" thickBot="1">
      <c r="B126" s="177" t="s">
        <v>124</v>
      </c>
      <c r="C126" s="142" t="s">
        <v>125</v>
      </c>
      <c r="D126" s="177" t="s">
        <v>27</v>
      </c>
      <c r="E126" s="142" t="s">
        <v>126</v>
      </c>
    </row>
    <row r="127" spans="1:26" ht="41.45" customHeight="1">
      <c r="B127" s="178" t="s">
        <v>127</v>
      </c>
      <c r="C127" s="179">
        <v>20</v>
      </c>
      <c r="D127" s="179">
        <v>0</v>
      </c>
      <c r="E127" s="1282">
        <f>+D127+D128+D129</f>
        <v>0</v>
      </c>
    </row>
    <row r="128" spans="1:26">
      <c r="B128" s="178" t="s">
        <v>128</v>
      </c>
      <c r="C128" s="118">
        <v>30</v>
      </c>
      <c r="D128" s="605">
        <v>0</v>
      </c>
      <c r="E128" s="1283"/>
    </row>
    <row r="129" spans="2:17" ht="15.75" thickBot="1">
      <c r="B129" s="178" t="s">
        <v>129</v>
      </c>
      <c r="C129" s="180">
        <v>40</v>
      </c>
      <c r="D129" s="180">
        <v>0</v>
      </c>
      <c r="E129" s="1284"/>
    </row>
    <row r="131" spans="2:17" ht="15.75" thickBot="1"/>
    <row r="132" spans="2:17" ht="27" thickBot="1">
      <c r="B132" s="1268" t="s">
        <v>130</v>
      </c>
      <c r="C132" s="1269"/>
      <c r="D132" s="1269"/>
      <c r="E132" s="1269"/>
      <c r="F132" s="1269"/>
      <c r="G132" s="1269"/>
      <c r="H132" s="1269"/>
      <c r="I132" s="1269"/>
      <c r="J132" s="1269"/>
      <c r="K132" s="1269"/>
      <c r="L132" s="1269"/>
      <c r="M132" s="1269"/>
      <c r="N132" s="1270"/>
    </row>
    <row r="133" spans="2:17" ht="68.25" customHeight="1"/>
    <row r="134" spans="2:17" ht="76.5" customHeight="1">
      <c r="B134" s="114" t="s">
        <v>92</v>
      </c>
      <c r="C134" s="114" t="s">
        <v>93</v>
      </c>
      <c r="D134" s="114" t="s">
        <v>94</v>
      </c>
      <c r="E134" s="114" t="s">
        <v>95</v>
      </c>
      <c r="F134" s="114" t="s">
        <v>96</v>
      </c>
      <c r="G134" s="114" t="s">
        <v>97</v>
      </c>
      <c r="H134" s="114" t="s">
        <v>98</v>
      </c>
      <c r="I134" s="114" t="s">
        <v>99</v>
      </c>
      <c r="J134" s="1271" t="s">
        <v>100</v>
      </c>
      <c r="K134" s="1272"/>
      <c r="L134" s="1273"/>
      <c r="M134" s="114" t="s">
        <v>101</v>
      </c>
      <c r="N134" s="114" t="s">
        <v>102</v>
      </c>
      <c r="O134" s="114" t="s">
        <v>103</v>
      </c>
      <c r="P134" s="1271" t="s">
        <v>82</v>
      </c>
      <c r="Q134" s="1273"/>
    </row>
    <row r="135" spans="2:17" ht="60.75" customHeight="1">
      <c r="B135" s="213" t="s">
        <v>3131</v>
      </c>
      <c r="C135" s="602"/>
      <c r="D135" s="605"/>
      <c r="E135" s="943"/>
      <c r="F135" s="602"/>
      <c r="G135" s="602"/>
      <c r="H135" s="206"/>
      <c r="I135" s="629"/>
      <c r="J135" s="602"/>
      <c r="K135" s="629"/>
      <c r="L135" s="629"/>
      <c r="M135" s="605"/>
      <c r="N135" s="605"/>
      <c r="O135" s="605"/>
      <c r="P135" s="1280"/>
      <c r="Q135" s="1280"/>
    </row>
    <row r="136" spans="2:17" ht="313.5" customHeight="1">
      <c r="B136" s="213" t="s">
        <v>3130</v>
      </c>
      <c r="C136" s="602"/>
      <c r="D136" s="605"/>
      <c r="E136" s="605"/>
      <c r="F136" s="602"/>
      <c r="G136" s="605"/>
      <c r="H136" s="206"/>
      <c r="I136" s="629"/>
      <c r="J136" s="602"/>
      <c r="K136" s="629"/>
      <c r="L136" s="629"/>
      <c r="M136" s="605"/>
      <c r="N136" s="118"/>
      <c r="O136" s="605"/>
      <c r="P136" s="1280"/>
      <c r="Q136" s="1280"/>
    </row>
    <row r="137" spans="2:17" ht="183.75" customHeight="1">
      <c r="B137" s="213" t="s">
        <v>3129</v>
      </c>
      <c r="C137" s="838"/>
      <c r="D137" s="605"/>
      <c r="E137" s="605"/>
      <c r="F137" s="605"/>
      <c r="G137" s="602"/>
      <c r="H137" s="206"/>
      <c r="I137" s="118"/>
      <c r="J137" s="602"/>
      <c r="K137" s="629"/>
      <c r="L137" s="629"/>
      <c r="M137" s="605"/>
      <c r="N137" s="118"/>
      <c r="O137" s="605"/>
      <c r="P137" s="1280"/>
      <c r="Q137" s="1280"/>
    </row>
    <row r="138" spans="2:17" ht="69.75" customHeight="1">
      <c r="B138" s="44"/>
      <c r="C138" s="44"/>
      <c r="D138" s="605"/>
      <c r="E138" s="605"/>
      <c r="F138" s="605"/>
      <c r="G138" s="217"/>
      <c r="H138" s="206"/>
      <c r="I138" s="605"/>
      <c r="J138" s="605"/>
      <c r="K138" s="605"/>
      <c r="L138" s="605"/>
      <c r="M138" s="605"/>
      <c r="N138" s="605"/>
      <c r="O138" s="605"/>
      <c r="P138" s="1280"/>
      <c r="Q138" s="1280"/>
    </row>
    <row r="139" spans="2:17">
      <c r="B139" s="44"/>
      <c r="C139" s="44"/>
      <c r="D139" s="605"/>
      <c r="E139" s="605"/>
      <c r="F139" s="605"/>
      <c r="G139" s="605"/>
      <c r="H139" s="206"/>
      <c r="I139" s="605"/>
      <c r="J139" s="602"/>
      <c r="K139" s="605"/>
      <c r="L139" s="629"/>
      <c r="M139" s="605"/>
      <c r="N139" s="605"/>
      <c r="O139" s="605"/>
      <c r="P139" s="1280"/>
      <c r="Q139" s="1280"/>
    </row>
    <row r="142" spans="2:17" ht="15.75" thickBot="1"/>
    <row r="143" spans="2:17" ht="54" customHeight="1">
      <c r="B143" s="615" t="s">
        <v>17</v>
      </c>
      <c r="C143" s="615" t="s">
        <v>124</v>
      </c>
      <c r="D143" s="114" t="s">
        <v>125</v>
      </c>
      <c r="E143" s="615" t="s">
        <v>27</v>
      </c>
      <c r="F143" s="142" t="s">
        <v>138</v>
      </c>
      <c r="G143" s="143"/>
    </row>
    <row r="144" spans="2:17" ht="278.25" customHeight="1">
      <c r="B144" s="1285" t="s">
        <v>139</v>
      </c>
      <c r="C144" s="144" t="s">
        <v>140</v>
      </c>
      <c r="D144" s="605">
        <v>25</v>
      </c>
      <c r="E144" s="605">
        <v>0</v>
      </c>
      <c r="F144" s="1286">
        <f>+E144+E145+E146</f>
        <v>0</v>
      </c>
      <c r="G144" s="145"/>
    </row>
    <row r="145" spans="2:7" ht="207" customHeight="1">
      <c r="B145" s="1285"/>
      <c r="C145" s="144" t="s">
        <v>141</v>
      </c>
      <c r="D145" s="602">
        <v>25</v>
      </c>
      <c r="E145" s="605">
        <v>0</v>
      </c>
      <c r="F145" s="1287"/>
      <c r="G145" s="145"/>
    </row>
    <row r="146" spans="2:7" ht="69" customHeight="1">
      <c r="B146" s="1285"/>
      <c r="C146" s="144" t="s">
        <v>142</v>
      </c>
      <c r="D146" s="605">
        <v>10</v>
      </c>
      <c r="E146" s="605">
        <v>0</v>
      </c>
      <c r="F146" s="1288"/>
      <c r="G146" s="145"/>
    </row>
    <row r="147" spans="2:7">
      <c r="C147"/>
    </row>
    <row r="150" spans="2:7">
      <c r="B150" s="42" t="s">
        <v>143</v>
      </c>
    </row>
    <row r="153" spans="2:7" ht="30">
      <c r="B153" s="43" t="s">
        <v>17</v>
      </c>
      <c r="C153" s="43" t="s">
        <v>26</v>
      </c>
      <c r="D153" s="615" t="s">
        <v>27</v>
      </c>
      <c r="E153" s="615" t="s">
        <v>28</v>
      </c>
    </row>
    <row r="154" spans="2:7" ht="61.5" customHeight="1">
      <c r="B154" s="49" t="s">
        <v>144</v>
      </c>
      <c r="C154" s="50">
        <v>40</v>
      </c>
      <c r="D154" s="605">
        <f>+E127</f>
        <v>0</v>
      </c>
      <c r="E154" s="1265">
        <v>0</v>
      </c>
    </row>
    <row r="155" spans="2:7" ht="68.25" customHeight="1">
      <c r="B155" s="49" t="s">
        <v>145</v>
      </c>
      <c r="C155" s="50">
        <v>60</v>
      </c>
      <c r="D155" s="605">
        <f>+F144</f>
        <v>0</v>
      </c>
      <c r="E155" s="1266"/>
    </row>
  </sheetData>
  <mergeCells count="59">
    <mergeCell ref="P138:Q138"/>
    <mergeCell ref="P139:Q139"/>
    <mergeCell ref="B144:B146"/>
    <mergeCell ref="F144:F146"/>
    <mergeCell ref="E154:E155"/>
    <mergeCell ref="P137:Q137"/>
    <mergeCell ref="D102:E102"/>
    <mergeCell ref="D103:E103"/>
    <mergeCell ref="B106:P106"/>
    <mergeCell ref="B109:N109"/>
    <mergeCell ref="Q113:Q114"/>
    <mergeCell ref="E127:E129"/>
    <mergeCell ref="B132:N132"/>
    <mergeCell ref="J134:L134"/>
    <mergeCell ref="P134:Q134"/>
    <mergeCell ref="P135:Q135"/>
    <mergeCell ref="P136:Q136"/>
    <mergeCell ref="B81:N81"/>
    <mergeCell ref="J86:L86"/>
    <mergeCell ref="P86:Q86"/>
    <mergeCell ref="D101:E101"/>
    <mergeCell ref="P88:Q88"/>
    <mergeCell ref="P89:Q89"/>
    <mergeCell ref="P90:Q90"/>
    <mergeCell ref="P91:Q91"/>
    <mergeCell ref="P92:Q92"/>
    <mergeCell ref="P93:Q93"/>
    <mergeCell ref="P94:Q94"/>
    <mergeCell ref="P95:Q95"/>
    <mergeCell ref="P96:Q96"/>
    <mergeCell ref="P97:Q97"/>
    <mergeCell ref="P100:Q100"/>
    <mergeCell ref="P87:Q87"/>
    <mergeCell ref="O73:P73"/>
    <mergeCell ref="O74:P74"/>
    <mergeCell ref="O75:P75"/>
    <mergeCell ref="R49:R50"/>
    <mergeCell ref="B59:B60"/>
    <mergeCell ref="C59:C60"/>
    <mergeCell ref="D59:E59"/>
    <mergeCell ref="C63:N63"/>
    <mergeCell ref="Q49:Q50"/>
    <mergeCell ref="B65:N65"/>
    <mergeCell ref="O68:P68"/>
    <mergeCell ref="O69:P69"/>
    <mergeCell ref="O70:P70"/>
    <mergeCell ref="O71:P71"/>
    <mergeCell ref="O72:P72"/>
    <mergeCell ref="C10:E10"/>
    <mergeCell ref="B14:C21"/>
    <mergeCell ref="B22:C22"/>
    <mergeCell ref="E40:E41"/>
    <mergeCell ref="M45:N45"/>
    <mergeCell ref="C9:N9"/>
    <mergeCell ref="B2:P2"/>
    <mergeCell ref="B4:P4"/>
    <mergeCell ref="C6:N6"/>
    <mergeCell ref="C7:N7"/>
    <mergeCell ref="C8:N8"/>
  </mergeCells>
  <dataValidations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Z156"/>
  <sheetViews>
    <sheetView zoomScale="70" zoomScaleNormal="70" workbookViewId="0">
      <selection activeCell="B8" sqref="B8"/>
    </sheetView>
  </sheetViews>
  <sheetFormatPr baseColWidth="10" defaultRowHeight="15"/>
  <cols>
    <col min="1" max="1" width="3.140625" style="1" bestFit="1" customWidth="1"/>
    <col min="2" max="2" width="110.140625" style="1" customWidth="1"/>
    <col min="3" max="3" width="31.140625" style="1" customWidth="1"/>
    <col min="4" max="4" width="35.42578125" style="1" customWidth="1"/>
    <col min="5" max="5" width="25" style="1" customWidth="1"/>
    <col min="6" max="6" width="29.7109375" style="1" customWidth="1"/>
    <col min="7" max="7" width="43" style="183" customWidth="1"/>
    <col min="8" max="8" width="24.5703125" style="1" customWidth="1"/>
    <col min="9" max="9" width="24" style="1" customWidth="1"/>
    <col min="10" max="10" width="25.7109375" style="1" customWidth="1"/>
    <col min="11" max="11" width="18.28515625" style="1" customWidth="1"/>
    <col min="12" max="12" width="25.7109375"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18" width="6.42578125" style="1" hidden="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1016</v>
      </c>
      <c r="C6" s="1258" t="s">
        <v>2298</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89">
        <v>15</v>
      </c>
      <c r="D10" s="1289"/>
      <c r="E10" s="1290"/>
      <c r="F10" s="6"/>
      <c r="G10" s="560"/>
      <c r="H10" s="6"/>
      <c r="I10" s="6"/>
      <c r="J10" s="6"/>
      <c r="K10" s="6"/>
      <c r="L10" s="6"/>
      <c r="M10" s="6"/>
      <c r="N10" s="7"/>
    </row>
    <row r="11" spans="2:16" ht="16.5" thickBot="1">
      <c r="B11" s="8" t="s">
        <v>8</v>
      </c>
      <c r="C11" s="9">
        <v>41977</v>
      </c>
      <c r="D11" s="10"/>
      <c r="E11" s="10"/>
      <c r="F11" s="10"/>
      <c r="G11" s="561"/>
      <c r="H11" s="10"/>
      <c r="I11" s="10"/>
      <c r="J11" s="10"/>
      <c r="K11" s="10"/>
      <c r="L11" s="10"/>
      <c r="M11" s="10"/>
      <c r="N11" s="11"/>
    </row>
    <row r="12" spans="2:16" ht="15.75">
      <c r="B12" s="12"/>
      <c r="C12" s="13"/>
      <c r="D12" s="14"/>
      <c r="E12" s="14"/>
      <c r="F12" s="14"/>
      <c r="G12" s="562"/>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15</v>
      </c>
      <c r="E15" s="20">
        <v>1973425545</v>
      </c>
      <c r="F15" s="208">
        <v>945</v>
      </c>
      <c r="G15" s="1242"/>
      <c r="I15" s="23"/>
      <c r="J15" s="23"/>
      <c r="K15" s="23"/>
      <c r="L15" s="23"/>
      <c r="M15" s="23"/>
      <c r="N15" s="16"/>
    </row>
    <row r="16" spans="2:16">
      <c r="B16" s="1262"/>
      <c r="C16" s="1262"/>
      <c r="D16" s="613"/>
      <c r="E16" s="20"/>
      <c r="F16" s="20"/>
      <c r="G16" s="1242"/>
      <c r="I16" s="23"/>
      <c r="J16" s="23"/>
      <c r="K16" s="23"/>
      <c r="L16" s="23"/>
      <c r="M16" s="23"/>
      <c r="N16" s="16"/>
    </row>
    <row r="17" spans="1:14">
      <c r="B17" s="1262"/>
      <c r="C17" s="1262"/>
      <c r="D17" s="613"/>
      <c r="E17" s="20"/>
      <c r="F17" s="20"/>
      <c r="G17" s="1242"/>
      <c r="I17" s="23"/>
      <c r="J17" s="23"/>
      <c r="K17" s="23"/>
      <c r="L17" s="23"/>
      <c r="M17" s="23"/>
      <c r="N17" s="16"/>
    </row>
    <row r="18" spans="1:14">
      <c r="B18" s="1262"/>
      <c r="C18" s="1262"/>
      <c r="D18" s="613"/>
      <c r="E18" s="24"/>
      <c r="F18" s="20"/>
      <c r="G18" s="1242"/>
      <c r="H18" s="25"/>
      <c r="I18" s="23"/>
      <c r="J18" s="23"/>
      <c r="K18" s="23"/>
      <c r="L18" s="23"/>
      <c r="M18" s="23"/>
      <c r="N18" s="26"/>
    </row>
    <row r="19" spans="1:14">
      <c r="B19" s="1262"/>
      <c r="C19" s="1262"/>
      <c r="D19" s="613"/>
      <c r="E19" s="24"/>
      <c r="F19" s="20"/>
      <c r="G19" s="1242"/>
      <c r="H19" s="25"/>
      <c r="I19" s="27"/>
      <c r="J19" s="27"/>
      <c r="K19" s="27"/>
      <c r="L19" s="27"/>
      <c r="M19" s="27"/>
      <c r="N19" s="26"/>
    </row>
    <row r="20" spans="1:14">
      <c r="B20" s="1262"/>
      <c r="C20" s="1262"/>
      <c r="D20" s="613"/>
      <c r="E20" s="24"/>
      <c r="F20" s="20"/>
      <c r="G20" s="1242"/>
      <c r="H20" s="25"/>
      <c r="I20" s="15"/>
      <c r="J20" s="15"/>
      <c r="K20" s="15"/>
      <c r="L20" s="15"/>
      <c r="M20" s="15"/>
      <c r="N20" s="26"/>
    </row>
    <row r="21" spans="1:14">
      <c r="B21" s="1262"/>
      <c r="C21" s="1262"/>
      <c r="D21" s="613"/>
      <c r="E21" s="24"/>
      <c r="F21" s="20"/>
      <c r="G21" s="1242"/>
      <c r="H21" s="25"/>
      <c r="I21" s="15"/>
      <c r="J21" s="15"/>
      <c r="K21" s="15"/>
      <c r="L21" s="15"/>
      <c r="M21" s="15"/>
      <c r="N21" s="26"/>
    </row>
    <row r="22" spans="1:14" ht="15.75" thickBot="1">
      <c r="B22" s="1263" t="s">
        <v>13</v>
      </c>
      <c r="C22" s="1264"/>
      <c r="D22" s="613"/>
      <c r="E22" s="28">
        <f>+SUM(E15:E21)</f>
        <v>1973425545</v>
      </c>
      <c r="F22" s="29">
        <f>+SUM(F15:F21)</f>
        <v>945</v>
      </c>
      <c r="G22" s="1242"/>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756</v>
      </c>
      <c r="D24" s="266"/>
      <c r="E24" s="36">
        <f>E22</f>
        <v>1973425545</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s="565"/>
      <c r="H27"/>
      <c r="I27" s="15"/>
      <c r="J27" s="15"/>
      <c r="K27" s="15"/>
      <c r="L27" s="15"/>
      <c r="M27" s="15"/>
      <c r="N27" s="16"/>
    </row>
    <row r="28" spans="1:14">
      <c r="A28" s="773"/>
      <c r="B28"/>
      <c r="C28"/>
      <c r="D28"/>
      <c r="E28"/>
      <c r="F28"/>
      <c r="G28" s="565"/>
      <c r="H28"/>
      <c r="I28" s="15"/>
      <c r="J28" s="15"/>
      <c r="K28" s="15"/>
      <c r="L28" s="15"/>
      <c r="M28" s="15"/>
      <c r="N28" s="16"/>
    </row>
    <row r="29" spans="1:14">
      <c r="A29" s="773"/>
      <c r="B29" s="43" t="s">
        <v>17</v>
      </c>
      <c r="C29" s="43" t="s">
        <v>18</v>
      </c>
      <c r="D29" s="43" t="s">
        <v>19</v>
      </c>
      <c r="E29"/>
      <c r="F29"/>
      <c r="G29" s="565"/>
      <c r="H29"/>
      <c r="I29" s="15"/>
      <c r="J29" s="15"/>
      <c r="K29" s="15"/>
      <c r="L29" s="15"/>
      <c r="M29" s="15"/>
      <c r="N29" s="16"/>
    </row>
    <row r="30" spans="1:14">
      <c r="A30" s="773"/>
      <c r="B30" s="44" t="s">
        <v>20</v>
      </c>
      <c r="C30" s="632" t="s">
        <v>184</v>
      </c>
      <c r="D30" s="632"/>
      <c r="E30"/>
      <c r="F30"/>
      <c r="G30" s="565"/>
      <c r="H30"/>
      <c r="I30" s="15"/>
      <c r="J30" s="15"/>
      <c r="K30" s="15"/>
      <c r="L30" s="15"/>
      <c r="M30" s="15"/>
      <c r="N30" s="16"/>
    </row>
    <row r="31" spans="1:14">
      <c r="A31" s="773"/>
      <c r="B31" s="44" t="s">
        <v>21</v>
      </c>
      <c r="C31" s="632" t="s">
        <v>184</v>
      </c>
      <c r="D31" s="632"/>
      <c r="E31"/>
      <c r="F31"/>
      <c r="G31" s="565"/>
      <c r="H31"/>
      <c r="I31" s="15"/>
      <c r="J31" s="15"/>
      <c r="K31" s="15"/>
      <c r="L31" s="15"/>
      <c r="M31" s="15"/>
      <c r="N31" s="16"/>
    </row>
    <row r="32" spans="1:14">
      <c r="A32" s="773"/>
      <c r="B32" s="44" t="s">
        <v>22</v>
      </c>
      <c r="C32" s="632" t="s">
        <v>184</v>
      </c>
      <c r="D32" s="632"/>
      <c r="E32"/>
      <c r="F32"/>
      <c r="G32" s="565"/>
      <c r="H32"/>
      <c r="I32" s="15"/>
      <c r="J32" s="15"/>
      <c r="K32" s="15"/>
      <c r="L32" s="15"/>
      <c r="M32" s="15"/>
      <c r="N32" s="16"/>
    </row>
    <row r="33" spans="1:14">
      <c r="A33" s="773"/>
      <c r="B33" s="44" t="s">
        <v>23</v>
      </c>
      <c r="C33" s="632"/>
      <c r="D33" s="632" t="s">
        <v>184</v>
      </c>
      <c r="E33"/>
      <c r="F33"/>
      <c r="G33" s="565"/>
      <c r="H33"/>
      <c r="I33" s="15"/>
      <c r="J33" s="15"/>
      <c r="K33" s="15"/>
      <c r="L33" s="15"/>
      <c r="M33" s="15"/>
      <c r="N33" s="16"/>
    </row>
    <row r="34" spans="1:14">
      <c r="A34" s="773"/>
      <c r="B34" s="44" t="s">
        <v>1017</v>
      </c>
      <c r="C34" s="632"/>
      <c r="D34" s="632" t="s">
        <v>184</v>
      </c>
      <c r="E34"/>
      <c r="F34"/>
      <c r="G34" s="565"/>
      <c r="H34"/>
      <c r="I34" s="15"/>
      <c r="J34" s="15"/>
      <c r="K34" s="15"/>
      <c r="L34" s="15"/>
      <c r="M34" s="15"/>
      <c r="N34" s="16"/>
    </row>
    <row r="35" spans="1:14">
      <c r="A35" s="773"/>
      <c r="B35"/>
      <c r="C35"/>
      <c r="D35"/>
      <c r="E35"/>
      <c r="F35"/>
      <c r="G35" s="565"/>
      <c r="H35"/>
      <c r="I35" s="15"/>
      <c r="J35" s="15"/>
      <c r="K35" s="15"/>
      <c r="L35" s="15"/>
      <c r="M35" s="15"/>
      <c r="N35" s="16"/>
    </row>
    <row r="36" spans="1:14">
      <c r="A36" s="773"/>
      <c r="B36"/>
      <c r="C36"/>
      <c r="D36"/>
      <c r="E36"/>
      <c r="F36"/>
      <c r="G36" s="565"/>
      <c r="H36"/>
      <c r="I36" s="15"/>
      <c r="J36" s="15"/>
      <c r="K36" s="15"/>
      <c r="L36" s="15"/>
      <c r="M36" s="15"/>
      <c r="N36" s="16"/>
    </row>
    <row r="37" spans="1:14">
      <c r="A37" s="773"/>
      <c r="B37" s="42" t="s">
        <v>25</v>
      </c>
      <c r="C37"/>
      <c r="D37"/>
      <c r="E37"/>
      <c r="F37"/>
      <c r="G37" s="565"/>
      <c r="H37"/>
      <c r="I37" s="15"/>
      <c r="J37" s="15"/>
      <c r="K37" s="15"/>
      <c r="L37" s="15"/>
      <c r="M37" s="15"/>
      <c r="N37" s="16"/>
    </row>
    <row r="38" spans="1:14">
      <c r="A38" s="773"/>
      <c r="B38"/>
      <c r="C38"/>
      <c r="D38"/>
      <c r="E38"/>
      <c r="F38"/>
      <c r="G38" s="565"/>
      <c r="H38"/>
      <c r="I38" s="15"/>
      <c r="J38" s="15"/>
      <c r="K38" s="15"/>
      <c r="L38" s="15"/>
      <c r="M38" s="15"/>
      <c r="N38" s="16"/>
    </row>
    <row r="39" spans="1:14">
      <c r="A39" s="773"/>
      <c r="B39"/>
      <c r="C39"/>
      <c r="D39"/>
      <c r="E39"/>
      <c r="F39"/>
      <c r="G39" s="565"/>
      <c r="H39"/>
      <c r="I39" s="15"/>
      <c r="J39" s="15"/>
      <c r="K39" s="15"/>
      <c r="L39" s="15"/>
      <c r="M39" s="15"/>
      <c r="N39" s="16"/>
    </row>
    <row r="40" spans="1:14">
      <c r="A40" s="773"/>
      <c r="B40" s="43" t="s">
        <v>17</v>
      </c>
      <c r="C40" s="43" t="s">
        <v>26</v>
      </c>
      <c r="D40" s="615" t="s">
        <v>27</v>
      </c>
      <c r="E40" s="615" t="s">
        <v>28</v>
      </c>
      <c r="F40"/>
      <c r="G40" s="565"/>
      <c r="H40"/>
      <c r="I40" s="15"/>
      <c r="J40" s="15"/>
      <c r="K40" s="15"/>
      <c r="L40" s="15"/>
      <c r="M40" s="15"/>
      <c r="N40" s="16"/>
    </row>
    <row r="41" spans="1:14" ht="28.5">
      <c r="A41" s="773"/>
      <c r="B41" s="49" t="s">
        <v>29</v>
      </c>
      <c r="C41" s="50">
        <v>40</v>
      </c>
      <c r="D41" s="605">
        <v>0</v>
      </c>
      <c r="E41" s="1265">
        <f>+D41+D42</f>
        <v>0</v>
      </c>
      <c r="F41"/>
      <c r="G41" s="565"/>
      <c r="H41"/>
      <c r="I41" s="15"/>
      <c r="J41" s="15"/>
      <c r="K41" s="15"/>
      <c r="L41" s="15"/>
      <c r="M41" s="15"/>
      <c r="N41" s="16"/>
    </row>
    <row r="42" spans="1:14" ht="42.75">
      <c r="A42" s="773"/>
      <c r="B42" s="49" t="s">
        <v>30</v>
      </c>
      <c r="C42" s="50">
        <v>60</v>
      </c>
      <c r="D42" s="605">
        <f>+F155</f>
        <v>0</v>
      </c>
      <c r="E42" s="1266"/>
      <c r="F42"/>
      <c r="G42" s="565"/>
      <c r="H42"/>
      <c r="I42" s="15"/>
      <c r="J42" s="15"/>
      <c r="K42" s="15"/>
      <c r="L42" s="15"/>
      <c r="M42" s="15"/>
      <c r="N42" s="16"/>
    </row>
    <row r="43" spans="1:14">
      <c r="A43" s="773"/>
      <c r="C43" s="40"/>
      <c r="D43" s="23"/>
      <c r="E43" s="41"/>
      <c r="F43" s="37"/>
      <c r="G43" s="37"/>
      <c r="H43" s="37"/>
      <c r="I43" s="38"/>
      <c r="J43" s="38"/>
      <c r="K43" s="38"/>
      <c r="L43" s="38"/>
      <c r="M43" s="38"/>
    </row>
    <row r="44" spans="1:14">
      <c r="A44" s="773"/>
      <c r="C44" s="40"/>
      <c r="D44" s="23"/>
      <c r="E44" s="41"/>
      <c r="F44" s="37"/>
      <c r="G44" s="37"/>
      <c r="H44" s="37"/>
      <c r="I44" s="38"/>
      <c r="J44" s="38"/>
      <c r="K44" s="38"/>
      <c r="L44" s="38"/>
      <c r="M44" s="38"/>
    </row>
    <row r="45" spans="1:14">
      <c r="A45" s="773"/>
      <c r="C45" s="40"/>
      <c r="D45" s="23"/>
      <c r="E45" s="41"/>
      <c r="F45" s="37"/>
      <c r="G45" s="37"/>
      <c r="H45" s="37"/>
      <c r="I45" s="38"/>
      <c r="J45" s="38"/>
      <c r="K45" s="38"/>
      <c r="L45" s="38"/>
      <c r="M45" s="850"/>
    </row>
    <row r="46" spans="1:14" ht="15.75" thickBot="1">
      <c r="M46" s="1291" t="s">
        <v>31</v>
      </c>
      <c r="N46" s="1291"/>
    </row>
    <row r="47" spans="1:14">
      <c r="B47" s="42" t="s">
        <v>32</v>
      </c>
      <c r="M47" s="51"/>
      <c r="N47" s="51"/>
    </row>
    <row r="48" spans="1:14" ht="15.75" thickBot="1">
      <c r="M48" s="51"/>
      <c r="N48" s="51"/>
    </row>
    <row r="49" spans="1:26" s="15" customFormat="1" ht="109.5" customHeight="1">
      <c r="B49" s="52" t="s">
        <v>33</v>
      </c>
      <c r="C49" s="52" t="s">
        <v>34</v>
      </c>
      <c r="D49" s="52" t="s">
        <v>35</v>
      </c>
      <c r="E49" s="52" t="s">
        <v>36</v>
      </c>
      <c r="F49" s="52" t="s">
        <v>37</v>
      </c>
      <c r="G49" s="52" t="s">
        <v>38</v>
      </c>
      <c r="H49" s="52" t="s">
        <v>39</v>
      </c>
      <c r="I49" s="52" t="s">
        <v>40</v>
      </c>
      <c r="J49" s="52" t="s">
        <v>41</v>
      </c>
      <c r="K49" s="52" t="s">
        <v>42</v>
      </c>
      <c r="L49" s="52" t="s">
        <v>43</v>
      </c>
      <c r="M49" s="53" t="s">
        <v>44</v>
      </c>
      <c r="N49" s="52" t="s">
        <v>45</v>
      </c>
      <c r="O49" s="52" t="s">
        <v>46</v>
      </c>
      <c r="P49" s="54" t="s">
        <v>47</v>
      </c>
      <c r="Q49" s="54" t="s">
        <v>48</v>
      </c>
    </row>
    <row r="50" spans="1:26" s="162" customFormat="1" ht="30">
      <c r="A50" s="150">
        <v>1</v>
      </c>
      <c r="B50" s="153" t="s">
        <v>5028</v>
      </c>
      <c r="C50" s="153" t="s">
        <v>5028</v>
      </c>
      <c r="D50" s="153" t="s">
        <v>2603</v>
      </c>
      <c r="E50" s="159" t="s">
        <v>5029</v>
      </c>
      <c r="F50" s="155" t="s">
        <v>18</v>
      </c>
      <c r="G50" s="184" t="s">
        <v>53</v>
      </c>
      <c r="H50" s="156">
        <v>41347</v>
      </c>
      <c r="I50" s="156">
        <v>41621</v>
      </c>
      <c r="J50" s="157" t="s">
        <v>19</v>
      </c>
      <c r="K50" s="67">
        <f>(DAYS360(H50,I50))/30</f>
        <v>8.9666666666666668</v>
      </c>
      <c r="L50" s="157" t="s">
        <v>19</v>
      </c>
      <c r="M50" s="173">
        <v>68</v>
      </c>
      <c r="N50" s="184" t="s">
        <v>53</v>
      </c>
      <c r="O50" s="160">
        <v>13637000</v>
      </c>
      <c r="P50" s="160" t="s">
        <v>5030</v>
      </c>
      <c r="Q50" s="174"/>
      <c r="R50" s="175"/>
      <c r="S50" s="175"/>
      <c r="T50" s="175"/>
      <c r="U50" s="175"/>
      <c r="V50" s="175"/>
      <c r="W50" s="175"/>
      <c r="X50" s="175"/>
      <c r="Y50" s="175"/>
      <c r="Z50" s="175"/>
    </row>
    <row r="51" spans="1:26" s="162" customFormat="1" ht="30">
      <c r="A51" s="150">
        <f>+A50+1</f>
        <v>2</v>
      </c>
      <c r="B51" s="153" t="s">
        <v>5028</v>
      </c>
      <c r="C51" s="153" t="s">
        <v>5028</v>
      </c>
      <c r="D51" s="153" t="s">
        <v>2053</v>
      </c>
      <c r="E51" s="159" t="s">
        <v>5031</v>
      </c>
      <c r="F51" s="155" t="s">
        <v>18</v>
      </c>
      <c r="G51" s="155" t="s">
        <v>53</v>
      </c>
      <c r="H51" s="156">
        <v>40668</v>
      </c>
      <c r="I51" s="156">
        <v>40755</v>
      </c>
      <c r="J51" s="157" t="s">
        <v>19</v>
      </c>
      <c r="K51" s="67">
        <f t="shared" ref="K51:K53" si="0">(DAYS360(H51,I51))/30</f>
        <v>2.8666666666666667</v>
      </c>
      <c r="L51" s="157" t="s">
        <v>19</v>
      </c>
      <c r="M51" s="173">
        <v>133</v>
      </c>
      <c r="N51" s="155" t="s">
        <v>53</v>
      </c>
      <c r="O51" s="160">
        <v>38041655</v>
      </c>
      <c r="P51" s="160" t="s">
        <v>5032</v>
      </c>
      <c r="Q51" s="174"/>
      <c r="R51" s="175"/>
      <c r="S51" s="175"/>
      <c r="T51" s="175"/>
      <c r="U51" s="175"/>
      <c r="V51" s="175"/>
      <c r="W51" s="175"/>
      <c r="X51" s="175"/>
      <c r="Y51" s="175"/>
      <c r="Z51" s="175"/>
    </row>
    <row r="52" spans="1:26" s="162" customFormat="1" ht="30">
      <c r="A52" s="150">
        <f t="shared" ref="A52:A56" si="1">+A51+1</f>
        <v>3</v>
      </c>
      <c r="B52" s="153" t="s">
        <v>5028</v>
      </c>
      <c r="C52" s="153" t="s">
        <v>5028</v>
      </c>
      <c r="D52" s="153" t="s">
        <v>2301</v>
      </c>
      <c r="E52" s="159" t="s">
        <v>1018</v>
      </c>
      <c r="F52" s="155" t="s">
        <v>18</v>
      </c>
      <c r="G52" s="155" t="s">
        <v>53</v>
      </c>
      <c r="H52" s="156">
        <v>41016</v>
      </c>
      <c r="I52" s="156">
        <v>41182</v>
      </c>
      <c r="J52" s="157" t="s">
        <v>19</v>
      </c>
      <c r="K52" s="67">
        <f t="shared" si="0"/>
        <v>5.4333333333333336</v>
      </c>
      <c r="L52" s="157" t="s">
        <v>19</v>
      </c>
      <c r="M52" s="173">
        <v>614</v>
      </c>
      <c r="N52" s="155" t="s">
        <v>53</v>
      </c>
      <c r="O52" s="160">
        <v>374470988</v>
      </c>
      <c r="P52" s="160" t="s">
        <v>5033</v>
      </c>
      <c r="Q52" s="174"/>
      <c r="R52" s="175"/>
      <c r="S52" s="175"/>
      <c r="T52" s="175"/>
      <c r="U52" s="175"/>
      <c r="V52" s="175"/>
      <c r="W52" s="175"/>
      <c r="X52" s="175"/>
      <c r="Y52" s="175"/>
      <c r="Z52" s="175"/>
    </row>
    <row r="53" spans="1:26" s="162" customFormat="1" ht="30">
      <c r="A53" s="150">
        <f t="shared" si="1"/>
        <v>4</v>
      </c>
      <c r="B53" s="153" t="s">
        <v>5028</v>
      </c>
      <c r="C53" s="153" t="s">
        <v>5028</v>
      </c>
      <c r="D53" s="153" t="s">
        <v>5034</v>
      </c>
      <c r="E53" s="159" t="s">
        <v>5035</v>
      </c>
      <c r="F53" s="155" t="s">
        <v>18</v>
      </c>
      <c r="G53" s="155" t="s">
        <v>53</v>
      </c>
      <c r="H53" s="156">
        <v>41207</v>
      </c>
      <c r="I53" s="156">
        <v>41453</v>
      </c>
      <c r="J53" s="157" t="s">
        <v>19</v>
      </c>
      <c r="K53" s="67">
        <f t="shared" si="0"/>
        <v>8.1</v>
      </c>
      <c r="L53" s="157" t="s">
        <v>19</v>
      </c>
      <c r="M53" s="173">
        <v>135</v>
      </c>
      <c r="N53" s="155" t="s">
        <v>53</v>
      </c>
      <c r="O53" s="160">
        <v>110486240</v>
      </c>
      <c r="P53" s="160" t="s">
        <v>5036</v>
      </c>
      <c r="Q53" s="174"/>
      <c r="R53" s="175"/>
      <c r="S53" s="175"/>
      <c r="T53" s="175"/>
      <c r="U53" s="175"/>
      <c r="V53" s="175"/>
      <c r="W53" s="175"/>
      <c r="X53" s="175"/>
      <c r="Y53" s="175"/>
      <c r="Z53" s="175"/>
    </row>
    <row r="54" spans="1:26" s="162" customFormat="1">
      <c r="A54" s="150">
        <f t="shared" si="1"/>
        <v>5</v>
      </c>
      <c r="B54" s="153"/>
      <c r="C54" s="153"/>
      <c r="D54" s="153"/>
      <c r="E54" s="159"/>
      <c r="F54" s="155"/>
      <c r="G54" s="155"/>
      <c r="H54" s="156"/>
      <c r="I54" s="156"/>
      <c r="J54" s="157"/>
      <c r="K54" s="67"/>
      <c r="L54" s="157"/>
      <c r="M54" s="173"/>
      <c r="N54" s="155"/>
      <c r="O54" s="160"/>
      <c r="P54" s="160"/>
      <c r="Q54" s="174"/>
      <c r="R54" s="175"/>
      <c r="S54" s="175"/>
      <c r="T54" s="175"/>
      <c r="U54" s="175"/>
      <c r="V54" s="175"/>
      <c r="W54" s="175"/>
      <c r="X54" s="175"/>
      <c r="Y54" s="175"/>
      <c r="Z54" s="175"/>
    </row>
    <row r="55" spans="1:26" s="162" customFormat="1">
      <c r="A55" s="150">
        <f t="shared" si="1"/>
        <v>6</v>
      </c>
      <c r="B55" s="153"/>
      <c r="C55" s="153"/>
      <c r="D55" s="153"/>
      <c r="E55" s="159"/>
      <c r="F55" s="155"/>
      <c r="G55" s="155"/>
      <c r="H55" s="156"/>
      <c r="I55" s="156"/>
      <c r="J55" s="157"/>
      <c r="K55" s="67"/>
      <c r="L55" s="157"/>
      <c r="M55" s="173"/>
      <c r="N55" s="155"/>
      <c r="O55" s="160"/>
      <c r="P55" s="160"/>
      <c r="Q55" s="174"/>
      <c r="R55" s="175"/>
      <c r="S55" s="175"/>
      <c r="T55" s="175"/>
      <c r="U55" s="175"/>
      <c r="V55" s="175"/>
      <c r="W55" s="175"/>
      <c r="X55" s="175"/>
      <c r="Y55" s="175"/>
      <c r="Z55" s="175"/>
    </row>
    <row r="56" spans="1:26" s="162" customFormat="1">
      <c r="A56" s="150">
        <f t="shared" si="1"/>
        <v>7</v>
      </c>
      <c r="B56" s="153"/>
      <c r="C56" s="153"/>
      <c r="D56" s="153"/>
      <c r="E56" s="159"/>
      <c r="F56" s="155"/>
      <c r="G56" s="155"/>
      <c r="H56" s="156"/>
      <c r="I56" s="156"/>
      <c r="J56" s="157"/>
      <c r="K56" s="67"/>
      <c r="L56" s="157"/>
      <c r="M56" s="173"/>
      <c r="N56" s="155"/>
      <c r="O56" s="160"/>
      <c r="P56" s="160"/>
      <c r="Q56" s="174"/>
      <c r="R56" s="175"/>
      <c r="S56" s="175"/>
      <c r="T56" s="175"/>
      <c r="U56" s="175"/>
      <c r="V56" s="175"/>
      <c r="W56" s="175"/>
      <c r="X56" s="175"/>
      <c r="Y56" s="175"/>
      <c r="Z56" s="175"/>
    </row>
    <row r="57" spans="1:26" s="162" customFormat="1">
      <c r="A57" s="150">
        <v>8</v>
      </c>
      <c r="B57" s="153"/>
      <c r="C57" s="153"/>
      <c r="D57" s="153"/>
      <c r="E57" s="159"/>
      <c r="F57" s="155"/>
      <c r="G57" s="155"/>
      <c r="H57" s="156"/>
      <c r="I57" s="156"/>
      <c r="J57" s="157"/>
      <c r="K57" s="67"/>
      <c r="L57" s="157"/>
      <c r="M57" s="173"/>
      <c r="N57" s="155"/>
      <c r="O57" s="160"/>
      <c r="P57" s="160"/>
      <c r="Q57" s="174"/>
      <c r="R57" s="175"/>
      <c r="S57" s="175"/>
      <c r="T57" s="175"/>
      <c r="U57" s="175"/>
      <c r="V57" s="175"/>
      <c r="W57" s="175"/>
      <c r="X57" s="175"/>
      <c r="Y57" s="175"/>
      <c r="Z57" s="175"/>
    </row>
    <row r="58" spans="1:26" s="162" customFormat="1">
      <c r="A58" s="150">
        <v>9</v>
      </c>
      <c r="B58" s="153"/>
      <c r="C58" s="153"/>
      <c r="D58" s="153"/>
      <c r="E58" s="159"/>
      <c r="F58" s="155"/>
      <c r="G58" s="155"/>
      <c r="H58" s="156"/>
      <c r="I58" s="156"/>
      <c r="J58" s="157"/>
      <c r="K58" s="67"/>
      <c r="L58" s="157"/>
      <c r="M58" s="173"/>
      <c r="N58" s="155"/>
      <c r="O58" s="160"/>
      <c r="P58" s="160"/>
      <c r="Q58" s="174"/>
      <c r="R58" s="175"/>
      <c r="S58" s="175"/>
      <c r="T58" s="175"/>
      <c r="U58" s="175"/>
      <c r="V58" s="175"/>
      <c r="W58" s="175"/>
      <c r="X58" s="175"/>
      <c r="Y58" s="175"/>
      <c r="Z58" s="175"/>
    </row>
    <row r="59" spans="1:26" s="162" customFormat="1">
      <c r="A59" s="150"/>
      <c r="B59" s="151" t="s">
        <v>28</v>
      </c>
      <c r="C59" s="152"/>
      <c r="D59" s="153"/>
      <c r="E59" s="159"/>
      <c r="F59" s="155"/>
      <c r="G59" s="155"/>
      <c r="H59" s="155"/>
      <c r="I59" s="156"/>
      <c r="J59" s="157"/>
      <c r="K59" s="468">
        <f t="shared" ref="K59" si="2">SUM(K50:K58)</f>
        <v>25.366666666666667</v>
      </c>
      <c r="L59" s="158">
        <f t="shared" ref="L59:O59" si="3">SUM(L50:L58)</f>
        <v>0</v>
      </c>
      <c r="M59" s="185">
        <f t="shared" si="3"/>
        <v>950</v>
      </c>
      <c r="N59" s="158">
        <f t="shared" si="3"/>
        <v>0</v>
      </c>
      <c r="O59" s="185">
        <f t="shared" si="3"/>
        <v>536635883</v>
      </c>
      <c r="P59" s="160"/>
      <c r="Q59" s="161"/>
    </row>
    <row r="60" spans="1:26" s="112" customFormat="1">
      <c r="E60" s="163"/>
      <c r="G60" s="568"/>
    </row>
    <row r="61" spans="1:26" s="112" customFormat="1">
      <c r="B61" s="1253" t="s">
        <v>60</v>
      </c>
      <c r="C61" s="1253" t="s">
        <v>61</v>
      </c>
      <c r="D61" s="1255" t="s">
        <v>62</v>
      </c>
      <c r="E61" s="1255"/>
      <c r="G61" s="568"/>
    </row>
    <row r="62" spans="1:26" s="112" customFormat="1">
      <c r="B62" s="1254"/>
      <c r="C62" s="1254"/>
      <c r="D62" s="625" t="s">
        <v>63</v>
      </c>
      <c r="E62" s="165" t="s">
        <v>64</v>
      </c>
      <c r="G62" s="568"/>
    </row>
    <row r="63" spans="1:26" s="112" customFormat="1" ht="30.6" customHeight="1">
      <c r="B63" s="166" t="s">
        <v>65</v>
      </c>
      <c r="C63" s="572">
        <v>25.37</v>
      </c>
      <c r="D63" s="118" t="s">
        <v>184</v>
      </c>
      <c r="E63" s="117"/>
      <c r="F63" s="168"/>
      <c r="G63" s="573"/>
      <c r="H63" s="168"/>
      <c r="I63" s="168"/>
      <c r="J63" s="168"/>
      <c r="K63" s="574"/>
      <c r="L63" s="574"/>
      <c r="M63" s="168"/>
    </row>
    <row r="64" spans="1:26" s="112" customFormat="1" ht="30" customHeight="1">
      <c r="B64" s="166" t="s">
        <v>66</v>
      </c>
      <c r="C64" s="167" t="s">
        <v>5037</v>
      </c>
      <c r="D64" s="118" t="s">
        <v>184</v>
      </c>
      <c r="E64" s="117"/>
      <c r="G64" s="568"/>
      <c r="K64" s="574"/>
      <c r="L64" s="574"/>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c r="B71" s="559" t="s">
        <v>1028</v>
      </c>
      <c r="C71" s="559" t="s">
        <v>155</v>
      </c>
      <c r="D71" s="197" t="s">
        <v>53</v>
      </c>
      <c r="E71" s="197" t="s">
        <v>332</v>
      </c>
      <c r="F71" s="575" t="s">
        <v>332</v>
      </c>
      <c r="G71" s="576" t="s">
        <v>332</v>
      </c>
      <c r="H71" s="575" t="s">
        <v>332</v>
      </c>
      <c r="I71" s="559" t="s">
        <v>18</v>
      </c>
      <c r="J71" s="559" t="s">
        <v>332</v>
      </c>
      <c r="K71" s="110" t="s">
        <v>332</v>
      </c>
      <c r="L71" s="110" t="s">
        <v>332</v>
      </c>
      <c r="M71" s="110" t="s">
        <v>332</v>
      </c>
      <c r="N71" s="110" t="s">
        <v>332</v>
      </c>
      <c r="O71" s="1292" t="s">
        <v>1030</v>
      </c>
      <c r="P71" s="1293"/>
      <c r="Q71" s="110" t="s">
        <v>18</v>
      </c>
    </row>
    <row r="72" spans="2:17">
      <c r="B72" s="119"/>
      <c r="C72" s="119"/>
      <c r="D72" s="197"/>
      <c r="E72" s="197"/>
      <c r="F72" s="575"/>
      <c r="G72" s="554"/>
      <c r="H72" s="121"/>
      <c r="I72" s="122"/>
      <c r="J72" s="122"/>
      <c r="K72" s="44"/>
      <c r="L72" s="44"/>
      <c r="M72" s="44"/>
      <c r="N72" s="44"/>
      <c r="O72" s="1278"/>
      <c r="P72" s="1279"/>
      <c r="Q72" s="44"/>
    </row>
    <row r="73" spans="2:17">
      <c r="B73" s="119"/>
      <c r="C73" s="119"/>
      <c r="D73" s="120"/>
      <c r="E73" s="120"/>
      <c r="F73" s="121"/>
      <c r="G73" s="554"/>
      <c r="H73" s="121"/>
      <c r="I73" s="122"/>
      <c r="J73" s="122"/>
      <c r="K73" s="44"/>
      <c r="L73" s="44"/>
      <c r="M73" s="44"/>
      <c r="N73" s="44"/>
      <c r="O73" s="1278"/>
      <c r="P73" s="1279"/>
      <c r="Q73" s="44"/>
    </row>
    <row r="74" spans="2:17">
      <c r="B74" s="119"/>
      <c r="C74" s="119"/>
      <c r="D74" s="120"/>
      <c r="E74" s="120"/>
      <c r="F74" s="121"/>
      <c r="G74" s="554"/>
      <c r="H74" s="121"/>
      <c r="I74" s="122"/>
      <c r="J74" s="122"/>
      <c r="K74" s="44"/>
      <c r="L74" s="44"/>
      <c r="M74" s="44"/>
      <c r="N74" s="44"/>
      <c r="O74" s="1278"/>
      <c r="P74" s="1279"/>
      <c r="Q74" s="44"/>
    </row>
    <row r="75" spans="2:17">
      <c r="B75" s="119"/>
      <c r="C75" s="119"/>
      <c r="D75" s="120"/>
      <c r="E75" s="120"/>
      <c r="F75" s="121"/>
      <c r="G75" s="554"/>
      <c r="H75" s="121"/>
      <c r="I75" s="122"/>
      <c r="J75" s="122"/>
      <c r="K75" s="44"/>
      <c r="L75" s="44"/>
      <c r="M75" s="44"/>
      <c r="N75" s="44"/>
      <c r="O75" s="1278"/>
      <c r="P75" s="1279"/>
      <c r="Q75" s="44"/>
    </row>
    <row r="76" spans="2:17">
      <c r="B76" s="119"/>
      <c r="C76" s="119"/>
      <c r="D76" s="120"/>
      <c r="E76" s="120"/>
      <c r="F76" s="121"/>
      <c r="G76" s="554"/>
      <c r="H76" s="121"/>
      <c r="I76" s="122"/>
      <c r="J76" s="122"/>
      <c r="K76" s="44"/>
      <c r="L76" s="44"/>
      <c r="M76" s="44"/>
      <c r="N76" s="44"/>
      <c r="O76" s="1278"/>
      <c r="P76" s="1279"/>
      <c r="Q76" s="44"/>
    </row>
    <row r="77" spans="2:17">
      <c r="B77" s="44"/>
      <c r="C77" s="44"/>
      <c r="D77" s="44"/>
      <c r="E77" s="44"/>
      <c r="F77" s="44"/>
      <c r="G77" s="129"/>
      <c r="H77" s="44"/>
      <c r="I77" s="44"/>
      <c r="J77" s="44"/>
      <c r="K77" s="44"/>
      <c r="L77" s="44"/>
      <c r="M77" s="44"/>
      <c r="N77" s="44"/>
      <c r="O77" s="1278"/>
      <c r="P77" s="1279"/>
      <c r="Q77" s="44"/>
    </row>
    <row r="78" spans="2:17">
      <c r="B78" s="1" t="s">
        <v>88</v>
      </c>
    </row>
    <row r="79" spans="2:17">
      <c r="B79" s="1" t="s">
        <v>89</v>
      </c>
    </row>
    <row r="80" spans="2:17">
      <c r="B80" s="1" t="s">
        <v>90</v>
      </c>
    </row>
    <row r="82" spans="2:17" ht="15.75" thickBot="1"/>
    <row r="83" spans="2:17" ht="27" thickBot="1">
      <c r="B83" s="1268" t="s">
        <v>91</v>
      </c>
      <c r="C83" s="1269"/>
      <c r="D83" s="1269"/>
      <c r="E83" s="1269"/>
      <c r="F83" s="1269"/>
      <c r="G83" s="1269"/>
      <c r="H83" s="1269"/>
      <c r="I83" s="1269"/>
      <c r="J83" s="1269"/>
      <c r="K83" s="1269"/>
      <c r="L83" s="1269"/>
      <c r="M83" s="1269"/>
      <c r="N83" s="1270"/>
    </row>
    <row r="87" spans="2:17">
      <c r="C87" s="103"/>
    </row>
    <row r="88" spans="2:17" ht="76.5" customHeight="1">
      <c r="B88" s="114" t="s">
        <v>92</v>
      </c>
      <c r="C88" s="114" t="s">
        <v>93</v>
      </c>
      <c r="D88" s="114" t="s">
        <v>94</v>
      </c>
      <c r="E88" s="114" t="s">
        <v>95</v>
      </c>
      <c r="F88" s="114" t="s">
        <v>96</v>
      </c>
      <c r="G88" s="114" t="s">
        <v>97</v>
      </c>
      <c r="H88" s="114" t="s">
        <v>98</v>
      </c>
      <c r="I88" s="114" t="s">
        <v>99</v>
      </c>
      <c r="J88" s="1271" t="s">
        <v>1031</v>
      </c>
      <c r="K88" s="1272"/>
      <c r="L88" s="1273"/>
      <c r="M88" s="114" t="s">
        <v>101</v>
      </c>
      <c r="N88" s="114" t="s">
        <v>102</v>
      </c>
      <c r="O88" s="114" t="s">
        <v>103</v>
      </c>
      <c r="P88" s="1271" t="s">
        <v>82</v>
      </c>
      <c r="Q88" s="1273"/>
    </row>
    <row r="89" spans="2:17" s="183" customFormat="1" ht="210">
      <c r="B89" s="213" t="s">
        <v>610</v>
      </c>
      <c r="C89" s="213" t="s">
        <v>4306</v>
      </c>
      <c r="D89" s="213" t="s">
        <v>4431</v>
      </c>
      <c r="E89" s="213">
        <v>34567720</v>
      </c>
      <c r="F89" s="213" t="s">
        <v>5038</v>
      </c>
      <c r="G89" s="213" t="s">
        <v>5039</v>
      </c>
      <c r="H89" s="214">
        <v>36770</v>
      </c>
      <c r="I89" s="188" t="s">
        <v>5040</v>
      </c>
      <c r="J89" s="213" t="s">
        <v>5041</v>
      </c>
      <c r="K89" s="577" t="s">
        <v>5042</v>
      </c>
      <c r="L89" s="188" t="s">
        <v>5043</v>
      </c>
      <c r="M89" s="129" t="s">
        <v>18</v>
      </c>
      <c r="N89" s="129" t="s">
        <v>19</v>
      </c>
      <c r="O89" s="129" t="s">
        <v>18</v>
      </c>
      <c r="P89" s="1280" t="s">
        <v>5044</v>
      </c>
      <c r="Q89" s="1280"/>
    </row>
    <row r="90" spans="2:17" s="183" customFormat="1" ht="120">
      <c r="B90" s="213" t="s">
        <v>610</v>
      </c>
      <c r="C90" s="213" t="s">
        <v>4306</v>
      </c>
      <c r="D90" s="213" t="s">
        <v>5045</v>
      </c>
      <c r="E90" s="213">
        <v>34565293</v>
      </c>
      <c r="F90" s="213" t="s">
        <v>107</v>
      </c>
      <c r="G90" s="213" t="s">
        <v>5046</v>
      </c>
      <c r="H90" s="214">
        <v>36770</v>
      </c>
      <c r="I90" s="188" t="s">
        <v>53</v>
      </c>
      <c r="J90" s="213" t="s">
        <v>5047</v>
      </c>
      <c r="K90" s="577" t="s">
        <v>5048</v>
      </c>
      <c r="L90" s="188" t="s">
        <v>5049</v>
      </c>
      <c r="M90" s="129" t="s">
        <v>18</v>
      </c>
      <c r="N90" s="129" t="s">
        <v>19</v>
      </c>
      <c r="O90" s="129" t="s">
        <v>18</v>
      </c>
      <c r="P90" s="1280" t="s">
        <v>5050</v>
      </c>
      <c r="Q90" s="1280"/>
    </row>
    <row r="91" spans="2:17" s="183" customFormat="1" ht="60">
      <c r="B91" s="213" t="s">
        <v>610</v>
      </c>
      <c r="C91" s="213" t="s">
        <v>4306</v>
      </c>
      <c r="D91" s="213" t="s">
        <v>5051</v>
      </c>
      <c r="E91" s="213">
        <v>10593346</v>
      </c>
      <c r="F91" s="213" t="s">
        <v>2133</v>
      </c>
      <c r="G91" s="213" t="s">
        <v>4843</v>
      </c>
      <c r="H91" s="214">
        <v>41370</v>
      </c>
      <c r="I91" s="188" t="s">
        <v>53</v>
      </c>
      <c r="J91" s="213" t="s">
        <v>3621</v>
      </c>
      <c r="K91" s="577" t="s">
        <v>5052</v>
      </c>
      <c r="L91" s="188" t="s">
        <v>5053</v>
      </c>
      <c r="M91" s="129" t="s">
        <v>18</v>
      </c>
      <c r="N91" s="129" t="s">
        <v>19</v>
      </c>
      <c r="O91" s="129" t="s">
        <v>18</v>
      </c>
      <c r="P91" s="1280" t="s">
        <v>5054</v>
      </c>
      <c r="Q91" s="1280"/>
    </row>
    <row r="92" spans="2:17" s="183" customFormat="1" ht="30">
      <c r="B92" s="213" t="s">
        <v>2349</v>
      </c>
      <c r="C92" s="213" t="s">
        <v>4306</v>
      </c>
      <c r="D92" s="213" t="s">
        <v>5055</v>
      </c>
      <c r="E92" s="213">
        <v>44191144</v>
      </c>
      <c r="F92" s="213" t="s">
        <v>3429</v>
      </c>
      <c r="G92" s="213" t="s">
        <v>5056</v>
      </c>
      <c r="H92" s="578">
        <v>39375</v>
      </c>
      <c r="I92" s="188" t="s">
        <v>53</v>
      </c>
      <c r="J92" s="213" t="s">
        <v>5057</v>
      </c>
      <c r="K92" s="188" t="s">
        <v>5058</v>
      </c>
      <c r="L92" s="188" t="s">
        <v>5059</v>
      </c>
      <c r="M92" s="129" t="s">
        <v>53</v>
      </c>
      <c r="N92" s="129" t="s">
        <v>53</v>
      </c>
      <c r="O92" s="129" t="s">
        <v>53</v>
      </c>
      <c r="P92" s="1280" t="s">
        <v>5060</v>
      </c>
      <c r="Q92" s="1280"/>
    </row>
    <row r="93" spans="2:17" s="183" customFormat="1" ht="45">
      <c r="B93" s="213" t="s">
        <v>5061</v>
      </c>
      <c r="C93" s="213" t="s">
        <v>4306</v>
      </c>
      <c r="D93" s="213" t="s">
        <v>5062</v>
      </c>
      <c r="E93" s="213">
        <v>59862201</v>
      </c>
      <c r="F93" s="213" t="s">
        <v>5063</v>
      </c>
      <c r="G93" s="213" t="s">
        <v>185</v>
      </c>
      <c r="H93" s="214" t="s">
        <v>5060</v>
      </c>
      <c r="I93" s="188" t="s">
        <v>53</v>
      </c>
      <c r="J93" s="213" t="s">
        <v>5060</v>
      </c>
      <c r="K93" s="188" t="s">
        <v>5060</v>
      </c>
      <c r="L93" s="188" t="s">
        <v>5060</v>
      </c>
      <c r="M93" s="129" t="s">
        <v>53</v>
      </c>
      <c r="N93" s="129" t="s">
        <v>53</v>
      </c>
      <c r="O93" s="129" t="s">
        <v>53</v>
      </c>
      <c r="P93" s="1280" t="s">
        <v>5060</v>
      </c>
      <c r="Q93" s="1280"/>
    </row>
    <row r="94" spans="2:17" s="183" customFormat="1" ht="45">
      <c r="B94" s="213" t="s">
        <v>5064</v>
      </c>
      <c r="C94" s="213" t="s">
        <v>4306</v>
      </c>
      <c r="D94" s="188" t="s">
        <v>5065</v>
      </c>
      <c r="E94" s="213">
        <v>1085686564</v>
      </c>
      <c r="F94" s="188" t="s">
        <v>5066</v>
      </c>
      <c r="G94" s="213" t="s">
        <v>1073</v>
      </c>
      <c r="H94" s="214" t="s">
        <v>5060</v>
      </c>
      <c r="I94" s="188" t="s">
        <v>53</v>
      </c>
      <c r="J94" s="213" t="s">
        <v>5060</v>
      </c>
      <c r="K94" s="188" t="s">
        <v>5060</v>
      </c>
      <c r="L94" s="188" t="s">
        <v>5060</v>
      </c>
      <c r="M94" s="129" t="s">
        <v>53</v>
      </c>
      <c r="N94" s="129" t="s">
        <v>53</v>
      </c>
      <c r="O94" s="129" t="s">
        <v>53</v>
      </c>
      <c r="P94" s="1280" t="s">
        <v>5060</v>
      </c>
      <c r="Q94" s="1280"/>
    </row>
    <row r="95" spans="2:17" s="183" customFormat="1" ht="45">
      <c r="B95" s="1173" t="s">
        <v>4114</v>
      </c>
      <c r="C95" s="213" t="s">
        <v>4294</v>
      </c>
      <c r="D95" s="188" t="s">
        <v>5067</v>
      </c>
      <c r="E95" s="213">
        <v>25285062</v>
      </c>
      <c r="F95" s="188" t="s">
        <v>212</v>
      </c>
      <c r="G95" s="213" t="s">
        <v>1995</v>
      </c>
      <c r="H95" s="214">
        <v>37967</v>
      </c>
      <c r="I95" s="188" t="s">
        <v>53</v>
      </c>
      <c r="J95" s="213" t="s">
        <v>5068</v>
      </c>
      <c r="K95" s="188" t="s">
        <v>5069</v>
      </c>
      <c r="L95" s="188" t="s">
        <v>5070</v>
      </c>
      <c r="M95" s="129" t="s">
        <v>18</v>
      </c>
      <c r="N95" s="129" t="s">
        <v>19</v>
      </c>
      <c r="O95" s="129" t="s">
        <v>18</v>
      </c>
      <c r="P95" s="1280" t="s">
        <v>5071</v>
      </c>
      <c r="Q95" s="1280"/>
    </row>
    <row r="96" spans="2:17" s="183" customFormat="1" ht="45">
      <c r="B96" s="213" t="s">
        <v>4114</v>
      </c>
      <c r="C96" s="213" t="s">
        <v>4294</v>
      </c>
      <c r="D96" s="188" t="s">
        <v>5072</v>
      </c>
      <c r="E96" s="188">
        <v>1061749902</v>
      </c>
      <c r="F96" s="188" t="s">
        <v>5073</v>
      </c>
      <c r="G96" s="213" t="s">
        <v>115</v>
      </c>
      <c r="H96" s="214" t="s">
        <v>5074</v>
      </c>
      <c r="I96" s="188" t="s">
        <v>53</v>
      </c>
      <c r="J96" s="213" t="s">
        <v>5075</v>
      </c>
      <c r="K96" s="188" t="s">
        <v>5075</v>
      </c>
      <c r="L96" s="213" t="s">
        <v>5076</v>
      </c>
      <c r="M96" s="129" t="s">
        <v>18</v>
      </c>
      <c r="N96" s="129" t="s">
        <v>5077</v>
      </c>
      <c r="O96" s="129" t="s">
        <v>18</v>
      </c>
      <c r="P96" s="1294" t="s">
        <v>5078</v>
      </c>
      <c r="Q96" s="1295"/>
    </row>
    <row r="97" spans="1:17" s="183" customFormat="1" ht="409.5">
      <c r="B97" s="213" t="s">
        <v>4114</v>
      </c>
      <c r="C97" s="213" t="s">
        <v>4294</v>
      </c>
      <c r="D97" s="188" t="s">
        <v>5079</v>
      </c>
      <c r="E97" s="213">
        <v>67032650</v>
      </c>
      <c r="F97" s="188" t="s">
        <v>5080</v>
      </c>
      <c r="G97" s="213" t="s">
        <v>5081</v>
      </c>
      <c r="H97" s="214">
        <v>40353</v>
      </c>
      <c r="I97" s="188" t="s">
        <v>53</v>
      </c>
      <c r="J97" s="213" t="s">
        <v>5082</v>
      </c>
      <c r="K97" s="188" t="s">
        <v>5083</v>
      </c>
      <c r="L97" s="213" t="s">
        <v>5084</v>
      </c>
      <c r="M97" s="129" t="s">
        <v>18</v>
      </c>
      <c r="N97" s="129" t="s">
        <v>18</v>
      </c>
      <c r="O97" s="129" t="s">
        <v>18</v>
      </c>
      <c r="P97" s="1280"/>
      <c r="Q97" s="1280"/>
    </row>
    <row r="98" spans="1:17" s="183" customFormat="1" ht="30">
      <c r="B98" s="213" t="s">
        <v>4114</v>
      </c>
      <c r="C98" s="213" t="s">
        <v>4294</v>
      </c>
      <c r="D98" s="188" t="s">
        <v>974</v>
      </c>
      <c r="E98" s="213">
        <v>1601718754</v>
      </c>
      <c r="F98" s="580" t="s">
        <v>5085</v>
      </c>
      <c r="G98" s="580" t="s">
        <v>1995</v>
      </c>
      <c r="H98" s="581">
        <v>41915</v>
      </c>
      <c r="I98" s="580" t="s">
        <v>53</v>
      </c>
      <c r="J98" s="582" t="s">
        <v>5086</v>
      </c>
      <c r="K98" s="580" t="s">
        <v>5087</v>
      </c>
      <c r="L98" s="582" t="s">
        <v>5088</v>
      </c>
      <c r="M98" s="129" t="s">
        <v>18</v>
      </c>
      <c r="N98" s="129" t="s">
        <v>19</v>
      </c>
      <c r="O98" s="129" t="s">
        <v>18</v>
      </c>
      <c r="P98" s="1276" t="s">
        <v>5089</v>
      </c>
      <c r="Q98" s="1277"/>
    </row>
    <row r="99" spans="1:17" s="183" customFormat="1" ht="45">
      <c r="B99" s="213" t="s">
        <v>4114</v>
      </c>
      <c r="C99" s="213" t="s">
        <v>4294</v>
      </c>
      <c r="D99" s="188" t="s">
        <v>5090</v>
      </c>
      <c r="E99" s="188">
        <v>25274842</v>
      </c>
      <c r="F99" s="188" t="s">
        <v>212</v>
      </c>
      <c r="G99" s="213" t="s">
        <v>4015</v>
      </c>
      <c r="H99" s="214">
        <v>41811</v>
      </c>
      <c r="I99" s="188" t="s">
        <v>53</v>
      </c>
      <c r="J99" s="213" t="s">
        <v>5091</v>
      </c>
      <c r="K99" s="188" t="s">
        <v>3213</v>
      </c>
      <c r="L99" s="582" t="s">
        <v>5092</v>
      </c>
      <c r="M99" s="129" t="s">
        <v>18</v>
      </c>
      <c r="N99" s="129" t="s">
        <v>19</v>
      </c>
      <c r="O99" s="129" t="s">
        <v>18</v>
      </c>
      <c r="P99" s="1280" t="s">
        <v>5093</v>
      </c>
      <c r="Q99" s="1280"/>
    </row>
    <row r="100" spans="1:17" s="183" customFormat="1" ht="60">
      <c r="B100" s="213" t="s">
        <v>4114</v>
      </c>
      <c r="C100" s="213" t="s">
        <v>4294</v>
      </c>
      <c r="D100" s="188" t="s">
        <v>355</v>
      </c>
      <c r="E100" s="1243">
        <v>1061724831</v>
      </c>
      <c r="F100" s="188" t="s">
        <v>114</v>
      </c>
      <c r="G100" s="213" t="s">
        <v>5094</v>
      </c>
      <c r="H100" s="214">
        <v>41915</v>
      </c>
      <c r="I100" s="188" t="s">
        <v>53</v>
      </c>
      <c r="J100" s="213" t="s">
        <v>5095</v>
      </c>
      <c r="K100" s="188" t="s">
        <v>5096</v>
      </c>
      <c r="L100" s="188" t="s">
        <v>5097</v>
      </c>
      <c r="M100" s="129" t="s">
        <v>18</v>
      </c>
      <c r="N100" s="129" t="s">
        <v>18</v>
      </c>
      <c r="O100" s="129" t="s">
        <v>18</v>
      </c>
      <c r="P100" s="1280" t="s">
        <v>5098</v>
      </c>
      <c r="Q100" s="1280"/>
    </row>
    <row r="101" spans="1:17" ht="141.75" customHeight="1">
      <c r="B101" s="213"/>
      <c r="C101" s="213"/>
      <c r="D101" s="122"/>
      <c r="E101" s="583"/>
      <c r="F101" s="188"/>
      <c r="G101" s="213"/>
      <c r="H101" s="219"/>
      <c r="I101" s="120"/>
      <c r="J101" s="582"/>
      <c r="K101" s="580"/>
      <c r="L101" s="580"/>
      <c r="M101" s="44"/>
      <c r="N101" s="44"/>
      <c r="O101" s="44"/>
      <c r="P101" s="1276"/>
      <c r="Q101" s="1277"/>
    </row>
    <row r="103" spans="1:17" ht="132.75" customHeight="1">
      <c r="A103" s="1" t="s">
        <v>5099</v>
      </c>
      <c r="B103" s="129" t="s">
        <v>181</v>
      </c>
      <c r="C103" s="44" t="s">
        <v>4174</v>
      </c>
      <c r="D103" s="1296" t="s">
        <v>5100</v>
      </c>
      <c r="E103" s="1297"/>
    </row>
    <row r="106" spans="1:17" ht="26.25">
      <c r="B106" s="1256" t="s">
        <v>121</v>
      </c>
      <c r="C106" s="1257"/>
      <c r="D106" s="1257"/>
      <c r="E106" s="1257"/>
      <c r="F106" s="1257"/>
      <c r="G106" s="1257"/>
      <c r="H106" s="1257"/>
      <c r="I106" s="1257"/>
      <c r="J106" s="1257"/>
      <c r="K106" s="1257"/>
      <c r="L106" s="1257"/>
      <c r="M106" s="1257"/>
      <c r="N106" s="1257"/>
      <c r="O106" s="1257"/>
      <c r="P106" s="1257"/>
    </row>
    <row r="108" spans="1:17" ht="15.75" thickBot="1"/>
    <row r="109" spans="1:17" ht="27" thickBot="1">
      <c r="B109" s="1268" t="s">
        <v>122</v>
      </c>
      <c r="C109" s="1269"/>
      <c r="D109" s="1269"/>
      <c r="E109" s="1269"/>
      <c r="F109" s="1269"/>
      <c r="G109" s="1269"/>
      <c r="H109" s="1269"/>
      <c r="I109" s="1269"/>
      <c r="J109" s="1269"/>
      <c r="K109" s="1269"/>
      <c r="L109" s="1269"/>
      <c r="M109" s="1269"/>
      <c r="N109" s="1270"/>
    </row>
    <row r="111" spans="1:17" ht="15.75" thickBot="1">
      <c r="M111" s="51"/>
      <c r="N111" s="51"/>
    </row>
    <row r="112" spans="1:17" s="15" customFormat="1" ht="109.5" customHeight="1">
      <c r="B112" s="52" t="s">
        <v>33</v>
      </c>
      <c r="C112" s="52" t="s">
        <v>34</v>
      </c>
      <c r="D112" s="52" t="s">
        <v>35</v>
      </c>
      <c r="E112" s="52" t="s">
        <v>36</v>
      </c>
      <c r="F112" s="52" t="s">
        <v>37</v>
      </c>
      <c r="G112" s="52" t="s">
        <v>38</v>
      </c>
      <c r="H112" s="52" t="s">
        <v>39</v>
      </c>
      <c r="I112" s="52" t="s">
        <v>40</v>
      </c>
      <c r="J112" s="52" t="s">
        <v>41</v>
      </c>
      <c r="K112" s="52" t="s">
        <v>42</v>
      </c>
      <c r="L112" s="52" t="s">
        <v>43</v>
      </c>
      <c r="M112" s="53" t="s">
        <v>44</v>
      </c>
      <c r="N112" s="52" t="s">
        <v>45</v>
      </c>
      <c r="O112" s="52" t="s">
        <v>46</v>
      </c>
      <c r="P112" s="54" t="s">
        <v>47</v>
      </c>
      <c r="Q112" s="54" t="s">
        <v>48</v>
      </c>
    </row>
    <row r="113" spans="1:26" s="162" customFormat="1">
      <c r="A113" s="150">
        <v>1</v>
      </c>
      <c r="B113" s="153"/>
      <c r="C113" s="153"/>
      <c r="D113" s="152"/>
      <c r="E113" s="154"/>
      <c r="F113" s="155"/>
      <c r="G113" s="184"/>
      <c r="H113" s="156"/>
      <c r="I113" s="156"/>
      <c r="J113" s="157"/>
      <c r="K113" s="806"/>
      <c r="L113" s="157"/>
      <c r="M113" s="173"/>
      <c r="N113" s="173"/>
      <c r="O113" s="160"/>
      <c r="P113" s="160"/>
      <c r="Q113" s="174"/>
      <c r="R113" s="175"/>
      <c r="S113" s="175"/>
      <c r="T113" s="175"/>
      <c r="U113" s="175"/>
      <c r="V113" s="175"/>
      <c r="W113" s="175"/>
      <c r="X113" s="175"/>
      <c r="Y113" s="175"/>
      <c r="Z113" s="175"/>
    </row>
    <row r="114" spans="1:26" s="162" customFormat="1">
      <c r="A114" s="150">
        <f>+A113+1</f>
        <v>2</v>
      </c>
      <c r="B114" s="153"/>
      <c r="C114" s="153"/>
      <c r="D114" s="152"/>
      <c r="E114" s="154"/>
      <c r="F114" s="155"/>
      <c r="G114" s="184"/>
      <c r="H114" s="156"/>
      <c r="I114" s="156"/>
      <c r="J114" s="157"/>
      <c r="K114" s="806"/>
      <c r="L114" s="157"/>
      <c r="M114" s="173"/>
      <c r="N114" s="173"/>
      <c r="O114" s="160"/>
      <c r="P114" s="160"/>
      <c r="Q114" s="174"/>
      <c r="R114" s="175"/>
      <c r="S114" s="175"/>
      <c r="T114" s="175"/>
      <c r="U114" s="175"/>
      <c r="V114" s="175"/>
      <c r="W114" s="175"/>
      <c r="X114" s="175"/>
      <c r="Y114" s="175"/>
      <c r="Z114" s="175"/>
    </row>
    <row r="115" spans="1:26" s="162" customFormat="1">
      <c r="A115" s="150">
        <f t="shared" ref="A115:A120" si="4">+A114+1</f>
        <v>3</v>
      </c>
      <c r="B115" s="153"/>
      <c r="C115" s="152"/>
      <c r="D115" s="153"/>
      <c r="E115" s="154"/>
      <c r="F115" s="155"/>
      <c r="G115" s="155"/>
      <c r="H115" s="155"/>
      <c r="I115" s="156"/>
      <c r="J115" s="157"/>
      <c r="K115" s="173"/>
      <c r="L115" s="157"/>
      <c r="M115" s="173"/>
      <c r="N115" s="173"/>
      <c r="O115" s="160"/>
      <c r="P115" s="160"/>
      <c r="Q115" s="174"/>
      <c r="R115" s="175"/>
      <c r="S115" s="175"/>
      <c r="T115" s="175"/>
      <c r="U115" s="175"/>
      <c r="V115" s="175"/>
      <c r="W115" s="175"/>
      <c r="X115" s="175"/>
      <c r="Y115" s="175"/>
      <c r="Z115" s="175"/>
    </row>
    <row r="116" spans="1:26" s="162" customFormat="1">
      <c r="A116" s="150">
        <f t="shared" si="4"/>
        <v>4</v>
      </c>
      <c r="B116" s="153"/>
      <c r="C116" s="152"/>
      <c r="D116" s="153"/>
      <c r="E116" s="154"/>
      <c r="F116" s="155"/>
      <c r="G116" s="155"/>
      <c r="H116" s="155"/>
      <c r="I116" s="156"/>
      <c r="J116" s="157"/>
      <c r="K116" s="173"/>
      <c r="L116" s="157"/>
      <c r="M116" s="173"/>
      <c r="N116" s="173"/>
      <c r="O116" s="160"/>
      <c r="P116" s="160"/>
      <c r="Q116" s="174"/>
      <c r="R116" s="175"/>
      <c r="S116" s="175"/>
      <c r="T116" s="175"/>
      <c r="U116" s="175"/>
      <c r="V116" s="175"/>
      <c r="W116" s="175"/>
      <c r="X116" s="175"/>
      <c r="Y116" s="175"/>
      <c r="Z116" s="175"/>
    </row>
    <row r="117" spans="1:26" s="162" customFormat="1">
      <c r="A117" s="150">
        <f t="shared" si="4"/>
        <v>5</v>
      </c>
      <c r="B117" s="153"/>
      <c r="C117" s="152"/>
      <c r="D117" s="153"/>
      <c r="E117" s="154"/>
      <c r="F117" s="155"/>
      <c r="G117" s="155"/>
      <c r="H117" s="155"/>
      <c r="I117" s="156"/>
      <c r="J117" s="157"/>
      <c r="K117" s="173"/>
      <c r="L117" s="157"/>
      <c r="M117" s="173"/>
      <c r="N117" s="173"/>
      <c r="O117" s="160"/>
      <c r="P117" s="160"/>
      <c r="Q117" s="174"/>
      <c r="R117" s="175"/>
      <c r="S117" s="175"/>
      <c r="T117" s="175"/>
      <c r="U117" s="175"/>
      <c r="V117" s="175"/>
      <c r="W117" s="175"/>
      <c r="X117" s="175"/>
      <c r="Y117" s="175"/>
      <c r="Z117" s="175"/>
    </row>
    <row r="118" spans="1:26" s="162" customFormat="1">
      <c r="A118" s="150">
        <f t="shared" si="4"/>
        <v>6</v>
      </c>
      <c r="B118" s="153"/>
      <c r="C118" s="152"/>
      <c r="D118" s="153"/>
      <c r="E118" s="154"/>
      <c r="F118" s="155"/>
      <c r="G118" s="155"/>
      <c r="H118" s="155"/>
      <c r="I118" s="156"/>
      <c r="J118" s="157"/>
      <c r="K118" s="173"/>
      <c r="L118" s="157"/>
      <c r="M118" s="173"/>
      <c r="N118" s="173"/>
      <c r="O118" s="160"/>
      <c r="P118" s="160"/>
      <c r="Q118" s="174"/>
      <c r="R118" s="175"/>
      <c r="S118" s="175"/>
      <c r="T118" s="175"/>
      <c r="U118" s="175"/>
      <c r="V118" s="175"/>
      <c r="W118" s="175"/>
      <c r="X118" s="175"/>
      <c r="Y118" s="175"/>
      <c r="Z118" s="175"/>
    </row>
    <row r="119" spans="1:26" s="162" customFormat="1">
      <c r="A119" s="150">
        <f t="shared" si="4"/>
        <v>7</v>
      </c>
      <c r="B119" s="153"/>
      <c r="C119" s="152"/>
      <c r="D119" s="153"/>
      <c r="E119" s="154"/>
      <c r="F119" s="155"/>
      <c r="G119" s="155"/>
      <c r="H119" s="155"/>
      <c r="I119" s="156"/>
      <c r="J119" s="157"/>
      <c r="K119" s="173"/>
      <c r="L119" s="157"/>
      <c r="M119" s="173"/>
      <c r="N119" s="173"/>
      <c r="O119" s="160"/>
      <c r="P119" s="160"/>
      <c r="Q119" s="174"/>
      <c r="R119" s="175"/>
      <c r="S119" s="175"/>
      <c r="T119" s="175"/>
      <c r="U119" s="175"/>
      <c r="V119" s="175"/>
      <c r="W119" s="175"/>
      <c r="X119" s="175"/>
      <c r="Y119" s="175"/>
      <c r="Z119" s="175"/>
    </row>
    <row r="120" spans="1:26" s="162" customFormat="1">
      <c r="A120" s="150">
        <f t="shared" si="4"/>
        <v>8</v>
      </c>
      <c r="B120" s="153"/>
      <c r="C120" s="152"/>
      <c r="D120" s="153"/>
      <c r="E120" s="154"/>
      <c r="F120" s="155"/>
      <c r="G120" s="155"/>
      <c r="H120" s="155"/>
      <c r="I120" s="156"/>
      <c r="J120" s="157"/>
      <c r="K120" s="173"/>
      <c r="L120" s="157"/>
      <c r="M120" s="173"/>
      <c r="N120" s="173"/>
      <c r="O120" s="160"/>
      <c r="P120" s="160"/>
      <c r="Q120" s="174"/>
      <c r="R120" s="175"/>
      <c r="S120" s="175"/>
      <c r="T120" s="175"/>
      <c r="U120" s="175"/>
      <c r="V120" s="175"/>
      <c r="W120" s="175"/>
      <c r="X120" s="175"/>
      <c r="Y120" s="175"/>
      <c r="Z120" s="175"/>
    </row>
    <row r="121" spans="1:26" s="162" customFormat="1">
      <c r="A121" s="150"/>
      <c r="B121" s="151" t="s">
        <v>28</v>
      </c>
      <c r="C121" s="152"/>
      <c r="D121" s="153"/>
      <c r="E121" s="154"/>
      <c r="F121" s="155"/>
      <c r="G121" s="155"/>
      <c r="H121" s="155"/>
      <c r="I121" s="156"/>
      <c r="J121" s="157"/>
      <c r="K121" s="158">
        <f t="shared" ref="K121" si="5">SUM(K113:K120)</f>
        <v>0</v>
      </c>
      <c r="L121" s="158">
        <f t="shared" ref="L121:N121" si="6">SUM(L113:L120)</f>
        <v>0</v>
      </c>
      <c r="M121" s="185">
        <f t="shared" si="6"/>
        <v>0</v>
      </c>
      <c r="N121" s="158">
        <f t="shared" si="6"/>
        <v>0</v>
      </c>
      <c r="O121" s="160"/>
      <c r="P121" s="160"/>
      <c r="Q121" s="161"/>
    </row>
    <row r="122" spans="1:26">
      <c r="B122" s="112"/>
      <c r="C122" s="112"/>
      <c r="D122" s="112"/>
      <c r="E122" s="163"/>
      <c r="F122" s="112"/>
      <c r="G122" s="568"/>
      <c r="H122" s="112"/>
      <c r="I122" s="112"/>
      <c r="J122" s="112"/>
      <c r="K122" s="112"/>
      <c r="L122" s="112"/>
      <c r="M122" s="112"/>
      <c r="N122" s="112"/>
      <c r="O122" s="112"/>
      <c r="P122" s="112"/>
    </row>
    <row r="123" spans="1:26" ht="18.75">
      <c r="B123" s="166" t="s">
        <v>123</v>
      </c>
      <c r="C123" s="176"/>
      <c r="H123" s="168"/>
      <c r="I123" s="168"/>
      <c r="J123" s="574"/>
      <c r="K123" s="574"/>
      <c r="L123" s="574"/>
      <c r="M123" s="168"/>
      <c r="N123" s="112"/>
      <c r="O123" s="112"/>
      <c r="P123" s="112"/>
    </row>
    <row r="124" spans="1:26">
      <c r="J124" s="584"/>
      <c r="K124" s="584"/>
    </row>
    <row r="125" spans="1:26" ht="15.75" thickBot="1"/>
    <row r="126" spans="1:26" ht="37.15" customHeight="1" thickBot="1">
      <c r="B126" s="177" t="s">
        <v>124</v>
      </c>
      <c r="C126" s="142" t="s">
        <v>125</v>
      </c>
      <c r="D126" s="177" t="s">
        <v>27</v>
      </c>
      <c r="E126" s="142" t="s">
        <v>126</v>
      </c>
      <c r="K126" s="585"/>
    </row>
    <row r="127" spans="1:26" ht="41.45" customHeight="1">
      <c r="B127" s="178" t="s">
        <v>127</v>
      </c>
      <c r="C127" s="179">
        <v>20</v>
      </c>
      <c r="D127" s="179">
        <v>0</v>
      </c>
      <c r="E127" s="1282">
        <v>40</v>
      </c>
    </row>
    <row r="128" spans="1:26">
      <c r="B128" s="178" t="s">
        <v>128</v>
      </c>
      <c r="C128" s="118">
        <v>30</v>
      </c>
      <c r="D128" s="605">
        <v>0</v>
      </c>
      <c r="E128" s="1283"/>
    </row>
    <row r="129" spans="2:18" ht="15.75" thickBot="1">
      <c r="B129" s="178" t="s">
        <v>129</v>
      </c>
      <c r="C129" s="180">
        <v>40</v>
      </c>
      <c r="D129" s="180">
        <v>0</v>
      </c>
      <c r="E129" s="1284"/>
    </row>
    <row r="131" spans="2:18" ht="15.75" thickBot="1"/>
    <row r="132" spans="2:18" ht="27" thickBot="1">
      <c r="B132" s="1268" t="s">
        <v>130</v>
      </c>
      <c r="C132" s="1269"/>
      <c r="D132" s="1269"/>
      <c r="E132" s="1269"/>
      <c r="F132" s="1269"/>
      <c r="G132" s="1269"/>
      <c r="H132" s="1269"/>
      <c r="I132" s="1269"/>
      <c r="J132" s="1269"/>
      <c r="K132" s="1269"/>
      <c r="L132" s="1269"/>
      <c r="M132" s="1269"/>
      <c r="N132" s="1270"/>
    </row>
    <row r="133" spans="2:18">
      <c r="C133" s="103"/>
    </row>
    <row r="134" spans="2:18" ht="76.5" customHeight="1">
      <c r="B134" s="114" t="s">
        <v>92</v>
      </c>
      <c r="C134" s="114" t="s">
        <v>93</v>
      </c>
      <c r="D134" s="114" t="s">
        <v>94</v>
      </c>
      <c r="E134" s="114" t="s">
        <v>95</v>
      </c>
      <c r="F134" s="114" t="s">
        <v>96</v>
      </c>
      <c r="G134" s="114" t="s">
        <v>97</v>
      </c>
      <c r="H134" s="114" t="s">
        <v>98</v>
      </c>
      <c r="I134" s="114" t="s">
        <v>99</v>
      </c>
      <c r="J134" s="1271" t="s">
        <v>100</v>
      </c>
      <c r="K134" s="1272"/>
      <c r="L134" s="1273"/>
      <c r="M134" s="114" t="s">
        <v>101</v>
      </c>
      <c r="N134" s="114" t="s">
        <v>102</v>
      </c>
      <c r="O134" s="114" t="s">
        <v>103</v>
      </c>
      <c r="P134" s="1271" t="s">
        <v>82</v>
      </c>
      <c r="Q134" s="1273"/>
    </row>
    <row r="135" spans="2:18" ht="60.75" customHeight="1">
      <c r="B135" s="1104"/>
      <c r="C135" s="595"/>
      <c r="D135" s="1153"/>
      <c r="E135" s="1153"/>
      <c r="F135" s="213"/>
      <c r="G135" s="213"/>
      <c r="H135" s="219"/>
      <c r="I135" s="120"/>
      <c r="J135" s="1154"/>
      <c r="K135" s="215"/>
      <c r="L135" s="188"/>
      <c r="M135" s="44"/>
      <c r="N135" s="44"/>
      <c r="O135" s="44"/>
      <c r="P135" s="1280"/>
      <c r="Q135" s="1280"/>
    </row>
    <row r="136" spans="2:18" ht="60.75" customHeight="1">
      <c r="B136" s="1104"/>
      <c r="C136" s="213"/>
      <c r="D136" s="218"/>
      <c r="E136" s="218"/>
      <c r="F136" s="213"/>
      <c r="G136" s="213"/>
      <c r="H136" s="219"/>
      <c r="I136" s="120"/>
      <c r="J136" s="213"/>
      <c r="K136" s="215"/>
      <c r="L136" s="122"/>
      <c r="M136" s="44"/>
      <c r="N136" s="44"/>
      <c r="O136" s="44"/>
      <c r="P136" s="1278"/>
      <c r="Q136" s="1279"/>
    </row>
    <row r="137" spans="2:18" ht="77.25" customHeight="1">
      <c r="B137" s="1153"/>
      <c r="C137" s="213"/>
      <c r="D137" s="218"/>
      <c r="E137" s="218"/>
      <c r="F137" s="213"/>
      <c r="G137" s="213"/>
      <c r="H137" s="219"/>
      <c r="I137" s="120"/>
      <c r="J137" s="213"/>
      <c r="K137" s="589"/>
      <c r="L137" s="188"/>
      <c r="M137" s="44"/>
      <c r="N137" s="44"/>
      <c r="O137" s="44"/>
      <c r="P137" s="1280"/>
      <c r="Q137" s="1280"/>
    </row>
    <row r="138" spans="2:18" ht="54.75" customHeight="1">
      <c r="B138" s="1153"/>
      <c r="C138" s="1155"/>
      <c r="D138" s="218"/>
      <c r="E138" s="218"/>
      <c r="F138" s="590"/>
      <c r="G138" s="591"/>
      <c r="H138" s="1156"/>
      <c r="I138" s="1130"/>
      <c r="J138" s="590"/>
      <c r="K138" s="589"/>
      <c r="L138" s="188"/>
      <c r="M138" s="44"/>
      <c r="N138" s="44"/>
      <c r="O138" s="44"/>
      <c r="P138" s="1276"/>
      <c r="Q138" s="1277"/>
    </row>
    <row r="139" spans="2:18" ht="33.6" customHeight="1">
      <c r="B139" s="46"/>
      <c r="C139" s="595"/>
      <c r="D139" s="218"/>
      <c r="E139" s="218"/>
      <c r="F139" s="590"/>
      <c r="G139" s="591"/>
      <c r="H139" s="1156"/>
      <c r="I139" s="1130"/>
      <c r="J139" s="590"/>
      <c r="K139" s="589"/>
      <c r="L139" s="122"/>
      <c r="M139" s="44"/>
      <c r="N139" s="44"/>
      <c r="O139" s="44"/>
      <c r="P139" s="1278"/>
      <c r="Q139" s="1279"/>
    </row>
    <row r="140" spans="2:18">
      <c r="B140" s="46"/>
      <c r="C140" s="213"/>
      <c r="D140" s="218"/>
      <c r="E140" s="218"/>
      <c r="F140" s="348"/>
      <c r="H140" s="853"/>
      <c r="I140" s="637"/>
      <c r="J140" s="637"/>
      <c r="K140" s="129"/>
      <c r="L140" s="129"/>
      <c r="M140" s="44"/>
      <c r="N140" s="44"/>
      <c r="O140" s="44"/>
      <c r="P140" s="1298"/>
      <c r="Q140" s="1299"/>
    </row>
    <row r="141" spans="2:18">
      <c r="B141" s="46"/>
      <c r="C141" s="1014"/>
      <c r="D141" s="218"/>
      <c r="E141" s="218"/>
      <c r="F141" s="129"/>
      <c r="G141" s="129"/>
      <c r="H141" s="770"/>
      <c r="I141" s="44"/>
      <c r="J141" s="637"/>
      <c r="K141" s="44"/>
      <c r="L141" s="44"/>
      <c r="M141" s="44"/>
      <c r="N141" s="44"/>
      <c r="O141" s="44"/>
      <c r="P141" s="1280"/>
      <c r="Q141" s="1280"/>
      <c r="R141" s="1280"/>
    </row>
    <row r="142" spans="2:18">
      <c r="B142" s="46"/>
      <c r="D142" s="218"/>
      <c r="E142" s="218"/>
      <c r="F142" s="183"/>
    </row>
    <row r="143" spans="2:18" ht="15.75" thickBot="1"/>
    <row r="144" spans="2:18" ht="54" customHeight="1">
      <c r="B144" s="615" t="s">
        <v>17</v>
      </c>
      <c r="C144" s="615" t="s">
        <v>124</v>
      </c>
      <c r="D144" s="114" t="s">
        <v>125</v>
      </c>
      <c r="E144" s="615" t="s">
        <v>27</v>
      </c>
      <c r="F144" s="142" t="s">
        <v>138</v>
      </c>
      <c r="G144" s="143"/>
    </row>
    <row r="145" spans="2:7" ht="120.75" customHeight="1">
      <c r="B145" s="1285" t="s">
        <v>139</v>
      </c>
      <c r="C145" s="144" t="s">
        <v>140</v>
      </c>
      <c r="D145" s="605">
        <v>25</v>
      </c>
      <c r="E145" s="632"/>
      <c r="F145" s="1286">
        <f>+E145+E146+E147</f>
        <v>0</v>
      </c>
      <c r="G145" s="597"/>
    </row>
    <row r="146" spans="2:7" ht="76.150000000000006" customHeight="1">
      <c r="B146" s="1285"/>
      <c r="C146" s="144" t="s">
        <v>141</v>
      </c>
      <c r="D146" s="602">
        <v>25</v>
      </c>
      <c r="E146" s="605"/>
      <c r="F146" s="1287"/>
      <c r="G146" s="597"/>
    </row>
    <row r="147" spans="2:7" ht="69" customHeight="1">
      <c r="B147" s="1285"/>
      <c r="C147" s="144" t="s">
        <v>142</v>
      </c>
      <c r="D147" s="605">
        <v>10</v>
      </c>
      <c r="E147" s="605"/>
      <c r="F147" s="1288"/>
      <c r="G147" s="597"/>
    </row>
    <row r="148" spans="2:7">
      <c r="C148"/>
    </row>
    <row r="151" spans="2:7">
      <c r="B151" s="42" t="s">
        <v>143</v>
      </c>
    </row>
    <row r="154" spans="2:7">
      <c r="B154" s="43" t="s">
        <v>17</v>
      </c>
      <c r="C154" s="43" t="s">
        <v>26</v>
      </c>
      <c r="D154" s="615" t="s">
        <v>27</v>
      </c>
      <c r="E154" s="615" t="s">
        <v>28</v>
      </c>
    </row>
    <row r="155" spans="2:7" ht="28.5">
      <c r="B155" s="49" t="s">
        <v>144</v>
      </c>
      <c r="C155" s="50">
        <v>40</v>
      </c>
      <c r="D155" s="632">
        <f>+E127</f>
        <v>40</v>
      </c>
      <c r="E155" s="1265">
        <f>+D155+D156</f>
        <v>40</v>
      </c>
    </row>
    <row r="156" spans="2:7" ht="42.75">
      <c r="B156" s="49" t="s">
        <v>145</v>
      </c>
      <c r="C156" s="50">
        <v>60</v>
      </c>
      <c r="D156" s="632">
        <f>+F145</f>
        <v>0</v>
      </c>
      <c r="E156" s="1266"/>
    </row>
  </sheetData>
  <mergeCells count="57">
    <mergeCell ref="B145:B147"/>
    <mergeCell ref="F145:F147"/>
    <mergeCell ref="E155:E156"/>
    <mergeCell ref="J134:L134"/>
    <mergeCell ref="P134:Q134"/>
    <mergeCell ref="P135:Q135"/>
    <mergeCell ref="P136:Q136"/>
    <mergeCell ref="P137:Q137"/>
    <mergeCell ref="P138:Q138"/>
    <mergeCell ref="P139:Q139"/>
    <mergeCell ref="P140:Q140"/>
    <mergeCell ref="P141:R141"/>
    <mergeCell ref="B132:N132"/>
    <mergeCell ref="P95:Q95"/>
    <mergeCell ref="P96:Q96"/>
    <mergeCell ref="P97:Q97"/>
    <mergeCell ref="P98:Q98"/>
    <mergeCell ref="P99:Q99"/>
    <mergeCell ref="P100:Q100"/>
    <mergeCell ref="P101:Q101"/>
    <mergeCell ref="D103:E103"/>
    <mergeCell ref="B106:P106"/>
    <mergeCell ref="B109:N109"/>
    <mergeCell ref="E127:E129"/>
    <mergeCell ref="P94:Q94"/>
    <mergeCell ref="O74:P74"/>
    <mergeCell ref="O75:P75"/>
    <mergeCell ref="O76:P76"/>
    <mergeCell ref="O77:P77"/>
    <mergeCell ref="P89:Q89"/>
    <mergeCell ref="P90:Q90"/>
    <mergeCell ref="P91:Q91"/>
    <mergeCell ref="P92:Q92"/>
    <mergeCell ref="P93:Q93"/>
    <mergeCell ref="B83:N83"/>
    <mergeCell ref="J88:L88"/>
    <mergeCell ref="P88:Q88"/>
    <mergeCell ref="C65:N65"/>
    <mergeCell ref="B67:N67"/>
    <mergeCell ref="O70:P70"/>
    <mergeCell ref="O71:P71"/>
    <mergeCell ref="O72:P72"/>
    <mergeCell ref="O73:P73"/>
    <mergeCell ref="B61:B62"/>
    <mergeCell ref="C61:C62"/>
    <mergeCell ref="D61:E61"/>
    <mergeCell ref="B2:P2"/>
    <mergeCell ref="B4:P4"/>
    <mergeCell ref="C6:N6"/>
    <mergeCell ref="C7:N7"/>
    <mergeCell ref="C8:N8"/>
    <mergeCell ref="C9:N9"/>
    <mergeCell ref="C10:E10"/>
    <mergeCell ref="B14:C21"/>
    <mergeCell ref="B22:C22"/>
    <mergeCell ref="E41:E42"/>
    <mergeCell ref="M46:N46"/>
  </mergeCells>
  <dataValidations count="2">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WVE24:WVE45 WLI24:WLI45 WBM24:WBM45 VRQ24:VRQ45 VHU24:VHU45 UXY24:UXY45 UOC24:UOC45 UEG24:UEG45 TUK24:TUK45 TKO24:TKO45 TAS24:TAS45 SQW24:SQW45 SHA24:SHA45 RXE24:RXE45 RNI24:RNI45 RDM24:RDM45 QTQ24:QTQ45 QJU24:QJU45 PZY24:PZY45 PQC24:PQC45 PGG24:PGG45 OWK24:OWK45 OMO24:OMO45 OCS24:OCS45 NSW24:NSW45 NJA24:NJA45 MZE24:MZE45 MPI24:MPI45 MFM24:MFM45 LVQ24:LVQ45 LLU24:LLU45 LBY24:LBY45 KSC24:KSC45 KIG24:KIG45 JYK24:JYK45 JOO24:JOO45 JES24:JES45 IUW24:IUW45 ILA24:ILA45 IBE24:IBE45 HRI24:HRI45 HHM24:HHM45 GXQ24:GXQ45 GNU24:GNU45 GDY24:GDY45 FUC24:FUC45 FKG24:FKG45 FAK24:FAK45 EQO24:EQO45 EGS24:EGS45 DWW24:DWW45 DNA24:DNA45 DDE24:DDE45 CTI24:CTI45 CJM24:CJM45 BZQ24:BZQ45 BPU24:BPU45 BFY24:BFY45 AWC24:AWC45 AMG24:AMG45 ACK24:ACK45 SO24:SO45 IS24:IS45 A24:A45">
      <formula1>"1,2,3,4,5"</formula1>
    </dataValidation>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WVH24:WVH45 WLL24:WLL45 WBP24:WBP45 VRT24:VRT45 VHX24:VHX45 UYB24:UYB45 UOF24:UOF45 UEJ24:UEJ45 TUN24:TUN45 TKR24:TKR45 TAV24:TAV45 SQZ24:SQZ45 SHD24:SHD45 RXH24:RXH45 RNL24:RNL45 RDP24:RDP45 QTT24:QTT45 QJX24:QJX45 QAB24:QAB45 PQF24:PQF45 PGJ24:PGJ45 OWN24:OWN45 OMR24:OMR45 OCV24:OCV45 NSZ24:NSZ45 NJD24:NJD45 MZH24:MZH45 MPL24:MPL45 MFP24:MFP45 LVT24:LVT45 LLX24:LLX45 LCB24:LCB45 KSF24:KSF45 KIJ24:KIJ45 JYN24:JYN45 JOR24:JOR45 JEV24:JEV45 IUZ24:IUZ45 ILD24:ILD45 IBH24:IBH45 HRL24:HRL45 HHP24:HHP45 GXT24:GXT45 GNX24:GNX45 GEB24:GEB45 FUF24:FUF45 FKJ24:FKJ45 FAN24:FAN45 EQR24:EQR45 EGV24:EGV45 DWZ24:DWZ45 DND24:DND45 DDH24:DDH45 CTL24:CTL45 CJP24:CJP45 BZT24:BZT45 BPX24:BPX45 BGB24:BGB45 AWF24:AWF45 AMJ24:AMJ45 ACN24:ACN45 SR24:SR45 IV24:IV45">
      <formula1>0</formula1>
      <formula2>1</formula2>
    </dataValidation>
  </dataValidations>
  <pageMargins left="0.7" right="0.7" top="0.75" bottom="0.75" header="0.3" footer="0.3"/>
  <pageSetup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7"/>
  <sheetViews>
    <sheetView zoomScale="80" zoomScaleNormal="80" workbookViewId="0">
      <selection activeCell="D23" sqref="D23"/>
    </sheetView>
  </sheetViews>
  <sheetFormatPr baseColWidth="10" defaultRowHeight="15"/>
  <cols>
    <col min="1" max="1" width="3.140625" style="1" bestFit="1" customWidth="1"/>
    <col min="2" max="2" width="45" style="1" customWidth="1"/>
    <col min="3" max="3" width="34.42578125" style="1" customWidth="1"/>
    <col min="4" max="4" width="33.7109375" style="1" customWidth="1"/>
    <col min="5" max="5" width="19.5703125" style="1" customWidth="1"/>
    <col min="6" max="6" width="27.42578125" style="1" customWidth="1"/>
    <col min="7" max="7" width="17.140625" style="1" customWidth="1"/>
    <col min="8" max="8" width="15.140625" style="1" customWidth="1"/>
    <col min="9" max="9" width="15.28515625" style="1" customWidth="1"/>
    <col min="10" max="10" width="26" style="1" customWidth="1"/>
    <col min="11" max="11" width="27.28515625" style="1" customWidth="1"/>
    <col min="12" max="12" width="28.85546875" style="1" customWidth="1"/>
    <col min="13" max="13" width="16.140625" style="1" customWidth="1"/>
    <col min="14" max="14" width="13.42578125" style="1" customWidth="1"/>
    <col min="15" max="15" width="15.140625" style="1" customWidth="1"/>
    <col min="16" max="16" width="34.42578125" style="1" customWidth="1"/>
    <col min="17" max="17" width="46.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505</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v>8</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8</v>
      </c>
      <c r="E15" s="20">
        <v>2409876274</v>
      </c>
      <c r="F15" s="446">
        <v>1154</v>
      </c>
      <c r="G15" s="779"/>
      <c r="I15" s="23"/>
      <c r="J15" s="23"/>
      <c r="K15" s="23"/>
      <c r="L15" s="23"/>
      <c r="M15" s="23"/>
      <c r="N15" s="16"/>
    </row>
    <row r="16" spans="2:16">
      <c r="B16" s="1262"/>
      <c r="C16" s="1262"/>
      <c r="D16" s="861"/>
      <c r="E16" s="20"/>
      <c r="F16" s="20"/>
      <c r="G16" s="779"/>
      <c r="I16" s="23"/>
      <c r="J16" s="23"/>
      <c r="K16" s="23"/>
      <c r="L16" s="23"/>
      <c r="M16" s="23"/>
      <c r="N16" s="16"/>
    </row>
    <row r="17" spans="1:14">
      <c r="B17" s="1262"/>
      <c r="C17" s="1262"/>
      <c r="D17" s="861"/>
      <c r="E17" s="20"/>
      <c r="F17" s="20"/>
      <c r="G17" s="779"/>
      <c r="I17" s="23"/>
      <c r="J17" s="23"/>
      <c r="K17" s="23"/>
      <c r="L17" s="23"/>
      <c r="M17" s="23"/>
      <c r="N17" s="16"/>
    </row>
    <row r="18" spans="1:14">
      <c r="B18" s="1262"/>
      <c r="C18" s="1262"/>
      <c r="D18" s="861"/>
      <c r="E18" s="24"/>
      <c r="F18" s="20"/>
      <c r="G18" s="779"/>
      <c r="H18" s="25"/>
      <c r="I18" s="23"/>
      <c r="J18" s="23"/>
      <c r="K18" s="23"/>
      <c r="L18" s="23"/>
      <c r="M18" s="23"/>
      <c r="N18" s="26"/>
    </row>
    <row r="19" spans="1:14">
      <c r="B19" s="1262"/>
      <c r="C19" s="1262"/>
      <c r="D19" s="861"/>
      <c r="E19" s="24"/>
      <c r="F19" s="20"/>
      <c r="G19" s="779"/>
      <c r="H19" s="25"/>
      <c r="I19" s="27"/>
      <c r="J19" s="27"/>
      <c r="K19" s="27"/>
      <c r="L19" s="27"/>
      <c r="M19" s="27"/>
      <c r="N19" s="26"/>
    </row>
    <row r="20" spans="1:14">
      <c r="B20" s="1262"/>
      <c r="C20" s="1262"/>
      <c r="D20" s="861"/>
      <c r="E20" s="24"/>
      <c r="F20" s="20"/>
      <c r="G20" s="779"/>
      <c r="H20" s="25"/>
      <c r="I20" s="15"/>
      <c r="J20" s="15"/>
      <c r="K20" s="15"/>
      <c r="L20" s="15"/>
      <c r="M20" s="15"/>
      <c r="N20" s="26"/>
    </row>
    <row r="21" spans="1:14">
      <c r="B21" s="1262"/>
      <c r="C21" s="1262"/>
      <c r="D21" s="861"/>
      <c r="E21" s="24"/>
      <c r="F21" s="20"/>
      <c r="G21" s="779"/>
      <c r="H21" s="25"/>
      <c r="I21" s="15"/>
      <c r="J21" s="15"/>
      <c r="K21" s="15"/>
      <c r="L21" s="15"/>
      <c r="M21" s="15"/>
      <c r="N21" s="26"/>
    </row>
    <row r="22" spans="1:14" ht="15.75" thickBot="1">
      <c r="B22" s="1263" t="s">
        <v>13</v>
      </c>
      <c r="C22" s="1264"/>
      <c r="D22" s="861"/>
      <c r="E22" s="536">
        <v>2409876274</v>
      </c>
      <c r="F22" s="20">
        <v>1154</v>
      </c>
      <c r="G22" s="779"/>
      <c r="H22" s="25"/>
      <c r="I22" s="15"/>
      <c r="J22" s="15"/>
      <c r="K22" s="15"/>
      <c r="L22" s="15"/>
      <c r="M22" s="15"/>
      <c r="N22" s="26"/>
    </row>
    <row r="23" spans="1:14" ht="48.75" customHeight="1" thickBot="1">
      <c r="A23" s="30"/>
      <c r="B23" s="31" t="s">
        <v>14</v>
      </c>
      <c r="C23" s="31" t="s">
        <v>15</v>
      </c>
      <c r="E23" s="19"/>
      <c r="F23" s="19"/>
      <c r="G23" s="19"/>
      <c r="H23" s="19"/>
      <c r="I23" s="32"/>
      <c r="J23" s="32"/>
      <c r="K23" s="32"/>
      <c r="L23" s="32"/>
      <c r="M23" s="32"/>
    </row>
    <row r="24" spans="1:14" ht="15.75" thickBot="1">
      <c r="A24" s="33">
        <v>1</v>
      </c>
      <c r="C24" s="191">
        <v>923</v>
      </c>
      <c r="D24" s="192"/>
      <c r="E24" s="193">
        <f>E22</f>
        <v>2409876274</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43" t="s">
        <v>19</v>
      </c>
      <c r="E29"/>
      <c r="F29"/>
      <c r="G29"/>
      <c r="H29"/>
      <c r="I29" s="15"/>
      <c r="J29" s="15"/>
      <c r="K29" s="15"/>
      <c r="L29" s="15"/>
      <c r="M29" s="15"/>
      <c r="N29" s="16"/>
    </row>
    <row r="30" spans="1:14">
      <c r="A30" s="873"/>
      <c r="B30" s="44" t="s">
        <v>20</v>
      </c>
      <c r="C30" s="858" t="s">
        <v>18</v>
      </c>
      <c r="D30" s="858"/>
      <c r="E30"/>
      <c r="F30"/>
      <c r="G30"/>
      <c r="H30"/>
      <c r="I30" s="15"/>
      <c r="J30" s="15"/>
      <c r="K30" s="15"/>
      <c r="L30" s="15"/>
      <c r="M30" s="15"/>
      <c r="N30" s="16"/>
    </row>
    <row r="31" spans="1:14">
      <c r="A31" s="873"/>
      <c r="B31" s="44" t="s">
        <v>21</v>
      </c>
      <c r="C31" s="858" t="s">
        <v>18</v>
      </c>
      <c r="D31" s="858"/>
      <c r="E31"/>
      <c r="F31"/>
      <c r="G31"/>
      <c r="H31"/>
      <c r="I31" s="15"/>
      <c r="J31" s="15"/>
      <c r="K31" s="15"/>
      <c r="L31" s="15"/>
      <c r="M31" s="15"/>
      <c r="N31" s="16"/>
    </row>
    <row r="32" spans="1:14">
      <c r="A32" s="873"/>
      <c r="B32" s="44" t="s">
        <v>22</v>
      </c>
      <c r="C32" s="858" t="s">
        <v>18</v>
      </c>
      <c r="D32" s="44"/>
      <c r="E32"/>
      <c r="F32"/>
      <c r="G32"/>
      <c r="H32"/>
      <c r="I32" s="15"/>
      <c r="J32" s="15"/>
      <c r="K32" s="15"/>
      <c r="L32" s="15"/>
      <c r="M32" s="15"/>
      <c r="N32" s="16"/>
    </row>
    <row r="33" spans="1:14">
      <c r="A33" s="873"/>
      <c r="B33" s="44" t="s">
        <v>23</v>
      </c>
      <c r="C33" s="44"/>
      <c r="D33" s="858" t="s">
        <v>19</v>
      </c>
      <c r="E33"/>
      <c r="F33"/>
      <c r="G33"/>
      <c r="H33"/>
      <c r="I33" s="15"/>
      <c r="J33" s="15"/>
      <c r="K33" s="15"/>
      <c r="L33" s="15"/>
      <c r="M33" s="15"/>
      <c r="N33" s="16"/>
    </row>
    <row r="34" spans="1:14">
      <c r="A34" s="873"/>
      <c r="B34" s="46" t="s">
        <v>24</v>
      </c>
      <c r="C34" s="858" t="s">
        <v>18</v>
      </c>
      <c r="D34" s="46"/>
      <c r="E34"/>
      <c r="F34"/>
      <c r="G34"/>
      <c r="H34"/>
      <c r="I34" s="15"/>
      <c r="J34" s="15"/>
      <c r="K34" s="15"/>
      <c r="L34" s="15"/>
      <c r="M34" s="15"/>
      <c r="N34" s="16"/>
    </row>
    <row r="35" spans="1:14">
      <c r="A35" s="873"/>
      <c r="B35"/>
      <c r="C35"/>
      <c r="D35"/>
      <c r="E35"/>
      <c r="F35"/>
      <c r="G35"/>
      <c r="H35"/>
      <c r="I35" s="15"/>
      <c r="J35" s="15"/>
      <c r="K35" s="15"/>
      <c r="L35" s="15"/>
      <c r="M35" s="15"/>
      <c r="N35" s="16"/>
    </row>
    <row r="36" spans="1:14">
      <c r="A36" s="873"/>
      <c r="B36"/>
      <c r="C36"/>
      <c r="D36"/>
      <c r="E36"/>
      <c r="F36"/>
      <c r="G36"/>
      <c r="H36"/>
      <c r="I36" s="15"/>
      <c r="J36" s="15"/>
      <c r="K36" s="15"/>
      <c r="L36" s="15"/>
      <c r="M36" s="15"/>
      <c r="N36" s="16"/>
    </row>
    <row r="37" spans="1:14">
      <c r="A37" s="873"/>
      <c r="B37" s="42" t="s">
        <v>25</v>
      </c>
      <c r="C37"/>
      <c r="D37"/>
      <c r="E37"/>
      <c r="F37"/>
      <c r="G37"/>
      <c r="H37"/>
      <c r="I37" s="15"/>
      <c r="J37" s="15"/>
      <c r="K37" s="15"/>
      <c r="L37" s="15"/>
      <c r="M37" s="15"/>
      <c r="N37" s="16"/>
    </row>
    <row r="38" spans="1:14">
      <c r="A38" s="873"/>
      <c r="B38"/>
      <c r="C38"/>
      <c r="D38"/>
      <c r="E38"/>
      <c r="F38"/>
      <c r="G38"/>
      <c r="H38"/>
      <c r="I38" s="15"/>
      <c r="J38" s="15"/>
      <c r="K38" s="15"/>
      <c r="L38" s="15"/>
      <c r="M38" s="15"/>
      <c r="N38" s="16"/>
    </row>
    <row r="39" spans="1:14">
      <c r="A39" s="873"/>
      <c r="B39"/>
      <c r="C39"/>
      <c r="D39"/>
      <c r="E39"/>
      <c r="F39"/>
      <c r="G39"/>
      <c r="H39"/>
      <c r="I39" s="15"/>
      <c r="J39" s="15"/>
      <c r="K39" s="15"/>
      <c r="L39" s="15"/>
      <c r="M39" s="15"/>
      <c r="N39" s="16"/>
    </row>
    <row r="40" spans="1:14">
      <c r="A40" s="873"/>
      <c r="B40" s="43" t="s">
        <v>17</v>
      </c>
      <c r="C40" s="43" t="s">
        <v>26</v>
      </c>
      <c r="D40" s="879" t="s">
        <v>27</v>
      </c>
      <c r="E40" s="879" t="s">
        <v>28</v>
      </c>
      <c r="F40"/>
      <c r="G40"/>
      <c r="H40"/>
      <c r="I40" s="15"/>
      <c r="J40" s="15"/>
      <c r="K40" s="15"/>
      <c r="L40" s="15"/>
      <c r="M40" s="15"/>
      <c r="N40" s="16"/>
    </row>
    <row r="41" spans="1:14" ht="54" customHeight="1">
      <c r="A41" s="873"/>
      <c r="B41" s="49" t="s">
        <v>29</v>
      </c>
      <c r="C41" s="50">
        <v>40</v>
      </c>
      <c r="D41" s="858">
        <v>0</v>
      </c>
      <c r="E41" s="1265">
        <f>+D41+D42</f>
        <v>0</v>
      </c>
      <c r="F41"/>
      <c r="G41"/>
      <c r="H41"/>
      <c r="I41" s="15"/>
      <c r="J41" s="15"/>
      <c r="K41" s="15"/>
      <c r="L41" s="15"/>
      <c r="M41" s="15"/>
      <c r="N41" s="16"/>
    </row>
    <row r="42" spans="1:14" ht="90.75" customHeight="1">
      <c r="A42" s="873"/>
      <c r="B42" s="49" t="s">
        <v>30</v>
      </c>
      <c r="C42" s="50">
        <v>60</v>
      </c>
      <c r="D42" s="858">
        <v>0</v>
      </c>
      <c r="E42" s="1266"/>
      <c r="F42"/>
      <c r="G42"/>
      <c r="H42"/>
      <c r="I42" s="15"/>
      <c r="J42" s="15"/>
      <c r="K42" s="15"/>
      <c r="L42" s="15"/>
      <c r="M42" s="15"/>
      <c r="N42" s="16"/>
    </row>
    <row r="43" spans="1:14">
      <c r="A43" s="873"/>
      <c r="C43" s="40"/>
      <c r="D43" s="23"/>
      <c r="E43" s="41"/>
      <c r="F43" s="37"/>
      <c r="G43" s="37"/>
      <c r="H43" s="37"/>
      <c r="I43" s="38"/>
      <c r="J43" s="38"/>
      <c r="K43" s="38"/>
      <c r="L43" s="38"/>
      <c r="M43" s="38"/>
    </row>
    <row r="44" spans="1:14">
      <c r="A44" s="873"/>
      <c r="C44" s="40"/>
      <c r="D44" s="23"/>
      <c r="E44" s="41"/>
      <c r="F44" s="37"/>
      <c r="G44" s="37"/>
      <c r="H44" s="37"/>
      <c r="I44" s="38"/>
      <c r="J44" s="38"/>
      <c r="K44" s="38"/>
      <c r="L44" s="38"/>
      <c r="M44" s="38"/>
    </row>
    <row r="45" spans="1:14">
      <c r="A45" s="873"/>
      <c r="C45" s="40"/>
      <c r="D45" s="23"/>
      <c r="E45" s="41"/>
      <c r="F45" s="37"/>
      <c r="G45" s="37"/>
      <c r="H45" s="37"/>
      <c r="I45" s="38"/>
      <c r="J45" s="38"/>
      <c r="K45" s="38"/>
      <c r="L45" s="38"/>
      <c r="M45" s="38"/>
    </row>
    <row r="46" spans="1:14" ht="15.75" thickBot="1">
      <c r="M46" s="1267" t="s">
        <v>31</v>
      </c>
      <c r="N46" s="1267"/>
    </row>
    <row r="47" spans="1:14">
      <c r="B47" s="42" t="s">
        <v>32</v>
      </c>
      <c r="M47" s="51"/>
      <c r="N47" s="51"/>
    </row>
    <row r="48" spans="1:14" ht="15.75" thickBot="1">
      <c r="M48" s="51"/>
      <c r="N48" s="51"/>
    </row>
    <row r="49" spans="1:26" s="15" customFormat="1" ht="109.5" customHeight="1">
      <c r="B49" s="52" t="s">
        <v>33</v>
      </c>
      <c r="C49" s="52" t="s">
        <v>34</v>
      </c>
      <c r="D49" s="52" t="s">
        <v>35</v>
      </c>
      <c r="E49" s="52" t="s">
        <v>36</v>
      </c>
      <c r="F49" s="52" t="s">
        <v>37</v>
      </c>
      <c r="G49" s="52" t="s">
        <v>38</v>
      </c>
      <c r="H49" s="52" t="s">
        <v>39</v>
      </c>
      <c r="I49" s="52" t="s">
        <v>40</v>
      </c>
      <c r="J49" s="52" t="s">
        <v>41</v>
      </c>
      <c r="K49" s="52" t="s">
        <v>42</v>
      </c>
      <c r="L49" s="52" t="s">
        <v>43</v>
      </c>
      <c r="M49" s="53" t="s">
        <v>44</v>
      </c>
      <c r="N49" s="52" t="s">
        <v>45</v>
      </c>
      <c r="O49" s="52" t="s">
        <v>46</v>
      </c>
      <c r="P49" s="54" t="s">
        <v>47</v>
      </c>
      <c r="Q49" s="54" t="s">
        <v>48</v>
      </c>
    </row>
    <row r="50" spans="1:26" s="162" customFormat="1" ht="30">
      <c r="A50" s="150">
        <v>1</v>
      </c>
      <c r="B50" s="151" t="s">
        <v>505</v>
      </c>
      <c r="C50" s="151" t="s">
        <v>505</v>
      </c>
      <c r="D50" s="153" t="s">
        <v>4962</v>
      </c>
      <c r="E50" s="198" t="s">
        <v>5264</v>
      </c>
      <c r="F50" s="155" t="s">
        <v>18</v>
      </c>
      <c r="G50" s="155" t="s">
        <v>53</v>
      </c>
      <c r="H50" s="156">
        <v>40221</v>
      </c>
      <c r="I50" s="156">
        <v>40522</v>
      </c>
      <c r="J50" s="157" t="s">
        <v>19</v>
      </c>
      <c r="K50" s="1180">
        <v>10</v>
      </c>
      <c r="L50" s="157"/>
      <c r="M50" s="1180">
        <v>634</v>
      </c>
      <c r="N50" s="157" t="s">
        <v>53</v>
      </c>
      <c r="O50" s="1181">
        <v>3811360</v>
      </c>
      <c r="P50" s="1180">
        <v>64</v>
      </c>
      <c r="Q50" s="201"/>
      <c r="R50" s="175"/>
      <c r="S50" s="175"/>
      <c r="T50" s="175"/>
      <c r="U50" s="175"/>
      <c r="V50" s="175"/>
      <c r="W50" s="175"/>
      <c r="X50" s="175"/>
      <c r="Y50" s="175"/>
      <c r="Z50" s="175"/>
    </row>
    <row r="51" spans="1:26" s="162" customFormat="1" ht="30">
      <c r="A51" s="150">
        <f>+A50+1</f>
        <v>2</v>
      </c>
      <c r="B51" s="151" t="s">
        <v>505</v>
      </c>
      <c r="C51" s="151" t="s">
        <v>505</v>
      </c>
      <c r="D51" s="153" t="s">
        <v>4962</v>
      </c>
      <c r="E51" s="198" t="s">
        <v>5265</v>
      </c>
      <c r="F51" s="155" t="s">
        <v>18</v>
      </c>
      <c r="G51" s="155" t="s">
        <v>53</v>
      </c>
      <c r="H51" s="156">
        <v>40613</v>
      </c>
      <c r="I51" s="156">
        <v>40893</v>
      </c>
      <c r="J51" s="157" t="s">
        <v>19</v>
      </c>
      <c r="K51" s="157" t="s">
        <v>5266</v>
      </c>
      <c r="L51" s="157"/>
      <c r="M51" s="1180" t="s">
        <v>5267</v>
      </c>
      <c r="N51" s="157" t="s">
        <v>53</v>
      </c>
      <c r="O51" s="1182">
        <v>2168775751</v>
      </c>
      <c r="P51" s="1180">
        <v>64</v>
      </c>
      <c r="Q51" s="201"/>
      <c r="R51" s="175"/>
      <c r="S51" s="175"/>
      <c r="T51" s="175"/>
      <c r="U51" s="175"/>
      <c r="V51" s="175"/>
      <c r="W51" s="175"/>
      <c r="X51" s="175"/>
      <c r="Y51" s="175"/>
      <c r="Z51" s="175"/>
    </row>
    <row r="52" spans="1:26" s="162" customFormat="1" ht="30">
      <c r="A52" s="150">
        <f t="shared" ref="A52:A53" si="0">+A51+1</f>
        <v>3</v>
      </c>
      <c r="B52" s="151" t="s">
        <v>505</v>
      </c>
      <c r="C52" s="151" t="s">
        <v>505</v>
      </c>
      <c r="D52" s="153" t="s">
        <v>1972</v>
      </c>
      <c r="E52" s="198" t="s">
        <v>5268</v>
      </c>
      <c r="F52" s="155" t="s">
        <v>18</v>
      </c>
      <c r="G52" s="155" t="s">
        <v>53</v>
      </c>
      <c r="H52" s="156">
        <v>41003</v>
      </c>
      <c r="I52" s="156">
        <v>41171</v>
      </c>
      <c r="J52" s="157" t="s">
        <v>19</v>
      </c>
      <c r="K52" s="157" t="s">
        <v>5269</v>
      </c>
      <c r="L52" s="157"/>
      <c r="M52" s="1180" t="s">
        <v>5270</v>
      </c>
      <c r="N52" s="157" t="s">
        <v>53</v>
      </c>
      <c r="O52" s="1182">
        <v>409333701</v>
      </c>
      <c r="P52" s="1180" t="s">
        <v>5271</v>
      </c>
      <c r="Q52" s="201"/>
      <c r="R52" s="175"/>
      <c r="S52" s="175"/>
      <c r="T52" s="175"/>
      <c r="U52" s="175"/>
      <c r="V52" s="175"/>
      <c r="W52" s="175"/>
      <c r="X52" s="175"/>
      <c r="Y52" s="175"/>
      <c r="Z52" s="175"/>
    </row>
    <row r="53" spans="1:26" s="162" customFormat="1">
      <c r="A53" s="150">
        <f t="shared" si="0"/>
        <v>4</v>
      </c>
      <c r="B53" s="153"/>
      <c r="C53" s="152"/>
      <c r="D53" s="153"/>
      <c r="E53" s="154"/>
      <c r="F53" s="155"/>
      <c r="G53" s="155"/>
      <c r="H53" s="155"/>
      <c r="I53" s="157"/>
      <c r="J53" s="157"/>
      <c r="K53" s="157"/>
      <c r="L53" s="157"/>
      <c r="M53" s="173"/>
      <c r="N53" s="173"/>
      <c r="O53" s="160"/>
      <c r="P53" s="1180"/>
      <c r="Q53" s="174"/>
      <c r="R53" s="175"/>
      <c r="S53" s="175"/>
      <c r="T53" s="175"/>
      <c r="U53" s="175"/>
      <c r="V53" s="175"/>
      <c r="W53" s="175"/>
      <c r="X53" s="175"/>
      <c r="Y53" s="175"/>
      <c r="Z53" s="175"/>
    </row>
    <row r="54" spans="1:26" s="162" customFormat="1">
      <c r="A54" s="150"/>
      <c r="B54" s="151" t="s">
        <v>28</v>
      </c>
      <c r="C54" s="152"/>
      <c r="D54" s="153"/>
      <c r="E54" s="154"/>
      <c r="F54" s="155"/>
      <c r="G54" s="155"/>
      <c r="H54" s="155"/>
      <c r="I54" s="157"/>
      <c r="J54" s="157"/>
      <c r="K54" s="158" t="s">
        <v>5272</v>
      </c>
      <c r="L54" s="158">
        <f>SUM(L50:L53)</f>
        <v>0</v>
      </c>
      <c r="M54" s="521">
        <v>1579</v>
      </c>
      <c r="N54" s="158">
        <f>SUM(N50:N53)</f>
        <v>0</v>
      </c>
      <c r="O54" s="160"/>
      <c r="P54" s="160"/>
      <c r="Q54" s="161"/>
    </row>
    <row r="55" spans="1:26" s="112" customFormat="1">
      <c r="E55" s="163"/>
    </row>
    <row r="56" spans="1:26" s="112" customFormat="1">
      <c r="B56" s="1253" t="s">
        <v>60</v>
      </c>
      <c r="C56" s="1253" t="s">
        <v>61</v>
      </c>
      <c r="D56" s="1255" t="s">
        <v>62</v>
      </c>
      <c r="E56" s="1255"/>
    </row>
    <row r="57" spans="1:26" s="112" customFormat="1">
      <c r="B57" s="1254"/>
      <c r="C57" s="1254"/>
      <c r="D57" s="862" t="s">
        <v>63</v>
      </c>
      <c r="E57" s="165" t="s">
        <v>64</v>
      </c>
    </row>
    <row r="58" spans="1:26" s="112" customFormat="1" ht="30.6" customHeight="1">
      <c r="B58" s="166" t="s">
        <v>65</v>
      </c>
      <c r="C58" s="167" t="str">
        <f>+K54</f>
        <v>24.66</v>
      </c>
      <c r="D58" s="993" t="s">
        <v>18</v>
      </c>
      <c r="E58" s="993"/>
      <c r="F58" s="168"/>
      <c r="G58" s="168"/>
      <c r="H58" s="168"/>
      <c r="I58" s="168"/>
      <c r="J58" s="168"/>
      <c r="K58" s="168"/>
      <c r="L58" s="168"/>
      <c r="M58" s="168"/>
    </row>
    <row r="59" spans="1:26" s="112" customFormat="1" ht="30" customHeight="1">
      <c r="B59" s="166" t="s">
        <v>66</v>
      </c>
      <c r="C59" s="1183">
        <f>+M54</f>
        <v>1579</v>
      </c>
      <c r="D59" s="993" t="s">
        <v>18</v>
      </c>
      <c r="E59" s="993"/>
    </row>
    <row r="60" spans="1:26" s="112" customFormat="1">
      <c r="B60" s="113"/>
      <c r="C60" s="1274"/>
      <c r="D60" s="1274"/>
      <c r="E60" s="1274"/>
      <c r="F60" s="1274"/>
      <c r="G60" s="1274"/>
      <c r="H60" s="1274"/>
      <c r="I60" s="1274"/>
      <c r="J60" s="1274"/>
      <c r="K60" s="1274"/>
      <c r="L60" s="1274"/>
      <c r="M60" s="1274"/>
      <c r="N60" s="1274"/>
    </row>
    <row r="61" spans="1:26" ht="28.15" customHeight="1" thickBot="1"/>
    <row r="62" spans="1:26" ht="27" thickBot="1">
      <c r="B62" s="1275" t="s">
        <v>68</v>
      </c>
      <c r="C62" s="1275"/>
      <c r="D62" s="1275"/>
      <c r="E62" s="1275"/>
      <c r="F62" s="1275"/>
      <c r="G62" s="1275"/>
      <c r="H62" s="1275"/>
      <c r="I62" s="1275"/>
      <c r="J62" s="1275"/>
      <c r="K62" s="1275"/>
      <c r="L62" s="1275"/>
      <c r="M62" s="1275"/>
      <c r="N62" s="1275"/>
    </row>
    <row r="65" spans="2:17" ht="109.5" customHeight="1">
      <c r="B65" s="114" t="s">
        <v>69</v>
      </c>
      <c r="C65" s="115" t="s">
        <v>70</v>
      </c>
      <c r="D65" s="115" t="s">
        <v>71</v>
      </c>
      <c r="E65" s="115" t="s">
        <v>72</v>
      </c>
      <c r="F65" s="115" t="s">
        <v>73</v>
      </c>
      <c r="G65" s="115" t="s">
        <v>74</v>
      </c>
      <c r="H65" s="115" t="s">
        <v>75</v>
      </c>
      <c r="I65" s="115" t="s">
        <v>76</v>
      </c>
      <c r="J65" s="115" t="s">
        <v>77</v>
      </c>
      <c r="K65" s="115" t="s">
        <v>78</v>
      </c>
      <c r="L65" s="115" t="s">
        <v>79</v>
      </c>
      <c r="M65" s="116" t="s">
        <v>80</v>
      </c>
      <c r="N65" s="116" t="s">
        <v>81</v>
      </c>
      <c r="O65" s="1271" t="s">
        <v>82</v>
      </c>
      <c r="P65" s="1273"/>
      <c r="Q65" s="115" t="s">
        <v>83</v>
      </c>
    </row>
    <row r="66" spans="2:17" ht="98.25" customHeight="1">
      <c r="B66" s="858" t="s">
        <v>154</v>
      </c>
      <c r="C66" s="858" t="s">
        <v>155</v>
      </c>
      <c r="D66" s="993"/>
      <c r="E66" s="993"/>
      <c r="F66" s="993"/>
      <c r="G66" s="993"/>
      <c r="H66" s="993"/>
      <c r="I66" s="993" t="s">
        <v>18</v>
      </c>
      <c r="J66" s="993"/>
      <c r="K66" s="993"/>
      <c r="L66" s="993"/>
      <c r="M66" s="993"/>
      <c r="N66" s="993"/>
      <c r="O66" s="1404" t="s">
        <v>156</v>
      </c>
      <c r="P66" s="1405"/>
      <c r="Q66" s="858" t="s">
        <v>18</v>
      </c>
    </row>
    <row r="67" spans="2:17">
      <c r="B67" s="119"/>
      <c r="C67" s="858"/>
      <c r="D67" s="120"/>
      <c r="E67" s="120"/>
      <c r="F67" s="1064"/>
      <c r="G67" s="1064"/>
      <c r="H67" s="1064"/>
      <c r="I67" s="122"/>
      <c r="J67" s="122"/>
      <c r="K67" s="44"/>
      <c r="L67" s="44"/>
      <c r="M67" s="44"/>
      <c r="N67" s="44"/>
      <c r="O67" s="1278"/>
      <c r="P67" s="1279"/>
      <c r="Q67" s="44"/>
    </row>
    <row r="68" spans="2:17">
      <c r="B68" s="1" t="s">
        <v>88</v>
      </c>
    </row>
    <row r="69" spans="2:17">
      <c r="B69" s="1" t="s">
        <v>89</v>
      </c>
    </row>
    <row r="70" spans="2:17">
      <c r="B70" s="1" t="s">
        <v>90</v>
      </c>
    </row>
    <row r="72" spans="2:17" ht="15.75" thickBot="1"/>
    <row r="73" spans="2:17" ht="27" thickBot="1">
      <c r="B73" s="1268" t="s">
        <v>91</v>
      </c>
      <c r="C73" s="1269"/>
      <c r="D73" s="1269"/>
      <c r="E73" s="1269"/>
      <c r="F73" s="1269"/>
      <c r="G73" s="1269"/>
      <c r="H73" s="1269"/>
      <c r="I73" s="1269"/>
      <c r="J73" s="1269"/>
      <c r="K73" s="1269"/>
      <c r="L73" s="1269"/>
      <c r="M73" s="1269"/>
      <c r="N73" s="1270"/>
    </row>
    <row r="78" spans="2:17" ht="105" customHeight="1">
      <c r="B78" s="114" t="s">
        <v>92</v>
      </c>
      <c r="C78" s="114" t="s">
        <v>93</v>
      </c>
      <c r="D78" s="114" t="s">
        <v>94</v>
      </c>
      <c r="E78" s="114" t="s">
        <v>95</v>
      </c>
      <c r="F78" s="114" t="s">
        <v>96</v>
      </c>
      <c r="G78" s="114" t="s">
        <v>97</v>
      </c>
      <c r="H78" s="114" t="s">
        <v>98</v>
      </c>
      <c r="I78" s="114" t="s">
        <v>99</v>
      </c>
      <c r="J78" s="1271" t="s">
        <v>100</v>
      </c>
      <c r="K78" s="1272"/>
      <c r="L78" s="1273"/>
      <c r="M78" s="114" t="s">
        <v>101</v>
      </c>
      <c r="N78" s="114" t="s">
        <v>102</v>
      </c>
      <c r="O78" s="114" t="s">
        <v>103</v>
      </c>
      <c r="P78" s="1271" t="s">
        <v>82</v>
      </c>
      <c r="Q78" s="1273"/>
    </row>
    <row r="79" spans="2:17" ht="61.5" customHeight="1">
      <c r="B79" s="868" t="s">
        <v>187</v>
      </c>
      <c r="C79" s="877" t="s">
        <v>4247</v>
      </c>
      <c r="D79" s="860" t="s">
        <v>5273</v>
      </c>
      <c r="E79" s="860">
        <v>34565495</v>
      </c>
      <c r="F79" s="877" t="s">
        <v>2522</v>
      </c>
      <c r="G79" s="877" t="s">
        <v>3161</v>
      </c>
      <c r="H79" s="124">
        <v>41390</v>
      </c>
      <c r="I79" s="860" t="s">
        <v>53</v>
      </c>
      <c r="J79" s="877" t="s">
        <v>505</v>
      </c>
      <c r="K79" s="877" t="s">
        <v>5274</v>
      </c>
      <c r="L79" s="877" t="s">
        <v>610</v>
      </c>
      <c r="M79" s="860" t="s">
        <v>336</v>
      </c>
      <c r="N79" s="860" t="s">
        <v>18</v>
      </c>
      <c r="O79" s="860" t="s">
        <v>18</v>
      </c>
      <c r="P79" s="1369"/>
      <c r="Q79" s="1370"/>
    </row>
    <row r="80" spans="2:17" ht="44.25" customHeight="1">
      <c r="B80" s="868" t="s">
        <v>187</v>
      </c>
      <c r="C80" s="877" t="s">
        <v>4247</v>
      </c>
      <c r="D80" s="877" t="s">
        <v>5275</v>
      </c>
      <c r="E80" s="860">
        <v>10292603</v>
      </c>
      <c r="F80" s="877" t="s">
        <v>5276</v>
      </c>
      <c r="G80" s="877" t="s">
        <v>185</v>
      </c>
      <c r="H80" s="124">
        <v>38870</v>
      </c>
      <c r="I80" s="860" t="s">
        <v>53</v>
      </c>
      <c r="J80" s="877" t="s">
        <v>505</v>
      </c>
      <c r="K80" s="877" t="s">
        <v>5277</v>
      </c>
      <c r="L80" s="877" t="s">
        <v>187</v>
      </c>
      <c r="M80" s="860" t="s">
        <v>336</v>
      </c>
      <c r="N80" s="860" t="s">
        <v>19</v>
      </c>
      <c r="O80" s="860" t="s">
        <v>18</v>
      </c>
      <c r="P80" s="1369" t="s">
        <v>5278</v>
      </c>
      <c r="Q80" s="1370"/>
    </row>
    <row r="81" spans="2:17" ht="35.25" customHeight="1">
      <c r="B81" s="868" t="s">
        <v>187</v>
      </c>
      <c r="C81" s="877" t="s">
        <v>4247</v>
      </c>
      <c r="D81" s="860" t="s">
        <v>5279</v>
      </c>
      <c r="E81" s="860">
        <v>34673380</v>
      </c>
      <c r="F81" s="877" t="s">
        <v>230</v>
      </c>
      <c r="G81" s="877" t="s">
        <v>1813</v>
      </c>
      <c r="H81" s="124">
        <v>41391</v>
      </c>
      <c r="I81" s="860" t="s">
        <v>53</v>
      </c>
      <c r="J81" s="877" t="s">
        <v>505</v>
      </c>
      <c r="K81" s="877" t="s">
        <v>5280</v>
      </c>
      <c r="L81" s="877" t="s">
        <v>610</v>
      </c>
      <c r="M81" s="860" t="s">
        <v>336</v>
      </c>
      <c r="N81" s="860" t="s">
        <v>336</v>
      </c>
      <c r="O81" s="860" t="s">
        <v>336</v>
      </c>
      <c r="P81" s="1377"/>
      <c r="Q81" s="1378"/>
    </row>
    <row r="82" spans="2:17" ht="39.75" customHeight="1">
      <c r="B82" s="868" t="s">
        <v>187</v>
      </c>
      <c r="C82" s="877" t="s">
        <v>4247</v>
      </c>
      <c r="D82" s="860" t="s">
        <v>5281</v>
      </c>
      <c r="E82" s="860">
        <v>12998143</v>
      </c>
      <c r="F82" s="877" t="s">
        <v>5282</v>
      </c>
      <c r="G82" s="877" t="s">
        <v>2892</v>
      </c>
      <c r="H82" s="124">
        <v>34789</v>
      </c>
      <c r="I82" s="860" t="s">
        <v>53</v>
      </c>
      <c r="J82" s="877" t="s">
        <v>505</v>
      </c>
      <c r="K82" s="877" t="s">
        <v>5283</v>
      </c>
      <c r="L82" s="877" t="s">
        <v>187</v>
      </c>
      <c r="M82" s="860" t="s">
        <v>336</v>
      </c>
      <c r="N82" s="860" t="s">
        <v>336</v>
      </c>
      <c r="O82" s="860" t="s">
        <v>336</v>
      </c>
      <c r="P82" s="1377"/>
      <c r="Q82" s="1378"/>
    </row>
    <row r="83" spans="2:17" ht="55.5" customHeight="1">
      <c r="B83" s="868" t="s">
        <v>112</v>
      </c>
      <c r="C83" s="877" t="s">
        <v>4232</v>
      </c>
      <c r="D83" s="860" t="s">
        <v>5284</v>
      </c>
      <c r="E83" s="860">
        <v>25277990</v>
      </c>
      <c r="F83" s="860" t="s">
        <v>114</v>
      </c>
      <c r="G83" s="877" t="s">
        <v>115</v>
      </c>
      <c r="H83" s="124">
        <v>38190</v>
      </c>
      <c r="I83" s="860">
        <v>3325</v>
      </c>
      <c r="J83" s="877" t="s">
        <v>5285</v>
      </c>
      <c r="K83" s="877" t="s">
        <v>5286</v>
      </c>
      <c r="L83" s="877" t="s">
        <v>5287</v>
      </c>
      <c r="M83" s="860" t="s">
        <v>336</v>
      </c>
      <c r="N83" s="860" t="s">
        <v>336</v>
      </c>
      <c r="O83" s="860" t="s">
        <v>336</v>
      </c>
      <c r="P83" s="1377"/>
      <c r="Q83" s="1378"/>
    </row>
    <row r="84" spans="2:17" ht="55.5" customHeight="1">
      <c r="B84" s="868" t="s">
        <v>112</v>
      </c>
      <c r="C84" s="877" t="s">
        <v>4232</v>
      </c>
      <c r="D84" s="860" t="s">
        <v>5288</v>
      </c>
      <c r="E84" s="860">
        <v>34659114</v>
      </c>
      <c r="F84" s="860" t="s">
        <v>114</v>
      </c>
      <c r="G84" s="877" t="s">
        <v>3444</v>
      </c>
      <c r="H84" s="124">
        <v>40893</v>
      </c>
      <c r="I84" s="860" t="s">
        <v>53</v>
      </c>
      <c r="J84" s="877" t="s">
        <v>5289</v>
      </c>
      <c r="K84" s="877" t="s">
        <v>5290</v>
      </c>
      <c r="L84" s="877" t="s">
        <v>5287</v>
      </c>
      <c r="M84" s="860" t="s">
        <v>336</v>
      </c>
      <c r="N84" s="860" t="s">
        <v>336</v>
      </c>
      <c r="O84" s="860" t="s">
        <v>336</v>
      </c>
      <c r="P84" s="1367"/>
      <c r="Q84" s="1367"/>
    </row>
    <row r="85" spans="2:17" ht="55.5" customHeight="1">
      <c r="B85" s="868" t="s">
        <v>112</v>
      </c>
      <c r="C85" s="877" t="s">
        <v>4232</v>
      </c>
      <c r="D85" s="860" t="s">
        <v>5291</v>
      </c>
      <c r="E85" s="860">
        <v>34549206</v>
      </c>
      <c r="F85" s="860" t="s">
        <v>114</v>
      </c>
      <c r="G85" s="877" t="s">
        <v>115</v>
      </c>
      <c r="H85" s="124">
        <v>38996</v>
      </c>
      <c r="I85" s="860" t="s">
        <v>53</v>
      </c>
      <c r="J85" s="877" t="s">
        <v>505</v>
      </c>
      <c r="K85" s="877" t="s">
        <v>5292</v>
      </c>
      <c r="L85" s="877" t="s">
        <v>5287</v>
      </c>
      <c r="M85" s="860" t="s">
        <v>336</v>
      </c>
      <c r="N85" s="860" t="s">
        <v>336</v>
      </c>
      <c r="O85" s="860" t="s">
        <v>336</v>
      </c>
      <c r="P85" s="864"/>
      <c r="Q85" s="865"/>
    </row>
    <row r="86" spans="2:17" ht="55.5" customHeight="1">
      <c r="B86" s="868" t="s">
        <v>112</v>
      </c>
      <c r="C86" s="877" t="s">
        <v>4232</v>
      </c>
      <c r="D86" s="860" t="s">
        <v>5293</v>
      </c>
      <c r="E86" s="860">
        <v>1059594015</v>
      </c>
      <c r="F86" s="860" t="s">
        <v>114</v>
      </c>
      <c r="G86" s="877" t="s">
        <v>3444</v>
      </c>
      <c r="H86" s="124">
        <v>41943</v>
      </c>
      <c r="I86" s="860" t="s">
        <v>53</v>
      </c>
      <c r="J86" s="877" t="s">
        <v>5294</v>
      </c>
      <c r="K86" s="877" t="s">
        <v>5295</v>
      </c>
      <c r="L86" s="877" t="s">
        <v>5287</v>
      </c>
      <c r="M86" s="860" t="s">
        <v>336</v>
      </c>
      <c r="N86" s="860" t="s">
        <v>336</v>
      </c>
      <c r="O86" s="860" t="s">
        <v>336</v>
      </c>
      <c r="P86" s="864"/>
      <c r="Q86" s="865"/>
    </row>
    <row r="87" spans="2:17" ht="55.5" customHeight="1">
      <c r="B87" s="868" t="s">
        <v>112</v>
      </c>
      <c r="C87" s="877" t="s">
        <v>4232</v>
      </c>
      <c r="D87" s="860" t="s">
        <v>5296</v>
      </c>
      <c r="E87" s="860">
        <v>1061719546</v>
      </c>
      <c r="F87" s="860" t="s">
        <v>114</v>
      </c>
      <c r="G87" s="877" t="s">
        <v>115</v>
      </c>
      <c r="H87" s="124">
        <v>40997</v>
      </c>
      <c r="I87" s="860">
        <v>131803</v>
      </c>
      <c r="J87" s="877" t="s">
        <v>505</v>
      </c>
      <c r="K87" s="877" t="s">
        <v>5297</v>
      </c>
      <c r="L87" s="877" t="s">
        <v>5287</v>
      </c>
      <c r="M87" s="860" t="s">
        <v>336</v>
      </c>
      <c r="N87" s="860" t="s">
        <v>336</v>
      </c>
      <c r="O87" s="860" t="s">
        <v>336</v>
      </c>
      <c r="P87" s="864"/>
      <c r="Q87" s="865"/>
    </row>
    <row r="88" spans="2:17" ht="55.5" customHeight="1">
      <c r="B88" s="868" t="s">
        <v>112</v>
      </c>
      <c r="C88" s="877" t="s">
        <v>4232</v>
      </c>
      <c r="D88" s="860" t="s">
        <v>485</v>
      </c>
      <c r="E88" s="860">
        <v>67003400</v>
      </c>
      <c r="F88" s="860" t="s">
        <v>114</v>
      </c>
      <c r="G88" s="877" t="s">
        <v>3444</v>
      </c>
      <c r="H88" s="124">
        <v>41915</v>
      </c>
      <c r="I88" s="860">
        <v>146959</v>
      </c>
      <c r="J88" s="877" t="s">
        <v>5298</v>
      </c>
      <c r="K88" s="877" t="s">
        <v>5235</v>
      </c>
      <c r="L88" s="877" t="s">
        <v>5287</v>
      </c>
      <c r="M88" s="860" t="s">
        <v>336</v>
      </c>
      <c r="N88" s="860" t="s">
        <v>18</v>
      </c>
      <c r="O88" s="860" t="s">
        <v>18</v>
      </c>
      <c r="P88" s="864"/>
      <c r="Q88" s="865"/>
    </row>
    <row r="89" spans="2:17" ht="55.5" customHeight="1">
      <c r="B89" s="868" t="s">
        <v>112</v>
      </c>
      <c r="C89" s="877" t="s">
        <v>4232</v>
      </c>
      <c r="D89" s="860" t="s">
        <v>5299</v>
      </c>
      <c r="E89" s="860">
        <v>34548177</v>
      </c>
      <c r="F89" s="877" t="s">
        <v>5300</v>
      </c>
      <c r="G89" s="877" t="s">
        <v>134</v>
      </c>
      <c r="H89" s="124">
        <v>38892</v>
      </c>
      <c r="I89" s="860" t="s">
        <v>53</v>
      </c>
      <c r="J89" s="877" t="s">
        <v>505</v>
      </c>
      <c r="K89" s="877" t="s">
        <v>5301</v>
      </c>
      <c r="L89" s="877" t="s">
        <v>5287</v>
      </c>
      <c r="M89" s="860" t="s">
        <v>336</v>
      </c>
      <c r="N89" s="860" t="s">
        <v>18</v>
      </c>
      <c r="O89" s="860" t="s">
        <v>18</v>
      </c>
      <c r="P89" s="864"/>
      <c r="Q89" s="865"/>
    </row>
    <row r="90" spans="2:17" ht="47.25" customHeight="1">
      <c r="B90" s="868" t="s">
        <v>112</v>
      </c>
      <c r="C90" s="877" t="s">
        <v>4232</v>
      </c>
      <c r="D90" s="860" t="s">
        <v>974</v>
      </c>
      <c r="E90" s="860">
        <v>1061718745</v>
      </c>
      <c r="F90" s="860" t="s">
        <v>114</v>
      </c>
      <c r="G90" s="877" t="s">
        <v>3444</v>
      </c>
      <c r="H90" s="124">
        <v>41915</v>
      </c>
      <c r="I90" s="860" t="s">
        <v>53</v>
      </c>
      <c r="J90" s="877"/>
      <c r="K90" s="877"/>
      <c r="L90" s="860"/>
      <c r="M90" s="860" t="s">
        <v>336</v>
      </c>
      <c r="N90" s="860" t="s">
        <v>19</v>
      </c>
      <c r="O90" s="860" t="s">
        <v>18</v>
      </c>
      <c r="P90" s="1369" t="s">
        <v>5302</v>
      </c>
      <c r="Q90" s="1370"/>
    </row>
    <row r="91" spans="2:17">
      <c r="B91" s="858"/>
      <c r="C91" s="858"/>
      <c r="D91" s="858"/>
      <c r="E91" s="858"/>
      <c r="F91" s="858"/>
      <c r="G91" s="858"/>
      <c r="H91" s="858"/>
      <c r="I91" s="858"/>
      <c r="J91" s="858"/>
      <c r="K91" s="858"/>
      <c r="L91" s="858"/>
      <c r="M91" s="858"/>
      <c r="N91" s="858"/>
      <c r="O91" s="858"/>
      <c r="P91" s="1280"/>
      <c r="Q91" s="1280"/>
    </row>
    <row r="92" spans="2:17" ht="27" thickBot="1">
      <c r="B92" s="1374" t="s">
        <v>118</v>
      </c>
      <c r="C92" s="1375"/>
      <c r="D92" s="1375"/>
      <c r="E92" s="1375"/>
      <c r="F92" s="1375"/>
      <c r="G92" s="1375"/>
      <c r="H92" s="1375"/>
      <c r="I92" s="1375"/>
      <c r="J92" s="1375"/>
      <c r="K92" s="1375"/>
      <c r="L92" s="1375"/>
      <c r="M92" s="1375"/>
      <c r="N92" s="1376"/>
      <c r="O92" s="44"/>
      <c r="P92" s="1280"/>
      <c r="Q92" s="1280"/>
    </row>
    <row r="96" spans="2:17" ht="46.15" customHeight="1">
      <c r="B96" s="115" t="s">
        <v>17</v>
      </c>
      <c r="C96" s="115" t="s">
        <v>119</v>
      </c>
      <c r="D96" s="1271" t="s">
        <v>82</v>
      </c>
      <c r="E96" s="1273"/>
    </row>
    <row r="97" spans="1:26" ht="46.9" customHeight="1">
      <c r="B97" s="129" t="s">
        <v>181</v>
      </c>
      <c r="C97" s="860" t="s">
        <v>18</v>
      </c>
      <c r="D97" s="1280"/>
      <c r="E97" s="1280"/>
      <c r="F97" s="103"/>
    </row>
    <row r="100" spans="1:26" ht="26.25">
      <c r="B100" s="1256" t="s">
        <v>121</v>
      </c>
      <c r="C100" s="1257"/>
      <c r="D100" s="1257"/>
      <c r="E100" s="1257"/>
      <c r="F100" s="1257"/>
      <c r="G100" s="1257"/>
      <c r="H100" s="1257"/>
      <c r="I100" s="1257"/>
      <c r="J100" s="1257"/>
      <c r="K100" s="1257"/>
      <c r="L100" s="1257"/>
      <c r="M100" s="1257"/>
      <c r="N100" s="1257"/>
      <c r="O100" s="1257"/>
      <c r="P100" s="1257"/>
    </row>
    <row r="102" spans="1:26" ht="15.75" thickBot="1"/>
    <row r="103" spans="1:26" ht="27" thickBot="1">
      <c r="B103" s="1268" t="s">
        <v>122</v>
      </c>
      <c r="C103" s="1269"/>
      <c r="D103" s="1269"/>
      <c r="E103" s="1269"/>
      <c r="F103" s="1269"/>
      <c r="G103" s="1269"/>
      <c r="H103" s="1269"/>
      <c r="I103" s="1269"/>
      <c r="J103" s="1269"/>
      <c r="K103" s="1269"/>
      <c r="L103" s="1269"/>
      <c r="M103" s="1269"/>
      <c r="N103" s="1270"/>
    </row>
    <row r="105" spans="1:26" ht="15.75" thickBot="1">
      <c r="M105" s="51"/>
      <c r="N105" s="51"/>
    </row>
    <row r="106" spans="1:26" s="15" customFormat="1" ht="109.5" customHeight="1">
      <c r="B106" s="52" t="s">
        <v>33</v>
      </c>
      <c r="C106" s="52" t="s">
        <v>34</v>
      </c>
      <c r="D106" s="52" t="s">
        <v>35</v>
      </c>
      <c r="E106" s="52" t="s">
        <v>36</v>
      </c>
      <c r="F106" s="52" t="s">
        <v>37</v>
      </c>
      <c r="G106" s="52" t="s">
        <v>38</v>
      </c>
      <c r="H106" s="52" t="s">
        <v>39</v>
      </c>
      <c r="I106" s="52" t="s">
        <v>40</v>
      </c>
      <c r="J106" s="52" t="s">
        <v>41</v>
      </c>
      <c r="K106" s="52" t="s">
        <v>42</v>
      </c>
      <c r="L106" s="52" t="s">
        <v>43</v>
      </c>
      <c r="M106" s="53" t="s">
        <v>44</v>
      </c>
      <c r="N106" s="52" t="s">
        <v>45</v>
      </c>
      <c r="O106" s="52" t="s">
        <v>46</v>
      </c>
      <c r="P106" s="54" t="s">
        <v>47</v>
      </c>
      <c r="Q106" s="54" t="s">
        <v>48</v>
      </c>
    </row>
    <row r="107" spans="1:26" s="162" customFormat="1" ht="45">
      <c r="A107" s="150">
        <v>1</v>
      </c>
      <c r="B107" s="153"/>
      <c r="C107" s="152"/>
      <c r="D107" s="153"/>
      <c r="E107" s="154"/>
      <c r="F107" s="155"/>
      <c r="G107" s="184"/>
      <c r="H107" s="156"/>
      <c r="I107" s="157"/>
      <c r="J107" s="157"/>
      <c r="K107" s="157"/>
      <c r="L107" s="157"/>
      <c r="M107" s="173"/>
      <c r="N107" s="173">
        <f>+M107*G107</f>
        <v>0</v>
      </c>
      <c r="O107" s="160"/>
      <c r="P107" s="160"/>
      <c r="Q107" s="174" t="s">
        <v>5303</v>
      </c>
      <c r="R107" s="175"/>
      <c r="S107" s="175"/>
      <c r="T107" s="175"/>
      <c r="U107" s="175"/>
      <c r="V107" s="175"/>
      <c r="W107" s="175"/>
      <c r="X107" s="175"/>
      <c r="Y107" s="175"/>
      <c r="Z107" s="175"/>
    </row>
    <row r="108" spans="1:26" s="162" customFormat="1">
      <c r="A108" s="150">
        <f>+A107+1</f>
        <v>2</v>
      </c>
      <c r="B108" s="153"/>
      <c r="C108" s="152"/>
      <c r="D108" s="153"/>
      <c r="E108" s="154"/>
      <c r="F108" s="155"/>
      <c r="G108" s="155"/>
      <c r="H108" s="155"/>
      <c r="I108" s="157"/>
      <c r="J108" s="157"/>
      <c r="K108" s="157"/>
      <c r="L108" s="157"/>
      <c r="M108" s="173"/>
      <c r="N108" s="173"/>
      <c r="O108" s="160"/>
      <c r="P108" s="160"/>
      <c r="Q108" s="174"/>
      <c r="R108" s="175"/>
      <c r="S108" s="175"/>
      <c r="T108" s="175"/>
      <c r="U108" s="175"/>
      <c r="V108" s="175"/>
      <c r="W108" s="175"/>
      <c r="X108" s="175"/>
      <c r="Y108" s="175"/>
      <c r="Z108" s="175"/>
    </row>
    <row r="109" spans="1:26" s="162" customFormat="1">
      <c r="A109" s="150">
        <f t="shared" ref="A109:A114" si="1">+A108+1</f>
        <v>3</v>
      </c>
      <c r="B109" s="153"/>
      <c r="C109" s="152"/>
      <c r="D109" s="153"/>
      <c r="E109" s="154"/>
      <c r="F109" s="155"/>
      <c r="G109" s="155"/>
      <c r="H109" s="155"/>
      <c r="I109" s="157"/>
      <c r="J109" s="157"/>
      <c r="K109" s="157"/>
      <c r="L109" s="157"/>
      <c r="M109" s="173"/>
      <c r="N109" s="173"/>
      <c r="O109" s="160"/>
      <c r="P109" s="160"/>
      <c r="Q109" s="174"/>
      <c r="R109" s="175"/>
      <c r="S109" s="175"/>
      <c r="T109" s="175"/>
      <c r="U109" s="175"/>
      <c r="V109" s="175"/>
      <c r="W109" s="175"/>
      <c r="X109" s="175"/>
      <c r="Y109" s="175"/>
      <c r="Z109" s="175"/>
    </row>
    <row r="110" spans="1:26" s="162" customFormat="1">
      <c r="A110" s="150">
        <f t="shared" si="1"/>
        <v>4</v>
      </c>
      <c r="B110" s="153"/>
      <c r="C110" s="152"/>
      <c r="D110" s="153"/>
      <c r="E110" s="154"/>
      <c r="F110" s="155"/>
      <c r="G110" s="155"/>
      <c r="H110" s="155"/>
      <c r="I110" s="157"/>
      <c r="J110" s="157"/>
      <c r="K110" s="157"/>
      <c r="L110" s="157"/>
      <c r="M110" s="173"/>
      <c r="N110" s="173"/>
      <c r="O110" s="160"/>
      <c r="P110" s="160"/>
      <c r="Q110" s="174"/>
      <c r="R110" s="175"/>
      <c r="S110" s="175"/>
      <c r="T110" s="175"/>
      <c r="U110" s="175"/>
      <c r="V110" s="175"/>
      <c r="W110" s="175"/>
      <c r="X110" s="175"/>
      <c r="Y110" s="175"/>
      <c r="Z110" s="175"/>
    </row>
    <row r="111" spans="1:26" s="162" customFormat="1">
      <c r="A111" s="150">
        <f t="shared" si="1"/>
        <v>5</v>
      </c>
      <c r="B111" s="153"/>
      <c r="C111" s="152"/>
      <c r="D111" s="153"/>
      <c r="E111" s="154"/>
      <c r="F111" s="155"/>
      <c r="G111" s="155"/>
      <c r="H111" s="155"/>
      <c r="I111" s="157"/>
      <c r="J111" s="157"/>
      <c r="K111" s="157"/>
      <c r="L111" s="157"/>
      <c r="M111" s="173"/>
      <c r="N111" s="173"/>
      <c r="O111" s="160"/>
      <c r="P111" s="160"/>
      <c r="Q111" s="174"/>
      <c r="R111" s="175"/>
      <c r="S111" s="175"/>
      <c r="T111" s="175"/>
      <c r="U111" s="175"/>
      <c r="V111" s="175"/>
      <c r="W111" s="175"/>
      <c r="X111" s="175"/>
      <c r="Y111" s="175"/>
      <c r="Z111" s="175"/>
    </row>
    <row r="112" spans="1:26" s="162" customFormat="1">
      <c r="A112" s="150">
        <f t="shared" si="1"/>
        <v>6</v>
      </c>
      <c r="B112" s="153"/>
      <c r="C112" s="152"/>
      <c r="D112" s="153"/>
      <c r="E112" s="154"/>
      <c r="F112" s="155"/>
      <c r="G112" s="155"/>
      <c r="H112" s="155"/>
      <c r="I112" s="157"/>
      <c r="J112" s="157"/>
      <c r="K112" s="157"/>
      <c r="L112" s="157"/>
      <c r="M112" s="173"/>
      <c r="N112" s="173"/>
      <c r="O112" s="160"/>
      <c r="P112" s="160"/>
      <c r="Q112" s="174"/>
      <c r="R112" s="175"/>
      <c r="S112" s="175"/>
      <c r="T112" s="175"/>
      <c r="U112" s="175"/>
      <c r="V112" s="175"/>
      <c r="W112" s="175"/>
      <c r="X112" s="175"/>
      <c r="Y112" s="175"/>
      <c r="Z112" s="175"/>
    </row>
    <row r="113" spans="1:26" s="162" customFormat="1">
      <c r="A113" s="150">
        <f t="shared" si="1"/>
        <v>7</v>
      </c>
      <c r="B113" s="153"/>
      <c r="C113" s="152"/>
      <c r="D113" s="153"/>
      <c r="E113" s="154"/>
      <c r="F113" s="155"/>
      <c r="G113" s="155"/>
      <c r="H113" s="155"/>
      <c r="I113" s="157"/>
      <c r="J113" s="157"/>
      <c r="K113" s="157"/>
      <c r="L113" s="157"/>
      <c r="M113" s="173"/>
      <c r="N113" s="173"/>
      <c r="O113" s="160"/>
      <c r="P113" s="160"/>
      <c r="Q113" s="174"/>
      <c r="R113" s="175"/>
      <c r="S113" s="175"/>
      <c r="T113" s="175"/>
      <c r="U113" s="175"/>
      <c r="V113" s="175"/>
      <c r="W113" s="175"/>
      <c r="X113" s="175"/>
      <c r="Y113" s="175"/>
      <c r="Z113" s="175"/>
    </row>
    <row r="114" spans="1:26" s="162" customFormat="1">
      <c r="A114" s="150">
        <f t="shared" si="1"/>
        <v>8</v>
      </c>
      <c r="B114" s="153"/>
      <c r="C114" s="152"/>
      <c r="D114" s="153"/>
      <c r="E114" s="154"/>
      <c r="F114" s="155"/>
      <c r="G114" s="155"/>
      <c r="H114" s="155"/>
      <c r="I114" s="157"/>
      <c r="J114" s="157"/>
      <c r="K114" s="157"/>
      <c r="L114" s="157"/>
      <c r="M114" s="173"/>
      <c r="N114" s="173"/>
      <c r="O114" s="160"/>
      <c r="P114" s="160"/>
      <c r="Q114" s="174"/>
      <c r="R114" s="175"/>
      <c r="S114" s="175"/>
      <c r="T114" s="175"/>
      <c r="U114" s="175"/>
      <c r="V114" s="175"/>
      <c r="W114" s="175"/>
      <c r="X114" s="175"/>
      <c r="Y114" s="175"/>
      <c r="Z114" s="175"/>
    </row>
    <row r="115" spans="1:26" s="162" customFormat="1">
      <c r="A115" s="150"/>
      <c r="B115" s="151" t="s">
        <v>28</v>
      </c>
      <c r="C115" s="152"/>
      <c r="D115" s="153"/>
      <c r="E115" s="154"/>
      <c r="F115" s="155"/>
      <c r="G115" s="155"/>
      <c r="H115" s="155"/>
      <c r="I115" s="157"/>
      <c r="J115" s="157"/>
      <c r="K115" s="158">
        <f t="shared" ref="K115:N115" si="2">SUM(K107:K114)</f>
        <v>0</v>
      </c>
      <c r="L115" s="158">
        <f t="shared" si="2"/>
        <v>0</v>
      </c>
      <c r="M115" s="185">
        <f t="shared" si="2"/>
        <v>0</v>
      </c>
      <c r="N115" s="158">
        <f t="shared" si="2"/>
        <v>0</v>
      </c>
      <c r="O115" s="160"/>
      <c r="P115" s="160"/>
      <c r="Q115" s="161"/>
    </row>
    <row r="116" spans="1:26">
      <c r="B116" s="112"/>
      <c r="C116" s="112"/>
      <c r="D116" s="112"/>
      <c r="E116" s="163"/>
      <c r="F116" s="112"/>
      <c r="G116" s="112"/>
      <c r="H116" s="112"/>
      <c r="I116" s="112"/>
      <c r="J116" s="112"/>
      <c r="K116" s="112"/>
      <c r="L116" s="112"/>
      <c r="M116" s="112"/>
      <c r="N116" s="112"/>
      <c r="O116" s="112"/>
      <c r="P116" s="112"/>
    </row>
    <row r="117" spans="1:26" ht="18.75">
      <c r="B117" s="166" t="s">
        <v>123</v>
      </c>
      <c r="C117" s="176">
        <f>+K115</f>
        <v>0</v>
      </c>
      <c r="H117" s="168"/>
      <c r="I117" s="168"/>
      <c r="J117" s="168"/>
      <c r="K117" s="168"/>
      <c r="L117" s="168"/>
      <c r="M117" s="168"/>
      <c r="N117" s="112"/>
      <c r="O117" s="112"/>
      <c r="P117" s="112"/>
    </row>
    <row r="119" spans="1:26" ht="15.75" thickBot="1"/>
    <row r="120" spans="1:26" ht="37.15" customHeight="1" thickBot="1">
      <c r="B120" s="177" t="s">
        <v>124</v>
      </c>
      <c r="C120" s="142" t="s">
        <v>125</v>
      </c>
      <c r="D120" s="177" t="s">
        <v>27</v>
      </c>
      <c r="E120" s="142" t="s">
        <v>126</v>
      </c>
    </row>
    <row r="121" spans="1:26" ht="16.5" customHeight="1">
      <c r="B121" s="178" t="s">
        <v>127</v>
      </c>
      <c r="C121" s="179">
        <v>20</v>
      </c>
      <c r="D121" s="179">
        <v>0</v>
      </c>
      <c r="E121" s="1282">
        <f>+D121+D122+D123</f>
        <v>0</v>
      </c>
    </row>
    <row r="122" spans="1:26">
      <c r="B122" s="178" t="s">
        <v>128</v>
      </c>
      <c r="C122" s="993">
        <v>30</v>
      </c>
      <c r="D122" s="858">
        <v>0</v>
      </c>
      <c r="E122" s="1283"/>
    </row>
    <row r="123" spans="1:26" ht="15.75" thickBot="1">
      <c r="B123" s="178" t="s">
        <v>129</v>
      </c>
      <c r="C123" s="180">
        <v>40</v>
      </c>
      <c r="D123" s="180">
        <v>0</v>
      </c>
      <c r="E123" s="1284"/>
    </row>
    <row r="125" spans="1:26" ht="15.75" thickBot="1"/>
    <row r="126" spans="1:26" ht="27" thickBot="1">
      <c r="B126" s="1268" t="s">
        <v>130</v>
      </c>
      <c r="C126" s="1269"/>
      <c r="D126" s="1269"/>
      <c r="E126" s="1269"/>
      <c r="F126" s="1269"/>
      <c r="G126" s="1269"/>
      <c r="H126" s="1269"/>
      <c r="I126" s="1269"/>
      <c r="J126" s="1269"/>
      <c r="K126" s="1269"/>
      <c r="L126" s="1269"/>
      <c r="M126" s="1269"/>
      <c r="N126" s="1270"/>
    </row>
    <row r="128" spans="1:26" ht="116.25" customHeight="1">
      <c r="B128" s="114" t="s">
        <v>92</v>
      </c>
      <c r="C128" s="114" t="s">
        <v>93</v>
      </c>
      <c r="D128" s="114" t="s">
        <v>94</v>
      </c>
      <c r="E128" s="114" t="s">
        <v>95</v>
      </c>
      <c r="F128" s="114" t="s">
        <v>96</v>
      </c>
      <c r="G128" s="114" t="s">
        <v>97</v>
      </c>
      <c r="H128" s="114" t="s">
        <v>98</v>
      </c>
      <c r="I128" s="114" t="s">
        <v>99</v>
      </c>
      <c r="J128" s="1271" t="s">
        <v>100</v>
      </c>
      <c r="K128" s="1272"/>
      <c r="L128" s="1273"/>
      <c r="M128" s="114" t="s">
        <v>101</v>
      </c>
      <c r="N128" s="114" t="s">
        <v>102</v>
      </c>
      <c r="O128" s="114" t="s">
        <v>103</v>
      </c>
      <c r="P128" s="1271" t="s">
        <v>82</v>
      </c>
      <c r="Q128" s="1273"/>
    </row>
    <row r="129" spans="2:17" ht="81" customHeight="1">
      <c r="B129" s="868" t="s">
        <v>5304</v>
      </c>
      <c r="C129" s="866"/>
      <c r="D129" s="858"/>
      <c r="E129" s="858"/>
      <c r="F129" s="858"/>
      <c r="G129" s="866"/>
      <c r="H129" s="206"/>
      <c r="I129" s="993"/>
      <c r="J129" s="866"/>
      <c r="K129" s="869"/>
      <c r="L129" s="869"/>
      <c r="M129" s="858"/>
      <c r="N129" s="858"/>
      <c r="O129" s="858"/>
      <c r="P129" s="1366"/>
      <c r="Q129" s="1366"/>
    </row>
    <row r="130" spans="2:17" ht="97.5" customHeight="1">
      <c r="B130" s="868" t="s">
        <v>5305</v>
      </c>
      <c r="C130" s="866"/>
      <c r="D130" s="858"/>
      <c r="E130" s="858"/>
      <c r="F130" s="866"/>
      <c r="G130" s="866"/>
      <c r="H130" s="206"/>
      <c r="I130" s="993"/>
      <c r="J130" s="866"/>
      <c r="K130" s="869"/>
      <c r="L130" s="869"/>
      <c r="M130" s="858"/>
      <c r="N130" s="860"/>
      <c r="O130" s="858"/>
      <c r="P130" s="1366"/>
      <c r="Q130" s="1366"/>
    </row>
    <row r="131" spans="2:17" ht="36.75" customHeight="1">
      <c r="B131" s="868" t="s">
        <v>5306</v>
      </c>
      <c r="C131" s="838"/>
      <c r="D131" s="866"/>
      <c r="E131" s="858"/>
      <c r="F131" s="858"/>
      <c r="G131" s="866"/>
      <c r="H131" s="206"/>
      <c r="I131" s="993"/>
      <c r="J131" s="858"/>
      <c r="K131" s="869"/>
      <c r="L131" s="993"/>
      <c r="M131" s="858"/>
      <c r="N131" s="860"/>
      <c r="O131" s="858"/>
      <c r="P131" s="1366"/>
      <c r="Q131" s="1366"/>
    </row>
    <row r="134" spans="2:17" ht="15.75" thickBot="1"/>
    <row r="135" spans="2:17" ht="54" customHeight="1">
      <c r="B135" s="879" t="s">
        <v>17</v>
      </c>
      <c r="C135" s="879" t="s">
        <v>124</v>
      </c>
      <c r="D135" s="114" t="s">
        <v>125</v>
      </c>
      <c r="E135" s="879" t="s">
        <v>27</v>
      </c>
      <c r="F135" s="142" t="s">
        <v>138</v>
      </c>
      <c r="G135" s="143"/>
    </row>
    <row r="136" spans="2:17" ht="120.75" customHeight="1">
      <c r="B136" s="1285" t="s">
        <v>139</v>
      </c>
      <c r="C136" s="144" t="s">
        <v>140</v>
      </c>
      <c r="D136" s="858">
        <v>25</v>
      </c>
      <c r="E136" s="858"/>
      <c r="F136" s="1286">
        <f>+E136+E137+E138</f>
        <v>0</v>
      </c>
      <c r="G136" s="145"/>
    </row>
    <row r="137" spans="2:17" ht="80.25" customHeight="1">
      <c r="B137" s="1285"/>
      <c r="C137" s="859" t="s">
        <v>141</v>
      </c>
      <c r="D137" s="866">
        <v>25</v>
      </c>
      <c r="E137" s="858"/>
      <c r="F137" s="1287"/>
      <c r="G137" s="145"/>
    </row>
    <row r="138" spans="2:17" ht="71.25" customHeight="1">
      <c r="B138" s="1285"/>
      <c r="C138" s="859" t="s">
        <v>142</v>
      </c>
      <c r="D138" s="858">
        <v>10</v>
      </c>
      <c r="E138" s="858">
        <v>0</v>
      </c>
      <c r="F138" s="1288"/>
      <c r="G138" s="145"/>
    </row>
    <row r="139" spans="2:17">
      <c r="C139"/>
    </row>
    <row r="142" spans="2:17">
      <c r="B142" s="42" t="s">
        <v>143</v>
      </c>
    </row>
    <row r="145" spans="2:5">
      <c r="B145" s="43" t="s">
        <v>17</v>
      </c>
      <c r="C145" s="43" t="s">
        <v>26</v>
      </c>
      <c r="D145" s="879" t="s">
        <v>27</v>
      </c>
      <c r="E145" s="879" t="s">
        <v>28</v>
      </c>
    </row>
    <row r="146" spans="2:5" ht="51" customHeight="1">
      <c r="B146" s="49" t="s">
        <v>144</v>
      </c>
      <c r="C146" s="50">
        <v>40</v>
      </c>
      <c r="D146" s="858">
        <f>+E121</f>
        <v>0</v>
      </c>
      <c r="E146" s="1265">
        <f>+D146+D147</f>
        <v>0</v>
      </c>
    </row>
    <row r="147" spans="2:5" ht="88.5" customHeight="1">
      <c r="B147" s="49" t="s">
        <v>145</v>
      </c>
      <c r="C147" s="50">
        <v>60</v>
      </c>
      <c r="D147" s="858">
        <f>+F136</f>
        <v>0</v>
      </c>
      <c r="E147" s="1266"/>
    </row>
  </sheetData>
  <mergeCells count="46">
    <mergeCell ref="B56:B57"/>
    <mergeCell ref="C56:C57"/>
    <mergeCell ref="D56:E56"/>
    <mergeCell ref="B2:P2"/>
    <mergeCell ref="B4:P4"/>
    <mergeCell ref="C6:N6"/>
    <mergeCell ref="C7:N7"/>
    <mergeCell ref="C8:N8"/>
    <mergeCell ref="C9:N9"/>
    <mergeCell ref="C10:E10"/>
    <mergeCell ref="B14:C21"/>
    <mergeCell ref="B22:C22"/>
    <mergeCell ref="E41:E42"/>
    <mergeCell ref="M46:N46"/>
    <mergeCell ref="P82:Q82"/>
    <mergeCell ref="C60:N60"/>
    <mergeCell ref="B62:N62"/>
    <mergeCell ref="O65:P65"/>
    <mergeCell ref="O66:P66"/>
    <mergeCell ref="O67:P67"/>
    <mergeCell ref="B73:N73"/>
    <mergeCell ref="J78:L78"/>
    <mergeCell ref="P78:Q78"/>
    <mergeCell ref="P79:Q79"/>
    <mergeCell ref="P80:Q80"/>
    <mergeCell ref="P81:Q81"/>
    <mergeCell ref="P83:Q83"/>
    <mergeCell ref="P84:Q84"/>
    <mergeCell ref="P90:Q90"/>
    <mergeCell ref="P91:Q91"/>
    <mergeCell ref="B92:N92"/>
    <mergeCell ref="P92:Q92"/>
    <mergeCell ref="B136:B138"/>
    <mergeCell ref="F136:F138"/>
    <mergeCell ref="D96:E96"/>
    <mergeCell ref="D97:E97"/>
    <mergeCell ref="B100:P100"/>
    <mergeCell ref="B103:N103"/>
    <mergeCell ref="E121:E123"/>
    <mergeCell ref="B126:N126"/>
    <mergeCell ref="E146:E147"/>
    <mergeCell ref="J128:L128"/>
    <mergeCell ref="P128:Q128"/>
    <mergeCell ref="P129:Q129"/>
    <mergeCell ref="P130:Q130"/>
    <mergeCell ref="P131:Q131"/>
  </mergeCells>
  <dataValidations count="2">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5 IS24:IS45 SO24:SO45 ACK24:ACK45 AMG24:AMG45 AWC24:AWC45 BFY24:BFY45 BPU24:BPU45 BZQ24:BZQ45 CJM24:CJM45 CTI24:CTI45 DDE24:DDE45 DNA24:DNA45 DWW24:DWW45 EGS24:EGS45 EQO24:EQO45 FAK24:FAK45 FKG24:FKG45 FUC24:FUC45 GDY24:GDY45 GNU24:GNU45 GXQ24:GXQ45 HHM24:HHM45 HRI24:HRI45 IBE24:IBE45 ILA24:ILA45 IUW24:IUW45 JES24:JES45 JOO24:JOO45 JYK24:JYK45 KIG24:KIG45 KSC24:KSC45 LBY24:LBY45 LLU24:LLU45 LVQ24:LVQ45 MFM24:MFM45 MPI24:MPI45 MZE24:MZE45 NJA24:NJA45 NSW24:NSW45 OCS24:OCS45 OMO24:OMO45 OWK24:OWK45 PGG24:PGG45 PQC24:PQC45 PZY24:PZY45 QJU24:QJU45 QTQ24:QTQ45 RDM24:RDM45 RNI24:RNI45 RXE24:RXE45 SHA24:SHA45 SQW24:SQW45 TAS24:TAS45 TKO24:TKO45 TUK24:TUK45 UEG24:UEG45 UOC24:UOC45 UXY24:UXY45 VHU24:VHU45 VRQ24:VRQ45 WBM24:WBM45 WLI24:WLI45 WVE24:WVE45">
      <formula1>"1,2,3,4,5"</formula1>
    </dataValidation>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5 SR24:SR45 ACN24:ACN45 AMJ24:AMJ45 AWF24:AWF45 BGB24:BGB45 BPX24:BPX45 BZT24:BZT45 CJP24:CJP45 CTL24:CTL45 DDH24:DDH45 DND24:DND45 DWZ24:DWZ45 EGV24:EGV45 EQR24:EQR45 FAN24:FAN45 FKJ24:FKJ45 FUF24:FUF45 GEB24:GEB45 GNX24:GNX45 GXT24:GXT45 HHP24:HHP45 HRL24:HRL45 IBH24:IBH45 ILD24:ILD45 IUZ24:IUZ45 JEV24:JEV45 JOR24:JOR45 JYN24:JYN45 KIJ24:KIJ45 KSF24:KSF45 LCB24:LCB45 LLX24:LLX45 LVT24:LVT45 MFP24:MFP45 MPL24:MPL45 MZH24:MZH45 NJD24:NJD45 NSZ24:NSZ45 OCV24:OCV45 OMR24:OMR45 OWN24:OWN45 PGJ24:PGJ45 PQF24:PQF45 QAB24:QAB45 QJX24:QJX45 QTT24:QTT45 RDP24:RDP45 RNL24:RNL45 RXH24:RXH45 SHD24:SHD45 SQZ24:SQZ45 TAV24:TAV45 TKR24:TKR45 TUN24:TUN45 UEJ24:UEJ45 UOF24:UOF45 UYB24:UYB45 VHX24:VHX45 VRT24:VRT45 WBP24:WBP45 WLL24:WLL45 WVH24:WVH45">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5"/>
  <dimension ref="A2:Z145"/>
  <sheetViews>
    <sheetView zoomScale="70" zoomScaleNormal="70" workbookViewId="0">
      <selection activeCell="D23" sqref="D23"/>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2" width="40"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2417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146</v>
      </c>
      <c r="C10" s="1260" t="s">
        <v>2418</v>
      </c>
      <c r="D10" s="1260"/>
      <c r="E10" s="1261"/>
      <c r="F10" s="6"/>
      <c r="G10" s="6"/>
      <c r="H10" s="6"/>
      <c r="I10" s="6"/>
      <c r="J10" s="6"/>
      <c r="K10" s="6"/>
      <c r="L10" s="6"/>
      <c r="M10" s="6"/>
      <c r="N10" s="7"/>
    </row>
    <row r="11" spans="2:16" ht="16.5" thickBot="1">
      <c r="B11" s="8" t="s">
        <v>8</v>
      </c>
      <c r="C11" s="9">
        <v>41976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c r="B14" s="1262" t="s">
        <v>9</v>
      </c>
      <c r="C14" s="1262"/>
      <c r="D14" s="613" t="s">
        <v>10</v>
      </c>
      <c r="E14" s="613" t="s">
        <v>11</v>
      </c>
      <c r="F14" s="613" t="s">
        <v>12</v>
      </c>
      <c r="G14" s="776"/>
      <c r="I14" s="19"/>
      <c r="J14" s="19"/>
      <c r="K14" s="19"/>
      <c r="L14" s="19"/>
      <c r="M14" s="19"/>
      <c r="N14" s="16"/>
    </row>
    <row r="15" spans="2:16">
      <c r="B15" s="1262"/>
      <c r="C15" s="1262"/>
      <c r="D15" s="1406">
        <v>22</v>
      </c>
      <c r="E15" s="923">
        <v>65297712</v>
      </c>
      <c r="F15" s="924">
        <v>24</v>
      </c>
      <c r="G15" s="779"/>
      <c r="I15" s="23"/>
      <c r="J15" s="23"/>
      <c r="K15" s="23"/>
      <c r="L15" s="23"/>
      <c r="M15" s="23"/>
      <c r="N15" s="16"/>
    </row>
    <row r="16" spans="2:16">
      <c r="B16" s="1262"/>
      <c r="C16" s="1262"/>
      <c r="D16" s="1407"/>
      <c r="E16" s="923">
        <v>2054868504</v>
      </c>
      <c r="F16" s="924">
        <v>984</v>
      </c>
      <c r="G16" s="779"/>
      <c r="I16" s="23"/>
      <c r="J16" s="23"/>
      <c r="K16" s="23"/>
      <c r="L16" s="23"/>
      <c r="M16" s="23"/>
      <c r="N16" s="16"/>
    </row>
    <row r="17" spans="1:14">
      <c r="B17" s="1262"/>
      <c r="C17" s="1262"/>
      <c r="D17" s="1408"/>
      <c r="E17" s="923">
        <v>163244280</v>
      </c>
      <c r="F17" s="924">
        <v>60</v>
      </c>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536">
        <f>SUM(E15:E21)</f>
        <v>2283410496</v>
      </c>
      <c r="F22" s="208">
        <f>SUM(F15:F21)</f>
        <v>1068</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191">
        <f>+F22*0.8</f>
        <v>854.40000000000009</v>
      </c>
      <c r="D24" s="192"/>
      <c r="E24" s="193">
        <f>E22</f>
        <v>2283410496</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44"/>
      <c r="D30" s="44" t="s">
        <v>19</v>
      </c>
      <c r="E30"/>
      <c r="F30"/>
      <c r="G30"/>
      <c r="H30"/>
      <c r="I30" s="15"/>
      <c r="J30" s="15"/>
      <c r="K30" s="15"/>
      <c r="L30" s="15"/>
      <c r="M30" s="15"/>
      <c r="N30" s="16"/>
    </row>
    <row r="31" spans="1:14">
      <c r="A31" s="773"/>
      <c r="B31" s="44" t="s">
        <v>21</v>
      </c>
      <c r="C31" s="110"/>
      <c r="D31" s="110" t="s">
        <v>19</v>
      </c>
      <c r="E31"/>
      <c r="F31"/>
      <c r="G31"/>
      <c r="H31"/>
      <c r="I31" s="15"/>
      <c r="J31" s="15"/>
      <c r="K31" s="15"/>
      <c r="L31" s="15"/>
      <c r="M31" s="15"/>
      <c r="N31" s="16"/>
    </row>
    <row r="32" spans="1:14">
      <c r="A32" s="773"/>
      <c r="B32" s="44" t="s">
        <v>22</v>
      </c>
      <c r="C32" s="110"/>
      <c r="D32" s="44" t="s">
        <v>19</v>
      </c>
      <c r="E32"/>
      <c r="F32"/>
      <c r="G32"/>
      <c r="H32"/>
      <c r="I32" s="15"/>
      <c r="J32" s="15"/>
      <c r="K32" s="15"/>
      <c r="L32" s="15"/>
      <c r="M32" s="15"/>
      <c r="N32" s="16"/>
    </row>
    <row r="33" spans="1:17">
      <c r="A33" s="773"/>
      <c r="B33" s="44" t="s">
        <v>23</v>
      </c>
      <c r="C33" s="44"/>
      <c r="D33" s="44" t="s">
        <v>19</v>
      </c>
      <c r="E33"/>
      <c r="F33"/>
      <c r="G33"/>
      <c r="H33"/>
      <c r="I33" s="15"/>
      <c r="J33" s="15"/>
      <c r="K33" s="15"/>
      <c r="L33" s="15"/>
      <c r="M33" s="15"/>
      <c r="N33" s="16"/>
    </row>
    <row r="34" spans="1:17">
      <c r="A34" s="773"/>
      <c r="B34" s="117" t="s">
        <v>1903</v>
      </c>
      <c r="C34" s="46" t="s">
        <v>18</v>
      </c>
      <c r="D34" s="46"/>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57">
      <c r="A41" s="773"/>
      <c r="B41" s="49" t="s">
        <v>30</v>
      </c>
      <c r="C41" s="50">
        <v>60</v>
      </c>
      <c r="D41" s="605">
        <f>+F144</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60">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182.25" customHeight="1">
      <c r="A49" s="150">
        <v>1</v>
      </c>
      <c r="B49" s="153" t="s">
        <v>2419</v>
      </c>
      <c r="C49" s="153" t="s">
        <v>2420</v>
      </c>
      <c r="D49" s="153" t="s">
        <v>49</v>
      </c>
      <c r="E49" s="130" t="s">
        <v>2421</v>
      </c>
      <c r="F49" s="155" t="s">
        <v>18</v>
      </c>
      <c r="G49" s="184" t="s">
        <v>332</v>
      </c>
      <c r="H49" s="156">
        <v>41253</v>
      </c>
      <c r="I49" s="156">
        <v>41851</v>
      </c>
      <c r="J49" s="157" t="s">
        <v>19</v>
      </c>
      <c r="K49" s="211">
        <f>(DAYS360(H49,I49))/30</f>
        <v>19.7</v>
      </c>
      <c r="L49" s="157" t="s">
        <v>332</v>
      </c>
      <c r="M49" s="173">
        <v>200</v>
      </c>
      <c r="N49" s="173" t="s">
        <v>332</v>
      </c>
      <c r="O49" s="160">
        <v>644282496</v>
      </c>
      <c r="P49" s="160" t="s">
        <v>2422</v>
      </c>
      <c r="Q49" s="73" t="s">
        <v>2423</v>
      </c>
      <c r="R49" s="175"/>
      <c r="S49" s="175"/>
      <c r="T49" s="175"/>
      <c r="U49" s="175"/>
      <c r="V49" s="175"/>
      <c r="W49" s="175"/>
      <c r="X49" s="175"/>
      <c r="Y49" s="175"/>
      <c r="Z49" s="175"/>
    </row>
    <row r="50" spans="1:26" s="162" customFormat="1">
      <c r="A50" s="150">
        <f>+A49+1</f>
        <v>2</v>
      </c>
      <c r="B50" s="153"/>
      <c r="C50" s="152"/>
      <c r="D50" s="153"/>
      <c r="E50" s="154"/>
      <c r="F50" s="155"/>
      <c r="G50" s="155"/>
      <c r="H50" s="155"/>
      <c r="I50" s="157"/>
      <c r="J50" s="157"/>
      <c r="K50" s="157"/>
      <c r="L50" s="157"/>
      <c r="M50" s="173"/>
      <c r="N50" s="173"/>
      <c r="O50" s="160"/>
      <c r="P50" s="160"/>
      <c r="Q50" s="925"/>
      <c r="R50" s="175"/>
      <c r="S50" s="175"/>
      <c r="T50" s="175"/>
      <c r="U50" s="175"/>
      <c r="V50" s="175"/>
      <c r="W50" s="175"/>
      <c r="X50" s="175"/>
      <c r="Y50" s="175"/>
      <c r="Z50" s="175"/>
    </row>
    <row r="51" spans="1:26" s="162" customFormat="1">
      <c r="A51" s="150">
        <f t="shared" ref="A51:A56" si="0">+A50+1</f>
        <v>3</v>
      </c>
      <c r="B51" s="153"/>
      <c r="C51" s="152"/>
      <c r="D51" s="153"/>
      <c r="E51" s="154"/>
      <c r="F51" s="155"/>
      <c r="G51" s="155"/>
      <c r="H51" s="155"/>
      <c r="I51" s="157"/>
      <c r="J51" s="157"/>
      <c r="K51" s="157"/>
      <c r="L51" s="157"/>
      <c r="M51" s="173"/>
      <c r="N51" s="173"/>
      <c r="O51" s="160"/>
      <c r="P51" s="160"/>
      <c r="Q51" s="174"/>
      <c r="R51" s="175"/>
      <c r="S51" s="175"/>
      <c r="T51" s="175"/>
      <c r="U51" s="175"/>
      <c r="V51" s="175"/>
      <c r="W51" s="175"/>
      <c r="X51" s="175"/>
      <c r="Y51" s="175"/>
      <c r="Z51" s="175"/>
    </row>
    <row r="52" spans="1:26" s="162" customFormat="1">
      <c r="A52" s="150">
        <f t="shared" si="0"/>
        <v>4</v>
      </c>
      <c r="B52" s="153"/>
      <c r="C52" s="152"/>
      <c r="D52" s="153"/>
      <c r="E52" s="154"/>
      <c r="F52" s="155"/>
      <c r="G52" s="155"/>
      <c r="H52" s="155"/>
      <c r="I52" s="157"/>
      <c r="J52" s="157"/>
      <c r="K52" s="157"/>
      <c r="L52" s="157"/>
      <c r="M52" s="173"/>
      <c r="N52" s="173"/>
      <c r="O52" s="160"/>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 si="1">SUM(K49:K56)</f>
        <v>19.7</v>
      </c>
      <c r="L57" s="158">
        <f t="shared" ref="L57:N57" si="2">SUM(L49:L56)</f>
        <v>0</v>
      </c>
      <c r="M57" s="185">
        <f t="shared" si="2"/>
        <v>200</v>
      </c>
      <c r="N57" s="158">
        <f t="shared" si="2"/>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625" t="s">
        <v>63</v>
      </c>
      <c r="E60" s="165" t="s">
        <v>64</v>
      </c>
    </row>
    <row r="61" spans="1:26" s="112" customFormat="1" ht="18.75">
      <c r="B61" s="166" t="s">
        <v>65</v>
      </c>
      <c r="C61" s="167" t="s">
        <v>2424</v>
      </c>
      <c r="D61" s="110"/>
      <c r="E61" s="110" t="s">
        <v>184</v>
      </c>
      <c r="F61" s="168"/>
      <c r="G61" s="168"/>
      <c r="H61" s="168"/>
      <c r="I61" s="168"/>
      <c r="J61" s="168"/>
      <c r="K61" s="168"/>
      <c r="L61" s="168"/>
      <c r="M61" s="168"/>
    </row>
    <row r="62" spans="1:26" s="112" customFormat="1">
      <c r="B62" s="166" t="s">
        <v>66</v>
      </c>
      <c r="C62" s="167">
        <f>+M57</f>
        <v>200</v>
      </c>
      <c r="D62" s="110"/>
      <c r="E62" s="110" t="s">
        <v>184</v>
      </c>
    </row>
    <row r="63" spans="1:26" s="112" customFormat="1">
      <c r="B63" s="113"/>
      <c r="C63" s="1274"/>
      <c r="D63" s="1274"/>
      <c r="E63" s="1274"/>
      <c r="F63" s="1274"/>
      <c r="G63" s="1274"/>
      <c r="H63" s="1274"/>
      <c r="I63" s="1274"/>
      <c r="J63" s="1274"/>
      <c r="K63" s="1274"/>
      <c r="L63" s="1274"/>
      <c r="M63" s="1274"/>
      <c r="N63" s="1274"/>
    </row>
    <row r="64" spans="1:26" ht="15.75" thickBot="1"/>
    <row r="65" spans="2:17" ht="27" thickBot="1">
      <c r="B65" s="1275" t="s">
        <v>68</v>
      </c>
      <c r="C65" s="1275"/>
      <c r="D65" s="1275"/>
      <c r="E65" s="1275"/>
      <c r="F65" s="1275"/>
      <c r="G65" s="1275"/>
      <c r="H65" s="1275"/>
      <c r="I65" s="1275"/>
      <c r="J65" s="1275"/>
      <c r="K65" s="1275"/>
      <c r="L65" s="1275"/>
      <c r="M65" s="1275"/>
      <c r="N65" s="1275"/>
    </row>
    <row r="67" spans="2:17">
      <c r="Q67" s="103"/>
    </row>
    <row r="68" spans="2:17" ht="126.7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ht="65.25" customHeight="1">
      <c r="B69" s="119" t="s">
        <v>1103</v>
      </c>
      <c r="C69" s="119" t="s">
        <v>2425</v>
      </c>
      <c r="D69" s="575" t="s">
        <v>2426</v>
      </c>
      <c r="E69" s="197">
        <v>24</v>
      </c>
      <c r="F69" s="121" t="s">
        <v>332</v>
      </c>
      <c r="G69" s="121" t="s">
        <v>332</v>
      </c>
      <c r="H69" s="121" t="s">
        <v>18</v>
      </c>
      <c r="I69" s="559" t="s">
        <v>18</v>
      </c>
      <c r="J69" s="122" t="s">
        <v>18</v>
      </c>
      <c r="K69" s="44" t="s">
        <v>18</v>
      </c>
      <c r="L69" s="44" t="s">
        <v>18</v>
      </c>
      <c r="M69" s="44" t="s">
        <v>18</v>
      </c>
      <c r="N69" s="44" t="s">
        <v>18</v>
      </c>
      <c r="O69" s="1276" t="s">
        <v>2427</v>
      </c>
      <c r="P69" s="1277"/>
      <c r="Q69" s="110" t="s">
        <v>19</v>
      </c>
    </row>
    <row r="70" spans="2:17">
      <c r="B70" s="119"/>
      <c r="C70" s="119"/>
      <c r="D70" s="197"/>
      <c r="E70" s="197"/>
      <c r="F70" s="121"/>
      <c r="G70" s="121"/>
      <c r="H70" s="121"/>
      <c r="I70" s="122"/>
      <c r="J70" s="122"/>
      <c r="K70" s="44"/>
      <c r="L70" s="44"/>
      <c r="M70" s="44"/>
      <c r="N70" s="44"/>
      <c r="O70" s="1278"/>
      <c r="P70" s="1279"/>
      <c r="Q70" s="44"/>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2428</v>
      </c>
      <c r="C81" s="1269"/>
      <c r="D81" s="1269"/>
      <c r="E81" s="1269"/>
      <c r="F81" s="1269"/>
      <c r="G81" s="1269"/>
      <c r="H81" s="1269"/>
      <c r="I81" s="1269"/>
      <c r="J81" s="1269"/>
      <c r="K81" s="1269"/>
      <c r="L81" s="1269"/>
      <c r="M81" s="1269"/>
      <c r="N81" s="1270"/>
    </row>
    <row r="86" spans="2:17" ht="75">
      <c r="B86" s="114" t="s">
        <v>92</v>
      </c>
      <c r="C86" s="114" t="s">
        <v>93</v>
      </c>
      <c r="D86" s="114" t="s">
        <v>94</v>
      </c>
      <c r="E86" s="114" t="s">
        <v>95</v>
      </c>
      <c r="F86" s="114" t="s">
        <v>96</v>
      </c>
      <c r="G86" s="114" t="s">
        <v>97</v>
      </c>
      <c r="H86" s="114" t="s">
        <v>98</v>
      </c>
      <c r="I86" s="114" t="s">
        <v>99</v>
      </c>
      <c r="J86" s="926" t="s">
        <v>189</v>
      </c>
      <c r="K86" s="926" t="s">
        <v>190</v>
      </c>
      <c r="L86" s="926" t="s">
        <v>191</v>
      </c>
      <c r="M86" s="114" t="s">
        <v>101</v>
      </c>
      <c r="N86" s="114" t="s">
        <v>102</v>
      </c>
      <c r="O86" s="114" t="s">
        <v>103</v>
      </c>
      <c r="P86" s="1271" t="s">
        <v>82</v>
      </c>
      <c r="Q86" s="1273"/>
    </row>
    <row r="87" spans="2:17" ht="252.75" customHeight="1">
      <c r="B87" s="129" t="s">
        <v>104</v>
      </c>
      <c r="C87" s="927" t="s">
        <v>2429</v>
      </c>
      <c r="D87" s="129" t="s">
        <v>2430</v>
      </c>
      <c r="E87" s="928">
        <v>10497525</v>
      </c>
      <c r="F87" s="138" t="s">
        <v>2431</v>
      </c>
      <c r="G87" s="44" t="s">
        <v>244</v>
      </c>
      <c r="H87" s="929">
        <v>41791</v>
      </c>
      <c r="I87" s="117"/>
      <c r="J87" s="129" t="s">
        <v>2432</v>
      </c>
      <c r="K87" s="189" t="s">
        <v>2433</v>
      </c>
      <c r="L87" s="138" t="s">
        <v>2434</v>
      </c>
      <c r="M87" s="44" t="s">
        <v>18</v>
      </c>
      <c r="N87" s="44" t="s">
        <v>19</v>
      </c>
      <c r="O87" s="44" t="s">
        <v>19</v>
      </c>
      <c r="P87" s="1276" t="s">
        <v>2435</v>
      </c>
      <c r="Q87" s="1277"/>
    </row>
    <row r="88" spans="2:17" ht="175.5" customHeight="1">
      <c r="B88" s="129" t="s">
        <v>133</v>
      </c>
      <c r="C88" s="927" t="s">
        <v>2429</v>
      </c>
      <c r="D88" s="44" t="s">
        <v>2436</v>
      </c>
      <c r="E88" s="928">
        <v>34327729</v>
      </c>
      <c r="F88" s="44" t="s">
        <v>243</v>
      </c>
      <c r="G88" s="129" t="s">
        <v>353</v>
      </c>
      <c r="H88" s="770">
        <v>41912</v>
      </c>
      <c r="I88" s="117" t="s">
        <v>19</v>
      </c>
      <c r="J88" s="44" t="s">
        <v>2437</v>
      </c>
      <c r="K88" s="138" t="s">
        <v>2438</v>
      </c>
      <c r="L88" s="138" t="s">
        <v>2439</v>
      </c>
      <c r="M88" s="44" t="s">
        <v>18</v>
      </c>
      <c r="N88" s="44" t="s">
        <v>19</v>
      </c>
      <c r="O88" s="44" t="s">
        <v>18</v>
      </c>
      <c r="P88" s="1280" t="s">
        <v>2440</v>
      </c>
      <c r="Q88" s="1280"/>
    </row>
    <row r="90" spans="2:17" ht="15.75" thickBot="1"/>
    <row r="91" spans="2:17" ht="27" thickBot="1">
      <c r="B91" s="1268" t="s">
        <v>118</v>
      </c>
      <c r="C91" s="1269"/>
      <c r="D91" s="1269"/>
      <c r="E91" s="1269"/>
      <c r="F91" s="1269"/>
      <c r="G91" s="1269"/>
      <c r="H91" s="1269"/>
      <c r="I91" s="1269"/>
      <c r="J91" s="1269"/>
      <c r="K91" s="1269"/>
      <c r="L91" s="1269"/>
      <c r="M91" s="1269"/>
      <c r="N91" s="1270"/>
    </row>
    <row r="94" spans="2:17" ht="30">
      <c r="B94" s="115" t="s">
        <v>17</v>
      </c>
      <c r="C94" s="115" t="s">
        <v>119</v>
      </c>
      <c r="D94" s="1271" t="s">
        <v>82</v>
      </c>
      <c r="E94" s="1273"/>
    </row>
    <row r="95" spans="2:17" ht="86.25" customHeight="1">
      <c r="B95" s="129" t="s">
        <v>181</v>
      </c>
      <c r="C95" s="44" t="s">
        <v>18</v>
      </c>
      <c r="D95" s="1280"/>
      <c r="E95" s="1280"/>
      <c r="M95" s="103"/>
    </row>
    <row r="98" spans="1:26" ht="26.25">
      <c r="B98" s="1256" t="s">
        <v>121</v>
      </c>
      <c r="C98" s="1257"/>
      <c r="D98" s="1257"/>
      <c r="E98" s="1257"/>
      <c r="F98" s="1257"/>
      <c r="G98" s="1257"/>
      <c r="H98" s="1257"/>
      <c r="I98" s="1257"/>
      <c r="J98" s="1257"/>
      <c r="K98" s="1257"/>
      <c r="L98" s="1257"/>
      <c r="M98" s="1257"/>
      <c r="N98" s="1257"/>
      <c r="O98" s="1257"/>
      <c r="P98" s="1257"/>
    </row>
    <row r="100" spans="1:26" ht="15.75" thickBot="1"/>
    <row r="101" spans="1:26" ht="27" thickBot="1">
      <c r="B101" s="1268" t="s">
        <v>122</v>
      </c>
      <c r="C101" s="1269"/>
      <c r="D101" s="1269"/>
      <c r="E101" s="1269"/>
      <c r="F101" s="1269"/>
      <c r="G101" s="1269"/>
      <c r="H101" s="1269"/>
      <c r="I101" s="1269"/>
      <c r="J101" s="1269"/>
      <c r="K101" s="1269"/>
      <c r="L101" s="1269"/>
      <c r="M101" s="1269"/>
      <c r="N101" s="1270"/>
    </row>
    <row r="103" spans="1:26" ht="15.75" thickBot="1">
      <c r="M103" s="51"/>
      <c r="N103" s="51"/>
    </row>
    <row r="104" spans="1:26" s="15" customFormat="1" ht="60">
      <c r="B104" s="52" t="s">
        <v>33</v>
      </c>
      <c r="C104" s="52" t="s">
        <v>34</v>
      </c>
      <c r="D104" s="52" t="s">
        <v>35</v>
      </c>
      <c r="E104" s="52" t="s">
        <v>36</v>
      </c>
      <c r="F104" s="52" t="s">
        <v>37</v>
      </c>
      <c r="G104" s="52" t="s">
        <v>38</v>
      </c>
      <c r="H104" s="52" t="s">
        <v>39</v>
      </c>
      <c r="I104" s="52" t="s">
        <v>40</v>
      </c>
      <c r="J104" s="52" t="s">
        <v>41</v>
      </c>
      <c r="K104" s="52" t="s">
        <v>42</v>
      </c>
      <c r="L104" s="52" t="s">
        <v>43</v>
      </c>
      <c r="M104" s="53" t="s">
        <v>44</v>
      </c>
      <c r="N104" s="52" t="s">
        <v>45</v>
      </c>
      <c r="O104" s="52" t="s">
        <v>46</v>
      </c>
      <c r="P104" s="54" t="s">
        <v>47</v>
      </c>
      <c r="Q104" s="54" t="s">
        <v>48</v>
      </c>
    </row>
    <row r="105" spans="1:26" s="162" customFormat="1">
      <c r="A105" s="150">
        <v>1</v>
      </c>
      <c r="B105" s="153"/>
      <c r="C105" s="152"/>
      <c r="D105" s="153"/>
      <c r="E105" s="154"/>
      <c r="F105" s="155"/>
      <c r="G105" s="184"/>
      <c r="H105" s="156"/>
      <c r="I105" s="157"/>
      <c r="J105" s="157"/>
      <c r="K105" s="157"/>
      <c r="L105" s="157"/>
      <c r="M105" s="173"/>
      <c r="N105" s="173">
        <f>+M105*G105</f>
        <v>0</v>
      </c>
      <c r="O105" s="160"/>
      <c r="P105" s="160"/>
      <c r="Q105" s="174"/>
      <c r="R105" s="175"/>
      <c r="S105" s="175"/>
      <c r="T105" s="175"/>
      <c r="U105" s="175"/>
      <c r="V105" s="175"/>
      <c r="W105" s="175"/>
      <c r="X105" s="175"/>
      <c r="Y105" s="175"/>
      <c r="Z105" s="175"/>
    </row>
    <row r="106" spans="1:26" s="162" customFormat="1">
      <c r="A106" s="150">
        <f>+A105+1</f>
        <v>2</v>
      </c>
      <c r="B106" s="153"/>
      <c r="C106" s="152"/>
      <c r="D106" s="153"/>
      <c r="E106" s="154"/>
      <c r="F106" s="155"/>
      <c r="G106" s="155"/>
      <c r="H106" s="155"/>
      <c r="I106" s="157"/>
      <c r="J106" s="157"/>
      <c r="K106" s="157"/>
      <c r="L106" s="157"/>
      <c r="M106" s="173"/>
      <c r="N106" s="173"/>
      <c r="O106" s="160"/>
      <c r="P106" s="160"/>
      <c r="Q106" s="174"/>
      <c r="R106" s="175"/>
      <c r="S106" s="175"/>
      <c r="T106" s="175"/>
      <c r="U106" s="175"/>
      <c r="V106" s="175"/>
      <c r="W106" s="175"/>
      <c r="X106" s="175"/>
      <c r="Y106" s="175"/>
      <c r="Z106" s="175"/>
    </row>
    <row r="107" spans="1:26" s="162" customFormat="1">
      <c r="A107" s="150">
        <f t="shared" ref="A107:A112" si="3">+A106+1</f>
        <v>3</v>
      </c>
      <c r="B107" s="153"/>
      <c r="C107" s="152"/>
      <c r="D107" s="153"/>
      <c r="E107" s="154"/>
      <c r="F107" s="155"/>
      <c r="G107" s="155"/>
      <c r="H107" s="155"/>
      <c r="I107" s="157"/>
      <c r="J107" s="157"/>
      <c r="K107" s="157"/>
      <c r="L107" s="157"/>
      <c r="M107" s="173"/>
      <c r="N107" s="173"/>
      <c r="O107" s="160"/>
      <c r="P107" s="160"/>
      <c r="Q107" s="174"/>
      <c r="R107" s="175"/>
      <c r="S107" s="175"/>
      <c r="T107" s="175"/>
      <c r="U107" s="175"/>
      <c r="V107" s="175"/>
      <c r="W107" s="175"/>
      <c r="X107" s="175"/>
      <c r="Y107" s="175"/>
      <c r="Z107" s="175"/>
    </row>
    <row r="108" spans="1:26" s="162" customFormat="1">
      <c r="A108" s="150">
        <f t="shared" si="3"/>
        <v>4</v>
      </c>
      <c r="B108" s="153"/>
      <c r="C108" s="152"/>
      <c r="D108" s="153"/>
      <c r="E108" s="154"/>
      <c r="F108" s="155"/>
      <c r="G108" s="155"/>
      <c r="H108" s="155"/>
      <c r="I108" s="157"/>
      <c r="J108" s="157"/>
      <c r="K108" s="157"/>
      <c r="L108" s="157"/>
      <c r="M108" s="173"/>
      <c r="N108" s="173"/>
      <c r="O108" s="160"/>
      <c r="P108" s="160"/>
      <c r="Q108" s="174"/>
      <c r="R108" s="175"/>
      <c r="S108" s="175"/>
      <c r="T108" s="175"/>
      <c r="U108" s="175"/>
      <c r="V108" s="175"/>
      <c r="W108" s="175"/>
      <c r="X108" s="175"/>
      <c r="Y108" s="175"/>
      <c r="Z108" s="175"/>
    </row>
    <row r="109" spans="1:26" s="162" customFormat="1">
      <c r="A109" s="150">
        <f t="shared" si="3"/>
        <v>5</v>
      </c>
      <c r="B109" s="153"/>
      <c r="C109" s="152"/>
      <c r="D109" s="153"/>
      <c r="E109" s="154"/>
      <c r="F109" s="155"/>
      <c r="G109" s="155"/>
      <c r="H109" s="155"/>
      <c r="I109" s="157"/>
      <c r="J109" s="157"/>
      <c r="K109" s="157"/>
      <c r="L109" s="157"/>
      <c r="M109" s="173"/>
      <c r="N109" s="173"/>
      <c r="O109" s="160"/>
      <c r="P109" s="160"/>
      <c r="Q109" s="174"/>
      <c r="R109" s="175"/>
      <c r="S109" s="175"/>
      <c r="T109" s="175"/>
      <c r="U109" s="175"/>
      <c r="V109" s="175"/>
      <c r="W109" s="175"/>
      <c r="X109" s="175"/>
      <c r="Y109" s="175"/>
      <c r="Z109" s="175"/>
    </row>
    <row r="110" spans="1:26" s="162" customFormat="1">
      <c r="A110" s="150">
        <f t="shared" si="3"/>
        <v>6</v>
      </c>
      <c r="B110" s="153"/>
      <c r="C110" s="152"/>
      <c r="D110" s="153"/>
      <c r="E110" s="154"/>
      <c r="F110" s="155"/>
      <c r="G110" s="155"/>
      <c r="H110" s="155"/>
      <c r="I110" s="157"/>
      <c r="J110" s="157"/>
      <c r="K110" s="157"/>
      <c r="L110" s="157"/>
      <c r="M110" s="173"/>
      <c r="N110" s="173"/>
      <c r="O110" s="160"/>
      <c r="P110" s="160"/>
      <c r="Q110" s="174"/>
      <c r="R110" s="175"/>
      <c r="S110" s="175"/>
      <c r="T110" s="175"/>
      <c r="U110" s="175"/>
      <c r="V110" s="175"/>
      <c r="W110" s="175"/>
      <c r="X110" s="175"/>
      <c r="Y110" s="175"/>
      <c r="Z110" s="175"/>
    </row>
    <row r="111" spans="1:26" s="162" customFormat="1">
      <c r="A111" s="150">
        <f t="shared" si="3"/>
        <v>7</v>
      </c>
      <c r="B111" s="153"/>
      <c r="C111" s="152"/>
      <c r="D111" s="153"/>
      <c r="E111" s="154"/>
      <c r="F111" s="155"/>
      <c r="G111" s="155"/>
      <c r="H111" s="155"/>
      <c r="I111" s="157"/>
      <c r="J111" s="157"/>
      <c r="K111" s="157"/>
      <c r="L111" s="157"/>
      <c r="M111" s="173"/>
      <c r="N111" s="173"/>
      <c r="O111" s="160"/>
      <c r="P111" s="160"/>
      <c r="Q111" s="174"/>
      <c r="R111" s="175"/>
      <c r="S111" s="175"/>
      <c r="T111" s="175"/>
      <c r="U111" s="175"/>
      <c r="V111" s="175"/>
      <c r="W111" s="175"/>
      <c r="X111" s="175"/>
      <c r="Y111" s="175"/>
      <c r="Z111" s="175"/>
    </row>
    <row r="112" spans="1:26" s="162" customFormat="1">
      <c r="A112" s="150">
        <f t="shared" si="3"/>
        <v>8</v>
      </c>
      <c r="B112" s="153"/>
      <c r="C112" s="152"/>
      <c r="D112" s="153"/>
      <c r="E112" s="154"/>
      <c r="F112" s="155"/>
      <c r="G112" s="155"/>
      <c r="H112" s="155"/>
      <c r="I112" s="157"/>
      <c r="J112" s="157"/>
      <c r="K112" s="157"/>
      <c r="L112" s="157"/>
      <c r="M112" s="173"/>
      <c r="N112" s="173"/>
      <c r="O112" s="160"/>
      <c r="P112" s="160"/>
      <c r="Q112" s="174"/>
      <c r="R112" s="175"/>
      <c r="S112" s="175"/>
      <c r="T112" s="175"/>
      <c r="U112" s="175"/>
      <c r="V112" s="175"/>
      <c r="W112" s="175"/>
      <c r="X112" s="175"/>
      <c r="Y112" s="175"/>
      <c r="Z112" s="175"/>
    </row>
    <row r="113" spans="1:17" s="162" customFormat="1">
      <c r="A113" s="150"/>
      <c r="B113" s="151" t="s">
        <v>28</v>
      </c>
      <c r="C113" s="152"/>
      <c r="D113" s="153"/>
      <c r="E113" s="154"/>
      <c r="F113" s="155"/>
      <c r="G113" s="155"/>
      <c r="H113" s="155"/>
      <c r="I113" s="157"/>
      <c r="J113" s="157"/>
      <c r="K113" s="158">
        <f t="shared" ref="K113:N113" si="4">SUM(K105:K112)</f>
        <v>0</v>
      </c>
      <c r="L113" s="158">
        <f t="shared" si="4"/>
        <v>0</v>
      </c>
      <c r="M113" s="185">
        <f t="shared" si="4"/>
        <v>0</v>
      </c>
      <c r="N113" s="158">
        <f t="shared" si="4"/>
        <v>0</v>
      </c>
      <c r="O113" s="160"/>
      <c r="P113" s="160"/>
      <c r="Q113" s="161"/>
    </row>
    <row r="114" spans="1:17">
      <c r="B114" s="112"/>
      <c r="C114" s="112"/>
      <c r="D114" s="112"/>
      <c r="E114" s="163"/>
      <c r="F114" s="112"/>
      <c r="G114" s="112"/>
      <c r="H114" s="112"/>
      <c r="I114" s="112"/>
      <c r="J114" s="112"/>
      <c r="K114" s="112"/>
      <c r="L114" s="112"/>
      <c r="M114" s="112"/>
      <c r="N114" s="112"/>
      <c r="O114" s="112"/>
      <c r="P114" s="112"/>
    </row>
    <row r="115" spans="1:17" ht="18.75">
      <c r="B115" s="166" t="s">
        <v>123</v>
      </c>
      <c r="C115" s="176">
        <f>+K113</f>
        <v>0</v>
      </c>
      <c r="H115" s="168"/>
      <c r="I115" s="168"/>
      <c r="J115" s="168"/>
      <c r="K115" s="168"/>
      <c r="L115" s="168"/>
      <c r="M115" s="168"/>
      <c r="N115" s="112"/>
      <c r="O115" s="112"/>
      <c r="P115" s="112"/>
    </row>
    <row r="117" spans="1:17" ht="15.75" thickBot="1"/>
    <row r="118" spans="1:17" ht="30.75" thickBot="1">
      <c r="B118" s="177" t="s">
        <v>124</v>
      </c>
      <c r="C118" s="142" t="s">
        <v>125</v>
      </c>
      <c r="D118" s="177" t="s">
        <v>27</v>
      </c>
      <c r="E118" s="142" t="s">
        <v>126</v>
      </c>
    </row>
    <row r="119" spans="1:17">
      <c r="B119" s="178" t="s">
        <v>127</v>
      </c>
      <c r="C119" s="179">
        <v>20</v>
      </c>
      <c r="D119" s="179"/>
      <c r="E119" s="1282">
        <f>+D119+D120+D121</f>
        <v>0</v>
      </c>
    </row>
    <row r="120" spans="1:17">
      <c r="B120" s="178" t="s">
        <v>128</v>
      </c>
      <c r="C120" s="118">
        <v>30</v>
      </c>
      <c r="D120" s="605">
        <v>0</v>
      </c>
      <c r="E120" s="1283"/>
    </row>
    <row r="121" spans="1:17" ht="15.75" thickBot="1">
      <c r="B121" s="178" t="s">
        <v>129</v>
      </c>
      <c r="C121" s="180">
        <v>40</v>
      </c>
      <c r="D121" s="180">
        <v>0</v>
      </c>
      <c r="E121" s="1284"/>
    </row>
    <row r="123" spans="1:17" ht="15.75" thickBot="1"/>
    <row r="124" spans="1:17" ht="27" thickBot="1">
      <c r="B124" s="1268" t="s">
        <v>130</v>
      </c>
      <c r="C124" s="1269"/>
      <c r="D124" s="1269"/>
      <c r="E124" s="1269"/>
      <c r="F124" s="1269"/>
      <c r="G124" s="1269"/>
      <c r="H124" s="1269"/>
      <c r="I124" s="1269"/>
      <c r="J124" s="1269"/>
      <c r="K124" s="1269"/>
      <c r="L124" s="1269"/>
      <c r="M124" s="1269"/>
      <c r="N124" s="1270"/>
    </row>
    <row r="126" spans="1:17" ht="75">
      <c r="B126" s="114" t="s">
        <v>92</v>
      </c>
      <c r="C126" s="114" t="s">
        <v>93</v>
      </c>
      <c r="D126" s="114" t="s">
        <v>94</v>
      </c>
      <c r="E126" s="114" t="s">
        <v>95</v>
      </c>
      <c r="F126" s="114" t="s">
        <v>96</v>
      </c>
      <c r="G126" s="114" t="s">
        <v>97</v>
      </c>
      <c r="H126" s="114" t="s">
        <v>98</v>
      </c>
      <c r="I126" s="114" t="s">
        <v>99</v>
      </c>
      <c r="J126" s="1271" t="s">
        <v>100</v>
      </c>
      <c r="K126" s="1272"/>
      <c r="L126" s="1273"/>
      <c r="M126" s="114" t="s">
        <v>101</v>
      </c>
      <c r="N126" s="114" t="s">
        <v>102</v>
      </c>
      <c r="O126" s="114" t="s">
        <v>103</v>
      </c>
      <c r="P126" s="1271" t="s">
        <v>82</v>
      </c>
      <c r="Q126" s="1273"/>
    </row>
    <row r="127" spans="1:17" s="236" customFormat="1" ht="239.25" customHeight="1">
      <c r="B127" s="610" t="s">
        <v>460</v>
      </c>
      <c r="C127" s="610"/>
      <c r="D127" s="616"/>
      <c r="E127" s="616"/>
      <c r="F127" s="616"/>
      <c r="G127" s="616"/>
      <c r="H127" s="930"/>
      <c r="I127" s="555"/>
      <c r="J127" s="610"/>
      <c r="K127" s="931"/>
      <c r="L127" s="931"/>
      <c r="M127" s="616"/>
      <c r="N127" s="616"/>
      <c r="O127" s="616"/>
      <c r="P127" s="1409"/>
      <c r="Q127" s="1410"/>
    </row>
    <row r="128" spans="1:17" s="236" customFormat="1" ht="30">
      <c r="B128" s="610" t="s">
        <v>461</v>
      </c>
      <c r="C128" s="610"/>
      <c r="D128" s="616"/>
      <c r="E128" s="616"/>
      <c r="F128" s="616"/>
      <c r="G128" s="616"/>
      <c r="H128" s="930"/>
      <c r="I128" s="555"/>
      <c r="J128" s="610"/>
      <c r="K128" s="624"/>
      <c r="L128" s="624"/>
      <c r="M128" s="616"/>
      <c r="N128" s="616"/>
      <c r="O128" s="616"/>
      <c r="P128" s="1381"/>
      <c r="Q128" s="1368"/>
    </row>
    <row r="129" spans="2:17" s="236" customFormat="1" ht="30">
      <c r="B129" s="610" t="s">
        <v>462</v>
      </c>
      <c r="C129" s="622"/>
      <c r="D129" s="616"/>
      <c r="E129" s="616"/>
      <c r="F129" s="616"/>
      <c r="G129" s="616"/>
      <c r="H129" s="930"/>
      <c r="I129" s="204"/>
      <c r="J129" s="610"/>
      <c r="K129" s="555"/>
      <c r="L129" s="555"/>
      <c r="M129" s="616"/>
      <c r="N129" s="616"/>
      <c r="O129" s="616"/>
      <c r="P129" s="1411"/>
      <c r="Q129" s="1411"/>
    </row>
    <row r="132" spans="2:17" ht="15.75" thickBot="1"/>
    <row r="133" spans="2:17" ht="30">
      <c r="B133" s="615" t="s">
        <v>17</v>
      </c>
      <c r="C133" s="615" t="s">
        <v>124</v>
      </c>
      <c r="D133" s="114" t="s">
        <v>125</v>
      </c>
      <c r="E133" s="615" t="s">
        <v>27</v>
      </c>
      <c r="F133" s="142" t="s">
        <v>138</v>
      </c>
      <c r="G133" s="143"/>
    </row>
    <row r="134" spans="2:17" ht="108">
      <c r="B134" s="1285" t="s">
        <v>139</v>
      </c>
      <c r="C134" s="144" t="s">
        <v>140</v>
      </c>
      <c r="D134" s="605">
        <v>25</v>
      </c>
      <c r="E134" s="605">
        <v>0</v>
      </c>
      <c r="F134" s="1286">
        <f>+E134+E135+E136</f>
        <v>0</v>
      </c>
      <c r="G134" s="145"/>
    </row>
    <row r="135" spans="2:17" ht="96">
      <c r="B135" s="1285"/>
      <c r="C135" s="144" t="s">
        <v>141</v>
      </c>
      <c r="D135" s="602">
        <v>25</v>
      </c>
      <c r="E135" s="605">
        <v>0</v>
      </c>
      <c r="F135" s="1287"/>
      <c r="G135" s="145"/>
    </row>
    <row r="136" spans="2:17" ht="60">
      <c r="B136" s="1285"/>
      <c r="C136" s="144" t="s">
        <v>142</v>
      </c>
      <c r="D136" s="605">
        <v>10</v>
      </c>
      <c r="E136" s="605">
        <v>0</v>
      </c>
      <c r="F136" s="1288"/>
      <c r="G136" s="145"/>
    </row>
    <row r="137" spans="2:17">
      <c r="C137"/>
    </row>
    <row r="140" spans="2:17">
      <c r="B140" s="42" t="s">
        <v>143</v>
      </c>
    </row>
    <row r="143" spans="2:17">
      <c r="B143" s="43" t="s">
        <v>17</v>
      </c>
      <c r="C143" s="43" t="s">
        <v>26</v>
      </c>
      <c r="D143" s="615" t="s">
        <v>27</v>
      </c>
      <c r="E143" s="615" t="s">
        <v>28</v>
      </c>
    </row>
    <row r="144" spans="2:17" ht="28.5">
      <c r="B144" s="49" t="s">
        <v>144</v>
      </c>
      <c r="C144" s="50">
        <v>40</v>
      </c>
      <c r="D144" s="605">
        <f>+E119</f>
        <v>0</v>
      </c>
      <c r="E144" s="1265">
        <f>+D144+D145</f>
        <v>0</v>
      </c>
    </row>
    <row r="145" spans="2:5" ht="57">
      <c r="B145" s="49" t="s">
        <v>145</v>
      </c>
      <c r="C145" s="50">
        <v>60</v>
      </c>
      <c r="D145" s="605">
        <f>+F134</f>
        <v>0</v>
      </c>
      <c r="E145" s="1266"/>
    </row>
  </sheetData>
  <mergeCells count="44">
    <mergeCell ref="E144:E145"/>
    <mergeCell ref="J126:L126"/>
    <mergeCell ref="P126:Q126"/>
    <mergeCell ref="P127:Q127"/>
    <mergeCell ref="P128:Q128"/>
    <mergeCell ref="P129:Q129"/>
    <mergeCell ref="B134:B136"/>
    <mergeCell ref="F134:F136"/>
    <mergeCell ref="D94:E94"/>
    <mergeCell ref="D95:E95"/>
    <mergeCell ref="B98:P98"/>
    <mergeCell ref="B101:N101"/>
    <mergeCell ref="E119:E121"/>
    <mergeCell ref="B124:N124"/>
    <mergeCell ref="B91:N91"/>
    <mergeCell ref="O69:P69"/>
    <mergeCell ref="O70:P70"/>
    <mergeCell ref="O71:P71"/>
    <mergeCell ref="O72:P72"/>
    <mergeCell ref="O73:P73"/>
    <mergeCell ref="O74:P74"/>
    <mergeCell ref="O75:P75"/>
    <mergeCell ref="B81:N81"/>
    <mergeCell ref="P86:Q86"/>
    <mergeCell ref="P87:Q87"/>
    <mergeCell ref="P88:Q88"/>
    <mergeCell ref="O68:P68"/>
    <mergeCell ref="C10:E10"/>
    <mergeCell ref="B14:C21"/>
    <mergeCell ref="D15:D17"/>
    <mergeCell ref="B22:C22"/>
    <mergeCell ref="E40:E41"/>
    <mergeCell ref="M45:N45"/>
    <mergeCell ref="B59:B60"/>
    <mergeCell ref="C59:C60"/>
    <mergeCell ref="D59:E59"/>
    <mergeCell ref="C63:N63"/>
    <mergeCell ref="B65:N65"/>
    <mergeCell ref="C9:N9"/>
    <mergeCell ref="B2:P2"/>
    <mergeCell ref="B4:P4"/>
    <mergeCell ref="C6:N6"/>
    <mergeCell ref="C7:N7"/>
    <mergeCell ref="C8:N8"/>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2:Z145"/>
  <sheetViews>
    <sheetView zoomScale="70" zoomScaleNormal="70" workbookViewId="0">
      <selection activeCell="D23" sqref="D23"/>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2" width="34.140625"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2417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146</v>
      </c>
      <c r="C10" s="1260" t="s">
        <v>2467</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G13" s="112"/>
      <c r="I13" s="15"/>
      <c r="J13" s="15"/>
      <c r="K13" s="15"/>
      <c r="L13" s="15"/>
      <c r="M13" s="15"/>
      <c r="N13" s="16"/>
    </row>
    <row r="14" spans="2:16">
      <c r="B14" s="1262" t="s">
        <v>9</v>
      </c>
      <c r="C14" s="1262"/>
      <c r="D14" s="613" t="s">
        <v>10</v>
      </c>
      <c r="E14" s="613" t="s">
        <v>11</v>
      </c>
      <c r="F14" s="613" t="s">
        <v>12</v>
      </c>
      <c r="G14" s="776"/>
      <c r="I14" s="19"/>
      <c r="J14" s="19"/>
      <c r="K14" s="19"/>
      <c r="L14" s="19"/>
      <c r="M14" s="19"/>
      <c r="N14" s="16"/>
    </row>
    <row r="15" spans="2:16">
      <c r="B15" s="1262"/>
      <c r="C15" s="1262"/>
      <c r="D15" s="613">
        <v>23</v>
      </c>
      <c r="E15" s="20">
        <v>730898350</v>
      </c>
      <c r="F15" s="21">
        <v>350</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536">
        <f>SUM(E15:E21)</f>
        <v>730898350</v>
      </c>
      <c r="F22" s="939">
        <f>SUM(F15:F21)</f>
        <v>350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280</v>
      </c>
      <c r="D24" s="266"/>
      <c r="E24" s="36">
        <f>E22</f>
        <v>730898350</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44"/>
      <c r="D30" s="44" t="s">
        <v>184</v>
      </c>
      <c r="E30"/>
      <c r="F30"/>
      <c r="G30"/>
      <c r="H30"/>
      <c r="I30" s="15"/>
      <c r="J30" s="15"/>
      <c r="K30" s="15"/>
      <c r="L30" s="15"/>
      <c r="M30" s="15"/>
      <c r="N30" s="16"/>
    </row>
    <row r="31" spans="1:14">
      <c r="A31" s="773"/>
      <c r="B31" s="44" t="s">
        <v>21</v>
      </c>
      <c r="C31" s="44" t="s">
        <v>184</v>
      </c>
      <c r="D31" s="44"/>
      <c r="E31"/>
      <c r="F31"/>
      <c r="G31"/>
      <c r="H31"/>
      <c r="I31" s="15"/>
      <c r="J31" s="15"/>
      <c r="K31" s="15"/>
      <c r="L31" s="15"/>
      <c r="M31" s="15"/>
      <c r="N31" s="16"/>
    </row>
    <row r="32" spans="1:14">
      <c r="A32" s="773"/>
      <c r="B32" s="44" t="s">
        <v>22</v>
      </c>
      <c r="C32" s="44" t="s">
        <v>184</v>
      </c>
      <c r="D32" s="44"/>
      <c r="E32"/>
      <c r="F32"/>
      <c r="G32"/>
      <c r="H32"/>
      <c r="I32" s="15"/>
      <c r="J32" s="15"/>
      <c r="K32" s="15"/>
      <c r="L32" s="15"/>
      <c r="M32" s="15"/>
      <c r="N32" s="16"/>
    </row>
    <row r="33" spans="1:17">
      <c r="A33" s="773"/>
      <c r="B33" s="44" t="s">
        <v>23</v>
      </c>
      <c r="C33" s="44"/>
      <c r="D33" s="44" t="s">
        <v>184</v>
      </c>
      <c r="E33"/>
      <c r="F33"/>
      <c r="G33"/>
      <c r="H33"/>
      <c r="I33" s="15"/>
      <c r="J33" s="15"/>
      <c r="K33" s="15"/>
      <c r="L33" s="15"/>
      <c r="M33" s="15"/>
      <c r="N33" s="16"/>
    </row>
    <row r="34" spans="1:17">
      <c r="A34" s="773"/>
      <c r="B34" s="44" t="s">
        <v>1903</v>
      </c>
      <c r="C34" s="110"/>
      <c r="D34" s="110" t="s">
        <v>184</v>
      </c>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57">
      <c r="A41" s="773"/>
      <c r="B41" s="49" t="s">
        <v>30</v>
      </c>
      <c r="C41" s="50">
        <v>60</v>
      </c>
      <c r="D41" s="605">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c r="N45" s="1267"/>
    </row>
    <row r="46" spans="1:17">
      <c r="B46" s="42" t="s">
        <v>32</v>
      </c>
      <c r="M46" s="51"/>
      <c r="N46" s="51"/>
    </row>
    <row r="47" spans="1:17" ht="15.75" thickBot="1">
      <c r="M47" s="51"/>
      <c r="N47" s="51"/>
    </row>
    <row r="48" spans="1:17" s="15" customFormat="1" ht="60">
      <c r="B48" s="52" t="s">
        <v>33</v>
      </c>
      <c r="C48" s="52" t="s">
        <v>34</v>
      </c>
      <c r="D48" s="52" t="s">
        <v>35</v>
      </c>
      <c r="E48" s="52" t="s">
        <v>36</v>
      </c>
      <c r="F48" s="52" t="s">
        <v>2468</v>
      </c>
      <c r="G48" s="52" t="s">
        <v>38</v>
      </c>
      <c r="H48" s="52" t="s">
        <v>39</v>
      </c>
      <c r="I48" s="52" t="s">
        <v>40</v>
      </c>
      <c r="J48" s="52" t="s">
        <v>41</v>
      </c>
      <c r="K48" s="52" t="s">
        <v>42</v>
      </c>
      <c r="L48" s="918" t="s">
        <v>43</v>
      </c>
      <c r="M48" s="940" t="s">
        <v>44</v>
      </c>
      <c r="N48" s="919" t="s">
        <v>45</v>
      </c>
      <c r="O48" s="52" t="s">
        <v>46</v>
      </c>
      <c r="P48" s="54" t="s">
        <v>47</v>
      </c>
      <c r="Q48" s="54" t="s">
        <v>48</v>
      </c>
    </row>
    <row r="49" spans="1:26" s="162" customFormat="1" ht="256.5" customHeight="1">
      <c r="A49" s="150">
        <v>1</v>
      </c>
      <c r="B49" s="153" t="s">
        <v>2469</v>
      </c>
      <c r="C49" s="153" t="s">
        <v>2470</v>
      </c>
      <c r="D49" s="153" t="s">
        <v>49</v>
      </c>
      <c r="E49" s="154" t="s">
        <v>2471</v>
      </c>
      <c r="F49" s="433" t="s">
        <v>18</v>
      </c>
      <c r="G49" s="184" t="s">
        <v>332</v>
      </c>
      <c r="H49" s="156">
        <v>40909</v>
      </c>
      <c r="I49" s="156">
        <v>41274</v>
      </c>
      <c r="J49" s="157" t="s">
        <v>19</v>
      </c>
      <c r="K49" s="941">
        <v>12</v>
      </c>
      <c r="L49" s="157" t="s">
        <v>332</v>
      </c>
      <c r="M49" s="162">
        <v>350</v>
      </c>
      <c r="N49" s="173" t="s">
        <v>332</v>
      </c>
      <c r="O49" s="173">
        <v>433744156</v>
      </c>
      <c r="P49" s="160" t="s">
        <v>2472</v>
      </c>
      <c r="Q49" s="174" t="s">
        <v>2473</v>
      </c>
      <c r="R49" s="175"/>
      <c r="S49" s="175"/>
      <c r="T49" s="175"/>
      <c r="U49" s="175"/>
      <c r="V49" s="175"/>
      <c r="W49" s="175"/>
      <c r="X49" s="175"/>
      <c r="Y49" s="175"/>
      <c r="Z49" s="175"/>
    </row>
    <row r="50" spans="1:26" s="162" customFormat="1">
      <c r="A50" s="150">
        <f>+A49+1</f>
        <v>2</v>
      </c>
      <c r="B50" s="153"/>
      <c r="C50" s="152"/>
      <c r="D50" s="153"/>
      <c r="E50" s="154"/>
      <c r="F50" s="155"/>
      <c r="G50" s="155"/>
      <c r="H50" s="155"/>
      <c r="I50" s="157"/>
      <c r="J50" s="157"/>
      <c r="K50" s="157"/>
      <c r="L50" s="157"/>
      <c r="M50" s="173"/>
      <c r="N50" s="173"/>
      <c r="O50" s="160"/>
      <c r="P50" s="160"/>
      <c r="Q50" s="174"/>
      <c r="R50" s="175"/>
      <c r="S50" s="175"/>
      <c r="T50" s="175"/>
      <c r="U50" s="175"/>
      <c r="V50" s="175"/>
      <c r="W50" s="175"/>
      <c r="X50" s="175"/>
      <c r="Y50" s="175"/>
      <c r="Z50" s="175"/>
    </row>
    <row r="51" spans="1:26" s="162" customFormat="1">
      <c r="A51" s="150">
        <f t="shared" ref="A51:A56" si="0">+A50+1</f>
        <v>3</v>
      </c>
      <c r="B51" s="153"/>
      <c r="C51" s="152"/>
      <c r="D51" s="153"/>
      <c r="E51" s="154"/>
      <c r="F51" s="155"/>
      <c r="G51" s="155"/>
      <c r="H51" s="155"/>
      <c r="I51" s="157"/>
      <c r="J51" s="157"/>
      <c r="K51" s="157"/>
      <c r="L51" s="157"/>
      <c r="M51" s="173"/>
      <c r="N51" s="173"/>
      <c r="O51" s="160"/>
      <c r="P51" s="160"/>
      <c r="Q51" s="174"/>
      <c r="R51" s="175"/>
      <c r="S51" s="175"/>
      <c r="T51" s="175"/>
      <c r="U51" s="175"/>
      <c r="V51" s="175"/>
      <c r="W51" s="175"/>
      <c r="X51" s="175"/>
      <c r="Y51" s="175"/>
      <c r="Z51" s="175"/>
    </row>
    <row r="52" spans="1:26" s="162" customFormat="1">
      <c r="A52" s="150">
        <f t="shared" si="0"/>
        <v>4</v>
      </c>
      <c r="B52" s="153"/>
      <c r="C52" s="152"/>
      <c r="D52" s="153"/>
      <c r="E52" s="154"/>
      <c r="F52" s="155"/>
      <c r="G52" s="155"/>
      <c r="H52" s="155"/>
      <c r="I52" s="157"/>
      <c r="J52" s="157"/>
      <c r="K52" s="157"/>
      <c r="L52" s="157"/>
      <c r="M52" s="173"/>
      <c r="N52" s="173"/>
      <c r="O52" s="160"/>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 si="1">SUM(K49:K56)</f>
        <v>12</v>
      </c>
      <c r="L57" s="158">
        <f t="shared" ref="L57:N57" si="2">SUM(L49:L56)</f>
        <v>0</v>
      </c>
      <c r="M57" s="185">
        <f t="shared" si="2"/>
        <v>350</v>
      </c>
      <c r="N57" s="158">
        <f t="shared" si="2"/>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625" t="s">
        <v>63</v>
      </c>
      <c r="E60" s="165" t="s">
        <v>64</v>
      </c>
    </row>
    <row r="61" spans="1:26" s="112" customFormat="1" ht="18.75">
      <c r="B61" s="166" t="s">
        <v>65</v>
      </c>
      <c r="C61" s="108" t="s">
        <v>2474</v>
      </c>
      <c r="D61" s="117"/>
      <c r="E61" s="117" t="s">
        <v>19</v>
      </c>
      <c r="F61" s="168"/>
      <c r="G61" s="168"/>
      <c r="H61" s="168"/>
      <c r="I61" s="168"/>
      <c r="J61" s="168"/>
      <c r="K61" s="168"/>
      <c r="L61" s="168"/>
      <c r="M61" s="168"/>
    </row>
    <row r="62" spans="1:26" s="112" customFormat="1">
      <c r="B62" s="166" t="s">
        <v>66</v>
      </c>
      <c r="C62" s="167" t="s">
        <v>2475</v>
      </c>
      <c r="D62" s="117" t="s">
        <v>18</v>
      </c>
      <c r="E62" s="117"/>
    </row>
    <row r="63" spans="1:26" s="112" customFormat="1">
      <c r="B63" s="113"/>
      <c r="C63" s="1274"/>
      <c r="D63" s="1274"/>
      <c r="E63" s="1274"/>
      <c r="F63" s="1274"/>
      <c r="G63" s="1274"/>
      <c r="H63" s="1274"/>
      <c r="I63" s="1274"/>
      <c r="J63" s="1274"/>
      <c r="K63" s="1274"/>
      <c r="L63" s="1274"/>
      <c r="M63" s="1274"/>
      <c r="N63" s="1274"/>
    </row>
    <row r="64" spans="1:26" ht="15.75" thickBot="1"/>
    <row r="65" spans="2:17" ht="27" thickBot="1">
      <c r="B65" s="1275" t="s">
        <v>68</v>
      </c>
      <c r="C65" s="1275"/>
      <c r="D65" s="1275"/>
      <c r="E65" s="1275"/>
      <c r="F65" s="1275"/>
      <c r="G65" s="1275"/>
      <c r="H65" s="1275"/>
      <c r="I65" s="1275"/>
      <c r="J65" s="1275"/>
      <c r="K65" s="1275"/>
      <c r="L65" s="1275"/>
      <c r="M65" s="1275"/>
      <c r="N65" s="1275"/>
    </row>
    <row r="68" spans="2:17" ht="105">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ht="39.75" customHeight="1">
      <c r="B69" s="119" t="s">
        <v>1028</v>
      </c>
      <c r="C69" s="119" t="s">
        <v>155</v>
      </c>
      <c r="D69" s="120" t="s">
        <v>2476</v>
      </c>
      <c r="E69" s="120">
        <v>350</v>
      </c>
      <c r="F69" s="121" t="s">
        <v>332</v>
      </c>
      <c r="G69" s="121" t="s">
        <v>332</v>
      </c>
      <c r="H69" s="121" t="s">
        <v>332</v>
      </c>
      <c r="I69" s="122" t="s">
        <v>18</v>
      </c>
      <c r="J69" s="122" t="s">
        <v>332</v>
      </c>
      <c r="K69" s="44" t="s">
        <v>332</v>
      </c>
      <c r="L69" s="44" t="s">
        <v>332</v>
      </c>
      <c r="M69" s="44" t="s">
        <v>332</v>
      </c>
      <c r="N69" s="44" t="s">
        <v>18</v>
      </c>
      <c r="O69" s="1377"/>
      <c r="P69" s="1378"/>
      <c r="Q69" s="110" t="s">
        <v>18</v>
      </c>
    </row>
    <row r="70" spans="2:17">
      <c r="B70" s="119"/>
      <c r="C70" s="119"/>
      <c r="D70" s="120"/>
      <c r="E70" s="120"/>
      <c r="F70" s="121"/>
      <c r="G70" s="121"/>
      <c r="H70" s="121"/>
      <c r="I70" s="122"/>
      <c r="J70" s="122"/>
      <c r="K70" s="44"/>
      <c r="L70" s="44"/>
      <c r="M70" s="44"/>
      <c r="N70" s="44"/>
      <c r="O70" s="1278"/>
      <c r="P70" s="1279"/>
      <c r="Q70" s="44"/>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1:17" ht="27" thickBot="1">
      <c r="B81" s="1268"/>
      <c r="C81" s="1269"/>
      <c r="D81" s="1269"/>
      <c r="E81" s="1269"/>
      <c r="F81" s="1269"/>
      <c r="G81" s="1269"/>
      <c r="H81" s="1269"/>
      <c r="I81" s="1269"/>
      <c r="J81" s="1269"/>
      <c r="K81" s="1269"/>
      <c r="L81" s="1269"/>
      <c r="M81" s="1269"/>
      <c r="N81" s="1270"/>
    </row>
    <row r="85" spans="1:17">
      <c r="A85" s="1" t="s">
        <v>2477</v>
      </c>
      <c r="B85" s="942"/>
      <c r="C85" s="942"/>
      <c r="D85" s="942"/>
      <c r="E85" s="942"/>
      <c r="F85" s="942"/>
      <c r="G85" s="942"/>
      <c r="H85" s="942"/>
      <c r="I85" s="942"/>
      <c r="J85" s="942"/>
      <c r="K85" s="942"/>
      <c r="L85" s="942"/>
      <c r="M85" s="942"/>
      <c r="N85" s="942"/>
      <c r="O85" s="942"/>
      <c r="P85" s="942"/>
      <c r="Q85" s="942"/>
    </row>
    <row r="86" spans="1:17" ht="75">
      <c r="B86" s="114" t="s">
        <v>92</v>
      </c>
      <c r="C86" s="114" t="s">
        <v>93</v>
      </c>
      <c r="D86" s="114" t="s">
        <v>94</v>
      </c>
      <c r="E86" s="114" t="s">
        <v>95</v>
      </c>
      <c r="F86" s="114" t="s">
        <v>96</v>
      </c>
      <c r="G86" s="114" t="s">
        <v>97</v>
      </c>
      <c r="H86" s="114" t="s">
        <v>98</v>
      </c>
      <c r="I86" s="114" t="s">
        <v>99</v>
      </c>
      <c r="J86" s="926" t="s">
        <v>189</v>
      </c>
      <c r="K86" s="926" t="s">
        <v>190</v>
      </c>
      <c r="L86" s="926" t="s">
        <v>191</v>
      </c>
      <c r="M86" s="114" t="s">
        <v>101</v>
      </c>
      <c r="N86" s="114" t="s">
        <v>102</v>
      </c>
      <c r="O86" s="114" t="s">
        <v>103</v>
      </c>
      <c r="P86" s="1271" t="s">
        <v>82</v>
      </c>
      <c r="Q86" s="1273"/>
    </row>
    <row r="87" spans="1:17" ht="205.5" customHeight="1">
      <c r="B87" s="129" t="s">
        <v>104</v>
      </c>
      <c r="C87" s="937" t="s">
        <v>2478</v>
      </c>
      <c r="D87" s="129" t="s">
        <v>2479</v>
      </c>
      <c r="E87" s="943">
        <v>1061728422</v>
      </c>
      <c r="F87" s="129" t="s">
        <v>2480</v>
      </c>
      <c r="G87" s="44" t="s">
        <v>2456</v>
      </c>
      <c r="H87" s="770">
        <v>38079</v>
      </c>
      <c r="I87" s="110" t="s">
        <v>332</v>
      </c>
      <c r="J87" s="129" t="s">
        <v>332</v>
      </c>
      <c r="K87" s="189" t="s">
        <v>2481</v>
      </c>
      <c r="L87" s="854" t="s">
        <v>2482</v>
      </c>
      <c r="M87" s="605" t="s">
        <v>18</v>
      </c>
      <c r="N87" s="605" t="s">
        <v>19</v>
      </c>
      <c r="O87" s="605" t="s">
        <v>18</v>
      </c>
      <c r="P87" s="1276" t="s">
        <v>2483</v>
      </c>
      <c r="Q87" s="1277"/>
    </row>
    <row r="88" spans="1:17" ht="116.25" customHeight="1">
      <c r="B88" s="610" t="s">
        <v>133</v>
      </c>
      <c r="C88" s="937" t="s">
        <v>2484</v>
      </c>
      <c r="D88" s="129" t="s">
        <v>2485</v>
      </c>
      <c r="E88" s="943">
        <v>1062296524</v>
      </c>
      <c r="F88" s="616" t="s">
        <v>2486</v>
      </c>
      <c r="G88" s="602" t="s">
        <v>2486</v>
      </c>
      <c r="H88" s="944" t="s">
        <v>2486</v>
      </c>
      <c r="I88" s="118" t="s">
        <v>332</v>
      </c>
      <c r="J88" s="610" t="s">
        <v>2487</v>
      </c>
      <c r="K88" s="189" t="s">
        <v>2488</v>
      </c>
      <c r="L88" s="189" t="s">
        <v>2489</v>
      </c>
      <c r="M88" s="605" t="s">
        <v>18</v>
      </c>
      <c r="N88" s="605" t="s">
        <v>19</v>
      </c>
      <c r="O88" s="605" t="s">
        <v>18</v>
      </c>
      <c r="P88" s="1276" t="s">
        <v>2490</v>
      </c>
      <c r="Q88" s="1277"/>
    </row>
    <row r="89" spans="1:17" ht="54.75" customHeight="1">
      <c r="B89" s="610" t="s">
        <v>133</v>
      </c>
      <c r="C89" s="937" t="s">
        <v>2484</v>
      </c>
      <c r="D89" s="44" t="s">
        <v>2491</v>
      </c>
      <c r="E89" s="943">
        <v>1062303507</v>
      </c>
      <c r="F89" s="44" t="s">
        <v>114</v>
      </c>
      <c r="G89" s="129" t="s">
        <v>2492</v>
      </c>
      <c r="H89" s="770">
        <v>41508</v>
      </c>
      <c r="I89" s="632" t="s">
        <v>332</v>
      </c>
      <c r="J89" s="44" t="s">
        <v>2493</v>
      </c>
      <c r="K89" s="129" t="s">
        <v>2494</v>
      </c>
      <c r="L89" s="129" t="s">
        <v>2495</v>
      </c>
      <c r="M89" s="605" t="s">
        <v>18</v>
      </c>
      <c r="N89" s="605" t="s">
        <v>588</v>
      </c>
      <c r="O89" s="605" t="s">
        <v>18</v>
      </c>
      <c r="P89" s="1280" t="s">
        <v>2496</v>
      </c>
      <c r="Q89" s="1280"/>
    </row>
    <row r="90" spans="1:17" ht="15.75" thickBot="1"/>
    <row r="91" spans="1:17" ht="27" thickBot="1">
      <c r="B91" s="1268" t="s">
        <v>118</v>
      </c>
      <c r="C91" s="1269"/>
      <c r="D91" s="1269"/>
      <c r="E91" s="1269"/>
      <c r="F91" s="1269"/>
      <c r="G91" s="1269"/>
      <c r="H91" s="1269"/>
      <c r="I91" s="1269"/>
      <c r="J91" s="1269"/>
      <c r="K91" s="1269"/>
      <c r="L91" s="1269"/>
      <c r="M91" s="1269"/>
      <c r="N91" s="1270"/>
    </row>
    <row r="94" spans="1:17" ht="30">
      <c r="B94" s="115" t="s">
        <v>17</v>
      </c>
      <c r="C94" s="115" t="s">
        <v>119</v>
      </c>
      <c r="D94" s="1271" t="s">
        <v>82</v>
      </c>
      <c r="E94" s="1273"/>
    </row>
    <row r="95" spans="1:17" ht="40.5" customHeight="1">
      <c r="B95" s="129" t="s">
        <v>181</v>
      </c>
      <c r="C95" s="110" t="s">
        <v>19</v>
      </c>
      <c r="D95" s="1276"/>
      <c r="E95" s="1277"/>
    </row>
    <row r="98" spans="1:26" ht="26.25">
      <c r="B98" s="1256" t="s">
        <v>121</v>
      </c>
      <c r="C98" s="1257"/>
      <c r="D98" s="1257"/>
      <c r="E98" s="1257"/>
      <c r="F98" s="1257"/>
      <c r="G98" s="1257"/>
      <c r="H98" s="1257"/>
      <c r="I98" s="1257"/>
      <c r="J98" s="1257"/>
      <c r="K98" s="1257"/>
      <c r="L98" s="1257"/>
      <c r="M98" s="1257"/>
      <c r="N98" s="1257"/>
      <c r="O98" s="1257"/>
      <c r="P98" s="1257"/>
    </row>
    <row r="100" spans="1:26" ht="15.75" thickBot="1"/>
    <row r="101" spans="1:26" ht="27" thickBot="1">
      <c r="B101" s="1268" t="s">
        <v>122</v>
      </c>
      <c r="C101" s="1269"/>
      <c r="D101" s="1269"/>
      <c r="E101" s="1269"/>
      <c r="F101" s="1269"/>
      <c r="G101" s="1269"/>
      <c r="H101" s="1269"/>
      <c r="I101" s="1269"/>
      <c r="J101" s="1269"/>
      <c r="K101" s="1269"/>
      <c r="L101" s="1269"/>
      <c r="M101" s="1269"/>
      <c r="N101" s="1270"/>
    </row>
    <row r="103" spans="1:26" ht="15.75" thickBot="1">
      <c r="M103" s="51"/>
      <c r="N103" s="51"/>
    </row>
    <row r="104" spans="1:26" s="15" customFormat="1" ht="60">
      <c r="B104" s="52" t="s">
        <v>33</v>
      </c>
      <c r="C104" s="52" t="s">
        <v>34</v>
      </c>
      <c r="D104" s="52" t="s">
        <v>35</v>
      </c>
      <c r="E104" s="52" t="s">
        <v>36</v>
      </c>
      <c r="F104" s="52" t="s">
        <v>37</v>
      </c>
      <c r="G104" s="52" t="s">
        <v>38</v>
      </c>
      <c r="H104" s="52" t="s">
        <v>39</v>
      </c>
      <c r="I104" s="52" t="s">
        <v>40</v>
      </c>
      <c r="J104" s="52" t="s">
        <v>41</v>
      </c>
      <c r="K104" s="52" t="s">
        <v>42</v>
      </c>
      <c r="L104" s="52" t="s">
        <v>43</v>
      </c>
      <c r="M104" s="53" t="s">
        <v>44</v>
      </c>
      <c r="N104" s="52" t="s">
        <v>45</v>
      </c>
      <c r="O104" s="52" t="s">
        <v>46</v>
      </c>
      <c r="P104" s="54" t="s">
        <v>47</v>
      </c>
      <c r="Q104" s="54" t="s">
        <v>48</v>
      </c>
    </row>
    <row r="105" spans="1:26" s="162" customFormat="1">
      <c r="A105" s="150">
        <v>1</v>
      </c>
      <c r="B105" s="152"/>
      <c r="C105" s="152"/>
      <c r="D105" s="153"/>
      <c r="E105" s="154"/>
      <c r="F105" s="155"/>
      <c r="G105" s="184"/>
      <c r="H105" s="156"/>
      <c r="I105" s="157"/>
      <c r="J105" s="157"/>
      <c r="K105" s="157"/>
      <c r="L105" s="157"/>
      <c r="M105" s="173"/>
      <c r="N105" s="173">
        <f>+M105*G105</f>
        <v>0</v>
      </c>
      <c r="O105" s="160"/>
      <c r="P105" s="160"/>
      <c r="Q105" s="174"/>
      <c r="R105" s="175"/>
      <c r="S105" s="175"/>
      <c r="T105" s="175"/>
      <c r="U105" s="175"/>
      <c r="V105" s="175"/>
      <c r="W105" s="175"/>
      <c r="X105" s="175"/>
      <c r="Y105" s="175"/>
      <c r="Z105" s="175"/>
    </row>
    <row r="106" spans="1:26" s="162" customFormat="1">
      <c r="A106" s="150">
        <f>+A105+1</f>
        <v>2</v>
      </c>
      <c r="B106" s="153"/>
      <c r="C106" s="152"/>
      <c r="D106" s="153"/>
      <c r="E106" s="154"/>
      <c r="F106" s="155"/>
      <c r="G106" s="155"/>
      <c r="H106" s="155"/>
      <c r="I106" s="157"/>
      <c r="J106" s="157"/>
      <c r="K106" s="157"/>
      <c r="L106" s="157"/>
      <c r="M106" s="173"/>
      <c r="N106" s="173"/>
      <c r="O106" s="160"/>
      <c r="P106" s="160"/>
      <c r="Q106" s="174"/>
      <c r="R106" s="175"/>
      <c r="S106" s="175"/>
      <c r="T106" s="175"/>
      <c r="U106" s="175"/>
      <c r="V106" s="175"/>
      <c r="W106" s="175"/>
      <c r="X106" s="175"/>
      <c r="Y106" s="175"/>
      <c r="Z106" s="175"/>
    </row>
    <row r="107" spans="1:26" s="162" customFormat="1">
      <c r="A107" s="150">
        <f t="shared" ref="A107:A112" si="3">+A106+1</f>
        <v>3</v>
      </c>
      <c r="B107" s="153"/>
      <c r="C107" s="152"/>
      <c r="D107" s="153"/>
      <c r="E107" s="154"/>
      <c r="F107" s="155"/>
      <c r="G107" s="155"/>
      <c r="H107" s="155"/>
      <c r="I107" s="157"/>
      <c r="J107" s="157"/>
      <c r="K107" s="157"/>
      <c r="L107" s="157"/>
      <c r="M107" s="173"/>
      <c r="N107" s="173"/>
      <c r="O107" s="160"/>
      <c r="P107" s="160"/>
      <c r="Q107" s="174"/>
      <c r="R107" s="175"/>
      <c r="S107" s="175"/>
      <c r="T107" s="175"/>
      <c r="U107" s="175"/>
      <c r="V107" s="175"/>
      <c r="W107" s="175"/>
      <c r="X107" s="175"/>
      <c r="Y107" s="175"/>
      <c r="Z107" s="175"/>
    </row>
    <row r="108" spans="1:26" s="162" customFormat="1">
      <c r="A108" s="150">
        <f t="shared" si="3"/>
        <v>4</v>
      </c>
      <c r="B108" s="153"/>
      <c r="C108" s="152"/>
      <c r="D108" s="153"/>
      <c r="E108" s="154"/>
      <c r="F108" s="155"/>
      <c r="G108" s="155"/>
      <c r="H108" s="155"/>
      <c r="I108" s="157"/>
      <c r="J108" s="157"/>
      <c r="K108" s="157"/>
      <c r="L108" s="157"/>
      <c r="M108" s="173"/>
      <c r="N108" s="173"/>
      <c r="O108" s="160"/>
      <c r="P108" s="160"/>
      <c r="Q108" s="174"/>
      <c r="R108" s="175"/>
      <c r="S108" s="175"/>
      <c r="T108" s="175"/>
      <c r="U108" s="175"/>
      <c r="V108" s="175"/>
      <c r="W108" s="175"/>
      <c r="X108" s="175"/>
      <c r="Y108" s="175"/>
      <c r="Z108" s="175"/>
    </row>
    <row r="109" spans="1:26" s="162" customFormat="1">
      <c r="A109" s="150">
        <f t="shared" si="3"/>
        <v>5</v>
      </c>
      <c r="B109" s="153"/>
      <c r="C109" s="152"/>
      <c r="D109" s="153"/>
      <c r="E109" s="154"/>
      <c r="F109" s="155"/>
      <c r="G109" s="155"/>
      <c r="H109" s="155"/>
      <c r="I109" s="157"/>
      <c r="J109" s="157"/>
      <c r="K109" s="157"/>
      <c r="L109" s="157"/>
      <c r="M109" s="173"/>
      <c r="N109" s="173"/>
      <c r="O109" s="160"/>
      <c r="P109" s="160"/>
      <c r="Q109" s="174"/>
      <c r="R109" s="175"/>
      <c r="S109" s="175"/>
      <c r="T109" s="175"/>
      <c r="U109" s="175"/>
      <c r="V109" s="175"/>
      <c r="W109" s="175"/>
      <c r="X109" s="175"/>
      <c r="Y109" s="175"/>
      <c r="Z109" s="175"/>
    </row>
    <row r="110" spans="1:26" s="162" customFormat="1">
      <c r="A110" s="150">
        <f t="shared" si="3"/>
        <v>6</v>
      </c>
      <c r="B110" s="153"/>
      <c r="C110" s="152"/>
      <c r="D110" s="153"/>
      <c r="E110" s="154"/>
      <c r="F110" s="155"/>
      <c r="G110" s="155"/>
      <c r="H110" s="155"/>
      <c r="I110" s="157"/>
      <c r="J110" s="157"/>
      <c r="K110" s="157"/>
      <c r="L110" s="157"/>
      <c r="M110" s="173"/>
      <c r="N110" s="173"/>
      <c r="O110" s="160"/>
      <c r="P110" s="160"/>
      <c r="Q110" s="174"/>
      <c r="R110" s="175"/>
      <c r="S110" s="175"/>
      <c r="T110" s="175"/>
      <c r="U110" s="175"/>
      <c r="V110" s="175"/>
      <c r="W110" s="175"/>
      <c r="X110" s="175"/>
      <c r="Y110" s="175"/>
      <c r="Z110" s="175"/>
    </row>
    <row r="111" spans="1:26" s="162" customFormat="1">
      <c r="A111" s="150">
        <f t="shared" si="3"/>
        <v>7</v>
      </c>
      <c r="B111" s="153"/>
      <c r="C111" s="152"/>
      <c r="D111" s="153"/>
      <c r="E111" s="154"/>
      <c r="F111" s="155"/>
      <c r="G111" s="155"/>
      <c r="H111" s="155"/>
      <c r="I111" s="157"/>
      <c r="J111" s="157"/>
      <c r="K111" s="157"/>
      <c r="L111" s="157"/>
      <c r="M111" s="173"/>
      <c r="N111" s="173"/>
      <c r="O111" s="160"/>
      <c r="P111" s="160"/>
      <c r="Q111" s="174"/>
      <c r="R111" s="175"/>
      <c r="S111" s="175"/>
      <c r="T111" s="175"/>
      <c r="U111" s="175"/>
      <c r="V111" s="175"/>
      <c r="W111" s="175"/>
      <c r="X111" s="175"/>
      <c r="Y111" s="175"/>
      <c r="Z111" s="175"/>
    </row>
    <row r="112" spans="1:26" s="162" customFormat="1">
      <c r="A112" s="150">
        <f t="shared" si="3"/>
        <v>8</v>
      </c>
      <c r="B112" s="153"/>
      <c r="C112" s="152"/>
      <c r="D112" s="153"/>
      <c r="E112" s="154"/>
      <c r="F112" s="155"/>
      <c r="G112" s="155"/>
      <c r="H112" s="155"/>
      <c r="I112" s="157"/>
      <c r="J112" s="157"/>
      <c r="K112" s="157"/>
      <c r="L112" s="157"/>
      <c r="M112" s="173"/>
      <c r="N112" s="173"/>
      <c r="O112" s="160"/>
      <c r="P112" s="160"/>
      <c r="Q112" s="174"/>
      <c r="R112" s="175"/>
      <c r="S112" s="175"/>
      <c r="T112" s="175"/>
      <c r="U112" s="175"/>
      <c r="V112" s="175"/>
      <c r="W112" s="175"/>
      <c r="X112" s="175"/>
      <c r="Y112" s="175"/>
      <c r="Z112" s="175"/>
    </row>
    <row r="113" spans="1:17" s="162" customFormat="1">
      <c r="A113" s="150"/>
      <c r="B113" s="151" t="s">
        <v>28</v>
      </c>
      <c r="C113" s="152"/>
      <c r="D113" s="153"/>
      <c r="E113" s="154"/>
      <c r="F113" s="155"/>
      <c r="G113" s="155"/>
      <c r="H113" s="155"/>
      <c r="I113" s="157"/>
      <c r="J113" s="157"/>
      <c r="K113" s="158">
        <f t="shared" ref="K113:N113" si="4">SUM(K105:K112)</f>
        <v>0</v>
      </c>
      <c r="L113" s="158">
        <f t="shared" si="4"/>
        <v>0</v>
      </c>
      <c r="M113" s="185">
        <f t="shared" si="4"/>
        <v>0</v>
      </c>
      <c r="N113" s="158">
        <f t="shared" si="4"/>
        <v>0</v>
      </c>
      <c r="O113" s="160"/>
      <c r="P113" s="160"/>
      <c r="Q113" s="161"/>
    </row>
    <row r="114" spans="1:17">
      <c r="B114" s="112"/>
      <c r="C114" s="112"/>
      <c r="D114" s="112"/>
      <c r="E114" s="163"/>
      <c r="F114" s="112"/>
      <c r="G114" s="112"/>
      <c r="H114" s="112"/>
      <c r="I114" s="112"/>
      <c r="J114" s="112"/>
      <c r="K114" s="112"/>
      <c r="L114" s="112"/>
      <c r="M114" s="112"/>
      <c r="N114" s="112"/>
      <c r="O114" s="112"/>
      <c r="P114" s="112"/>
    </row>
    <row r="115" spans="1:17" ht="18.75">
      <c r="B115" s="166" t="s">
        <v>123</v>
      </c>
      <c r="C115" s="176">
        <f>+K113</f>
        <v>0</v>
      </c>
      <c r="H115" s="168"/>
      <c r="I115" s="168"/>
      <c r="J115" s="168"/>
      <c r="K115" s="168"/>
      <c r="L115" s="168"/>
      <c r="M115" s="168"/>
      <c r="N115" s="112"/>
      <c r="O115" s="112"/>
      <c r="P115" s="112"/>
    </row>
    <row r="117" spans="1:17" ht="15.75" thickBot="1"/>
    <row r="118" spans="1:17" ht="30.75" thickBot="1">
      <c r="B118" s="177" t="s">
        <v>124</v>
      </c>
      <c r="C118" s="142" t="s">
        <v>125</v>
      </c>
      <c r="D118" s="177" t="s">
        <v>27</v>
      </c>
      <c r="E118" s="142" t="s">
        <v>126</v>
      </c>
    </row>
    <row r="119" spans="1:17">
      <c r="B119" s="178" t="s">
        <v>127</v>
      </c>
      <c r="C119" s="179">
        <v>20</v>
      </c>
      <c r="D119" s="179">
        <v>0</v>
      </c>
      <c r="E119" s="1282">
        <f>+D119+D120+D121</f>
        <v>0</v>
      </c>
    </row>
    <row r="120" spans="1:17">
      <c r="B120" s="178" t="s">
        <v>128</v>
      </c>
      <c r="C120" s="118">
        <v>30</v>
      </c>
      <c r="D120" s="605">
        <v>0</v>
      </c>
      <c r="E120" s="1283"/>
    </row>
    <row r="121" spans="1:17" ht="15.75" thickBot="1">
      <c r="B121" s="178" t="s">
        <v>129</v>
      </c>
      <c r="C121" s="180">
        <v>40</v>
      </c>
      <c r="D121" s="180">
        <v>0</v>
      </c>
      <c r="E121" s="1284"/>
    </row>
    <row r="123" spans="1:17" ht="15.75" thickBot="1"/>
    <row r="124" spans="1:17" ht="27" thickBot="1">
      <c r="B124" s="1268" t="s">
        <v>130</v>
      </c>
      <c r="C124" s="1269"/>
      <c r="D124" s="1269"/>
      <c r="E124" s="1269"/>
      <c r="F124" s="1269"/>
      <c r="G124" s="1269"/>
      <c r="H124" s="1269"/>
      <c r="I124" s="1269"/>
      <c r="J124" s="1269"/>
      <c r="K124" s="1269"/>
      <c r="L124" s="1269"/>
      <c r="M124" s="1269"/>
      <c r="N124" s="1270"/>
    </row>
    <row r="126" spans="1:17" ht="75">
      <c r="B126" s="114" t="s">
        <v>92</v>
      </c>
      <c r="C126" s="114" t="s">
        <v>93</v>
      </c>
      <c r="D126" s="114" t="s">
        <v>94</v>
      </c>
      <c r="E126" s="114" t="s">
        <v>95</v>
      </c>
      <c r="F126" s="114" t="s">
        <v>96</v>
      </c>
      <c r="G126" s="114" t="s">
        <v>97</v>
      </c>
      <c r="H126" s="114" t="s">
        <v>98</v>
      </c>
      <c r="I126" s="114" t="s">
        <v>99</v>
      </c>
      <c r="J126" s="1271" t="s">
        <v>100</v>
      </c>
      <c r="K126" s="1272"/>
      <c r="L126" s="1273"/>
      <c r="M126" s="114" t="s">
        <v>101</v>
      </c>
      <c r="N126" s="114" t="s">
        <v>102</v>
      </c>
      <c r="O126" s="114" t="s">
        <v>103</v>
      </c>
      <c r="P126" s="1271" t="s">
        <v>82</v>
      </c>
      <c r="Q126" s="1273"/>
    </row>
    <row r="127" spans="1:17" s="183" customFormat="1" ht="300.75" customHeight="1">
      <c r="B127" s="129" t="s">
        <v>460</v>
      </c>
      <c r="C127" s="129" t="s">
        <v>131</v>
      </c>
      <c r="D127" s="129" t="s">
        <v>2441</v>
      </c>
      <c r="E127" s="129">
        <v>16718386</v>
      </c>
      <c r="F127" s="129" t="s">
        <v>2442</v>
      </c>
      <c r="G127" s="129" t="s">
        <v>2443</v>
      </c>
      <c r="H127" s="480">
        <v>36609</v>
      </c>
      <c r="I127" s="189" t="s">
        <v>332</v>
      </c>
      <c r="J127" s="129" t="s">
        <v>2444</v>
      </c>
      <c r="K127" s="189" t="s">
        <v>2445</v>
      </c>
      <c r="L127" s="189" t="s">
        <v>2446</v>
      </c>
      <c r="M127" s="129" t="s">
        <v>18</v>
      </c>
      <c r="N127" s="129" t="s">
        <v>18</v>
      </c>
      <c r="O127" s="129" t="s">
        <v>18</v>
      </c>
      <c r="P127" s="1367"/>
      <c r="Q127" s="1367"/>
    </row>
    <row r="128" spans="1:17" s="183" customFormat="1" ht="30">
      <c r="B128" s="129" t="s">
        <v>461</v>
      </c>
      <c r="C128" s="129"/>
      <c r="D128" s="129"/>
      <c r="E128" s="129"/>
      <c r="F128" s="129"/>
      <c r="G128" s="129"/>
      <c r="H128" s="480"/>
      <c r="I128" s="189"/>
      <c r="J128" s="129"/>
      <c r="K128" s="189"/>
      <c r="L128" s="189"/>
      <c r="M128" s="129"/>
      <c r="N128" s="129"/>
      <c r="O128" s="129"/>
      <c r="P128" s="1276"/>
      <c r="Q128" s="1277"/>
    </row>
    <row r="129" spans="2:17" s="183" customFormat="1" ht="30">
      <c r="B129" s="129" t="s">
        <v>462</v>
      </c>
      <c r="C129" s="955"/>
      <c r="D129" s="129"/>
      <c r="E129" s="129"/>
      <c r="F129" s="129"/>
      <c r="G129" s="129"/>
      <c r="H129" s="480"/>
      <c r="I129" s="138"/>
      <c r="J129" s="129"/>
      <c r="K129" s="189"/>
      <c r="L129" s="189"/>
      <c r="M129" s="129"/>
      <c r="N129" s="138"/>
      <c r="O129" s="129"/>
      <c r="P129" s="1280"/>
      <c r="Q129" s="1280"/>
    </row>
    <row r="132" spans="2:17" ht="15.75" thickBot="1"/>
    <row r="133" spans="2:17" ht="30">
      <c r="B133" s="615" t="s">
        <v>17</v>
      </c>
      <c r="C133" s="615" t="s">
        <v>124</v>
      </c>
      <c r="D133" s="114" t="s">
        <v>125</v>
      </c>
      <c r="E133" s="615" t="s">
        <v>27</v>
      </c>
      <c r="F133" s="142" t="s">
        <v>138</v>
      </c>
      <c r="G133" s="143"/>
    </row>
    <row r="134" spans="2:17" ht="108">
      <c r="B134" s="1285" t="s">
        <v>139</v>
      </c>
      <c r="C134" s="144" t="s">
        <v>140</v>
      </c>
      <c r="D134" s="605">
        <v>25</v>
      </c>
      <c r="E134" s="632">
        <v>0</v>
      </c>
      <c r="F134" s="1286">
        <f>+E134+E135+E136</f>
        <v>0</v>
      </c>
      <c r="G134" s="145"/>
    </row>
    <row r="135" spans="2:17" ht="96">
      <c r="B135" s="1285"/>
      <c r="C135" s="144" t="s">
        <v>141</v>
      </c>
      <c r="D135" s="602">
        <v>25</v>
      </c>
      <c r="E135" s="632">
        <v>0</v>
      </c>
      <c r="F135" s="1287"/>
      <c r="G135" s="145"/>
    </row>
    <row r="136" spans="2:17" ht="60">
      <c r="B136" s="1285"/>
      <c r="C136" s="144" t="s">
        <v>142</v>
      </c>
      <c r="D136" s="605">
        <v>10</v>
      </c>
      <c r="E136" s="632">
        <v>0</v>
      </c>
      <c r="F136" s="1288"/>
      <c r="G136" s="145"/>
    </row>
    <row r="137" spans="2:17">
      <c r="C137"/>
    </row>
    <row r="140" spans="2:17">
      <c r="B140" s="42" t="s">
        <v>143</v>
      </c>
    </row>
    <row r="143" spans="2:17">
      <c r="B143" s="43" t="s">
        <v>17</v>
      </c>
      <c r="C143" s="43" t="s">
        <v>26</v>
      </c>
      <c r="D143" s="615" t="s">
        <v>27</v>
      </c>
      <c r="E143" s="615" t="s">
        <v>28</v>
      </c>
    </row>
    <row r="144" spans="2:17" ht="28.5">
      <c r="B144" s="49" t="s">
        <v>144</v>
      </c>
      <c r="C144" s="50">
        <v>40</v>
      </c>
      <c r="D144" s="605">
        <f>+E119</f>
        <v>0</v>
      </c>
      <c r="E144" s="1265">
        <f>+D144+D145</f>
        <v>0</v>
      </c>
    </row>
    <row r="145" spans="2:5" ht="57">
      <c r="B145" s="49" t="s">
        <v>145</v>
      </c>
      <c r="C145" s="50">
        <v>60</v>
      </c>
      <c r="D145" s="605">
        <f>+F134</f>
        <v>0</v>
      </c>
      <c r="E145" s="1266"/>
    </row>
  </sheetData>
  <mergeCells count="44">
    <mergeCell ref="E144:E145"/>
    <mergeCell ref="B98:P98"/>
    <mergeCell ref="B101:N101"/>
    <mergeCell ref="E119:E121"/>
    <mergeCell ref="B124:N124"/>
    <mergeCell ref="J126:L126"/>
    <mergeCell ref="P126:Q126"/>
    <mergeCell ref="P127:Q127"/>
    <mergeCell ref="P128:Q128"/>
    <mergeCell ref="P129:Q129"/>
    <mergeCell ref="B134:B136"/>
    <mergeCell ref="F134:F136"/>
    <mergeCell ref="D95:E95"/>
    <mergeCell ref="O72:P72"/>
    <mergeCell ref="O73:P73"/>
    <mergeCell ref="O74:P74"/>
    <mergeCell ref="O75:P75"/>
    <mergeCell ref="B81:N81"/>
    <mergeCell ref="P86:Q86"/>
    <mergeCell ref="P87:Q87"/>
    <mergeCell ref="P88:Q88"/>
    <mergeCell ref="P89:Q89"/>
    <mergeCell ref="B91:N91"/>
    <mergeCell ref="D94:E94"/>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1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WBP983061 VRT983061 VHX983061 UYB983061 UOF983061 UEJ983061 TUN983061 TKR983061 TAV983061 SQZ983061 SHD983061 RXH983061 RNL983061 RDP983061 QTT983061 QJX983061 QAB983061 PQF983061 PGJ983061 OWN983061 OMR983061 OCV983061 NSZ983061 NJD983061 MZH983061 MPL983061 MFP983061 LVT983061 LLX983061 LCB983061 KSF983061 KIJ983061 JYN983061 JOR983061 JEV983061 IUZ983061 ILD983061 IBH983061 HRL983061 HHP983061 GXT983061 GNX983061 GEB983061 FUF983061 FKJ983061 FAN983061 EQR983061 EGV983061 DWZ983061 DND983061 DDH983061 CTL983061 CJP983061 BZT983061 BPX983061 BGB983061 AWF983061 AMJ983061 ACN983061 SR983061 IV983061 C983061 WVH917525 WLL917525 WBP917525 VRT917525 VHX917525 UYB917525 UOF917525 UEJ917525 TUN917525 TKR917525 TAV917525 SQZ917525 SHD917525 RXH917525 RNL917525 RDP917525 QTT917525 QJX917525 QAB917525 PQF917525 PGJ917525 OWN917525 OMR917525 OCV917525 NSZ917525 NJD917525 MZH917525 MPL917525 MFP917525 LVT917525 LLX917525 LCB917525 KSF917525 KIJ917525 JYN917525 JOR917525 JEV917525 IUZ917525 ILD917525 IBH917525 HRL917525 HHP917525 GXT917525 GNX917525 GEB917525 FUF917525 FKJ917525 FAN917525 EQR917525 EGV917525 DWZ917525 DND917525 DDH917525 CTL917525 CJP917525 BZT917525 BPX917525 BGB917525 AWF917525 AMJ917525 ACN917525 SR917525 IV917525 C917525 WVH851989 WLL851989 WBP851989 VRT851989 VHX851989 UYB851989 UOF851989 UEJ851989 TUN851989 TKR851989 TAV851989 SQZ851989 SHD851989 RXH851989 RNL851989 RDP851989 QTT851989 QJX851989 QAB851989 PQF851989 PGJ851989 OWN851989 OMR851989 OCV851989 NSZ851989 NJD851989 MZH851989 MPL851989 MFP851989 LVT851989 LLX851989 LCB851989 KSF851989 KIJ851989 JYN851989 JOR851989 JEV851989 IUZ851989 ILD851989 IBH851989 HRL851989 HHP851989 GXT851989 GNX851989 GEB851989 FUF851989 FKJ851989 FAN851989 EQR851989 EGV851989 DWZ851989 DND851989 DDH851989 CTL851989 CJP851989 BZT851989 BPX851989 BGB851989 AWF851989 AMJ851989 ACN851989 SR851989 IV851989 C851989 WVH786453 WLL786453 WBP786453 VRT786453 VHX786453 UYB786453 UOF786453 UEJ786453 TUN786453 TKR786453 TAV786453 SQZ786453 SHD786453 RXH786453 RNL786453 RDP786453 QTT786453 QJX786453 QAB786453 PQF786453 PGJ786453 OWN786453 OMR786453 OCV786453 NSZ786453 NJD786453 MZH786453 MPL786453 MFP786453 LVT786453 LLX786453 LCB786453 KSF786453 KIJ786453 JYN786453 JOR786453 JEV786453 IUZ786453 ILD786453 IBH786453 HRL786453 HHP786453 GXT786453 GNX786453 GEB786453 FUF786453 FKJ786453 FAN786453 EQR786453 EGV786453 DWZ786453 DND786453 DDH786453 CTL786453 CJP786453 BZT786453 BPX786453 BGB786453 AWF786453 AMJ786453 ACN786453 SR786453 IV786453 C786453 WVH720917 WLL720917 WBP720917 VRT720917 VHX720917 UYB720917 UOF720917 UEJ720917 TUN720917 TKR720917 TAV720917 SQZ720917 SHD720917 RXH720917 RNL720917 RDP720917 QTT720917 QJX720917 QAB720917 PQF720917 PGJ720917 OWN720917 OMR720917 OCV720917 NSZ720917 NJD720917 MZH720917 MPL720917 MFP720917 LVT720917 LLX720917 LCB720917 KSF720917 KIJ720917 JYN720917 JOR720917 JEV720917 IUZ720917 ILD720917 IBH720917 HRL720917 HHP720917 GXT720917 GNX720917 GEB720917 FUF720917 FKJ720917 FAN720917 EQR720917 EGV720917 DWZ720917 DND720917 DDH720917 CTL720917 CJP720917 BZT720917 BPX720917 BGB720917 AWF720917 AMJ720917 ACN720917 SR720917 IV720917 C720917 WVH655381 WLL655381 WBP655381 VRT655381 VHX655381 UYB655381 UOF655381 UEJ655381 TUN655381 TKR655381 TAV655381 SQZ655381 SHD655381 RXH655381 RNL655381 RDP655381 QTT655381 QJX655381 QAB655381 PQF655381 PGJ655381 OWN655381 OMR655381 OCV655381 NSZ655381 NJD655381 MZH655381 MPL655381 MFP655381 LVT655381 LLX655381 LCB655381 KSF655381 KIJ655381 JYN655381 JOR655381 JEV655381 IUZ655381 ILD655381 IBH655381 HRL655381 HHP655381 GXT655381 GNX655381 GEB655381 FUF655381 FKJ655381 FAN655381 EQR655381 EGV655381 DWZ655381 DND655381 DDH655381 CTL655381 CJP655381 BZT655381 BPX655381 BGB655381 AWF655381 AMJ655381 ACN655381 SR655381 IV655381 C655381 WVH589845 WLL589845 WBP589845 VRT589845 VHX589845 UYB589845 UOF589845 UEJ589845 TUN589845 TKR589845 TAV589845 SQZ589845 SHD589845 RXH589845 RNL589845 RDP589845 QTT589845 QJX589845 QAB589845 PQF589845 PGJ589845 OWN589845 OMR589845 OCV589845 NSZ589845 NJD589845 MZH589845 MPL589845 MFP589845 LVT589845 LLX589845 LCB589845 KSF589845 KIJ589845 JYN589845 JOR589845 JEV589845 IUZ589845 ILD589845 IBH589845 HRL589845 HHP589845 GXT589845 GNX589845 GEB589845 FUF589845 FKJ589845 FAN589845 EQR589845 EGV589845 DWZ589845 DND589845 DDH589845 CTL589845 CJP589845 BZT589845 BPX589845 BGB589845 AWF589845 AMJ589845 ACN589845 SR589845 IV589845 C589845 WVH524309 WLL524309 WBP524309 VRT524309 VHX524309 UYB524309 UOF524309 UEJ524309 TUN524309 TKR524309 TAV524309 SQZ524309 SHD524309 RXH524309 RNL524309 RDP524309 QTT524309 QJX524309 QAB524309 PQF524309 PGJ524309 OWN524309 OMR524309 OCV524309 NSZ524309 NJD524309 MZH524309 MPL524309 MFP524309 LVT524309 LLX524309 LCB524309 KSF524309 KIJ524309 JYN524309 JOR524309 JEV524309 IUZ524309 ILD524309 IBH524309 HRL524309 HHP524309 GXT524309 GNX524309 GEB524309 FUF524309 FKJ524309 FAN524309 EQR524309 EGV524309 DWZ524309 DND524309 DDH524309 CTL524309 CJP524309 BZT524309 BPX524309 BGB524309 AWF524309 AMJ524309 ACN524309 SR524309 IV524309 C524309 WVH458773 WLL458773 WBP458773 VRT458773 VHX458773 UYB458773 UOF458773 UEJ458773 TUN458773 TKR458773 TAV458773 SQZ458773 SHD458773 RXH458773 RNL458773 RDP458773 QTT458773 QJX458773 QAB458773 PQF458773 PGJ458773 OWN458773 OMR458773 OCV458773 NSZ458773 NJD458773 MZH458773 MPL458773 MFP458773 LVT458773 LLX458773 LCB458773 KSF458773 KIJ458773 JYN458773 JOR458773 JEV458773 IUZ458773 ILD458773 IBH458773 HRL458773 HHP458773 GXT458773 GNX458773 GEB458773 FUF458773 FKJ458773 FAN458773 EQR458773 EGV458773 DWZ458773 DND458773 DDH458773 CTL458773 CJP458773 BZT458773 BPX458773 BGB458773 AWF458773 AMJ458773 ACN458773 SR458773 IV458773 C458773 WVH393237 WLL393237 WBP393237 VRT393237 VHX393237 UYB393237 UOF393237 UEJ393237 TUN393237 TKR393237 TAV393237 SQZ393237 SHD393237 RXH393237 RNL393237 RDP393237 QTT393237 QJX393237 QAB393237 PQF393237 PGJ393237 OWN393237 OMR393237 OCV393237 NSZ393237 NJD393237 MZH393237 MPL393237 MFP393237 LVT393237 LLX393237 LCB393237 KSF393237 KIJ393237 JYN393237 JOR393237 JEV393237 IUZ393237 ILD393237 IBH393237 HRL393237 HHP393237 GXT393237 GNX393237 GEB393237 FUF393237 FKJ393237 FAN393237 EQR393237 EGV393237 DWZ393237 DND393237 DDH393237 CTL393237 CJP393237 BZT393237 BPX393237 BGB393237 AWF393237 AMJ393237 ACN393237 SR393237 IV393237 C393237 WVH327701 WLL327701 WBP327701 VRT327701 VHX327701 UYB327701 UOF327701 UEJ327701 TUN327701 TKR327701 TAV327701 SQZ327701 SHD327701 RXH327701 RNL327701 RDP327701 QTT327701 QJX327701 QAB327701 PQF327701 PGJ327701 OWN327701 OMR327701 OCV327701 NSZ327701 NJD327701 MZH327701 MPL327701 MFP327701 LVT327701 LLX327701 LCB327701 KSF327701 KIJ327701 JYN327701 JOR327701 JEV327701 IUZ327701 ILD327701 IBH327701 HRL327701 HHP327701 GXT327701 GNX327701 GEB327701 FUF327701 FKJ327701 FAN327701 EQR327701 EGV327701 DWZ327701 DND327701 DDH327701 CTL327701 CJP327701 BZT327701 BPX327701 BGB327701 AWF327701 AMJ327701 ACN327701 SR327701 IV327701 C327701 WVH262165 WLL262165 WBP262165 VRT262165 VHX262165 UYB262165 UOF262165 UEJ262165 TUN262165 TKR262165 TAV262165 SQZ262165 SHD262165 RXH262165 RNL262165 RDP262165 QTT262165 QJX262165 QAB262165 PQF262165 PGJ262165 OWN262165 OMR262165 OCV262165 NSZ262165 NJD262165 MZH262165 MPL262165 MFP262165 LVT262165 LLX262165 LCB262165 KSF262165 KIJ262165 JYN262165 JOR262165 JEV262165 IUZ262165 ILD262165 IBH262165 HRL262165 HHP262165 GXT262165 GNX262165 GEB262165 FUF262165 FKJ262165 FAN262165 EQR262165 EGV262165 DWZ262165 DND262165 DDH262165 CTL262165 CJP262165 BZT262165 BPX262165 BGB262165 AWF262165 AMJ262165 ACN262165 SR262165 IV262165 C262165 WVH196629 WLL196629 WBP196629 VRT196629 VHX196629 UYB196629 UOF196629 UEJ196629 TUN196629 TKR196629 TAV196629 SQZ196629 SHD196629 RXH196629 RNL196629 RDP196629 QTT196629 QJX196629 QAB196629 PQF196629 PGJ196629 OWN196629 OMR196629 OCV196629 NSZ196629 NJD196629 MZH196629 MPL196629 MFP196629 LVT196629 LLX196629 LCB196629 KSF196629 KIJ196629 JYN196629 JOR196629 JEV196629 IUZ196629 ILD196629 IBH196629 HRL196629 HHP196629 GXT196629 GNX196629 GEB196629 FUF196629 FKJ196629 FAN196629 EQR196629 EGV196629 DWZ196629 DND196629 DDH196629 CTL196629 CJP196629 BZT196629 BPX196629 BGB196629 AWF196629 AMJ196629 ACN196629 SR196629 IV196629 C196629 WVH131093 WLL131093 WBP131093 VRT131093 VHX131093 UYB131093 UOF131093 UEJ131093 TUN131093 TKR131093 TAV131093 SQZ131093 SHD131093 RXH131093 RNL131093 RDP131093 QTT131093 QJX131093 QAB131093 PQF131093 PGJ131093 OWN131093 OMR131093 OCV131093 NSZ131093 NJD131093 MZH131093 MPL131093 MFP131093 LVT131093 LLX131093 LCB131093 KSF131093 KIJ131093 JYN131093 JOR131093 JEV131093 IUZ131093 ILD131093 IBH131093 HRL131093 HHP131093 GXT131093 GNX131093 GEB131093 FUF131093 FKJ131093 FAN131093 EQR131093 EGV131093 DWZ131093 DND131093 DDH131093 CTL131093 CJP131093 BZT131093 BPX131093 BGB131093 AWF131093 AMJ131093 ACN131093 SR131093 IV131093 C131093 WVH65557 WLL65557 WBP65557 VRT65557 VHX65557 UYB65557 UOF65557 UEJ65557 TUN65557 TKR65557 TAV65557 SQZ65557 SHD65557 RXH65557 RNL65557 RDP65557 QTT65557 QJX65557 QAB65557 PQF65557 PGJ65557 OWN65557 OMR65557 OCV65557 NSZ65557 NJD65557 MZH65557 MPL65557 MFP65557 LVT65557 LLX65557 LCB65557 KSF65557 KIJ65557 JYN65557 JOR65557 JEV65557 IUZ65557 ILD65557 IBH65557 HRL65557 HHP65557 GXT65557 GNX65557 GEB65557 FUF65557 FKJ65557 FAN65557 EQR65557 EGV65557 DWZ65557 DND65557 DDH65557 CTL65557 CJP65557 BZT65557 BPX65557 BGB65557 AWF65557 AMJ65557 ACN65557 SR65557 IV65557 C65557 WLL983061">
      <formula1>0</formula1>
      <formula2>1</formula2>
    </dataValidation>
    <dataValidation type="list" allowBlank="1" showInputMessage="1" showErrorMessage="1" sqref="WVE983061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WLI983061 WBM983061 VRQ983061 VHU983061 UXY983061 UOC983061 UEG983061 TUK983061 TKO983061 TAS983061 SQW983061 SHA983061 RXE983061 RNI983061 RDM983061 QTQ983061 QJU983061 PZY983061 PQC983061 PGG983061 OWK983061 OMO983061 OCS983061 NSW983061 NJA983061 MZE983061 MPI983061 MFM983061 LVQ983061 LLU983061 LBY983061 KSC983061 KIG983061 JYK983061 JOO983061 JES983061 IUW983061 ILA983061 IBE983061 HRI983061 HHM983061 GXQ983061 GNU983061 GDY983061 FUC983061 FKG983061 FAK983061 EQO983061 EGS983061 DWW983061 DNA983061 DDE983061 CTI983061 CJM983061 BZQ983061 BPU983061 BFY983061 AWC983061 AMG983061 ACK983061 SO983061 IS983061 A983061 WVE917525 WLI917525 WBM917525 VRQ917525 VHU917525 UXY917525 UOC917525 UEG917525 TUK917525 TKO917525 TAS917525 SQW917525 SHA917525 RXE917525 RNI917525 RDM917525 QTQ917525 QJU917525 PZY917525 PQC917525 PGG917525 OWK917525 OMO917525 OCS917525 NSW917525 NJA917525 MZE917525 MPI917525 MFM917525 LVQ917525 LLU917525 LBY917525 KSC917525 KIG917525 JYK917525 JOO917525 JES917525 IUW917525 ILA917525 IBE917525 HRI917525 HHM917525 GXQ917525 GNU917525 GDY917525 FUC917525 FKG917525 FAK917525 EQO917525 EGS917525 DWW917525 DNA917525 DDE917525 CTI917525 CJM917525 BZQ917525 BPU917525 BFY917525 AWC917525 AMG917525 ACK917525 SO917525 IS917525 A917525 WVE851989 WLI851989 WBM851989 VRQ851989 VHU851989 UXY851989 UOC851989 UEG851989 TUK851989 TKO851989 TAS851989 SQW851989 SHA851989 RXE851989 RNI851989 RDM851989 QTQ851989 QJU851989 PZY851989 PQC851989 PGG851989 OWK851989 OMO851989 OCS851989 NSW851989 NJA851989 MZE851989 MPI851989 MFM851989 LVQ851989 LLU851989 LBY851989 KSC851989 KIG851989 JYK851989 JOO851989 JES851989 IUW851989 ILA851989 IBE851989 HRI851989 HHM851989 GXQ851989 GNU851989 GDY851989 FUC851989 FKG851989 FAK851989 EQO851989 EGS851989 DWW851989 DNA851989 DDE851989 CTI851989 CJM851989 BZQ851989 BPU851989 BFY851989 AWC851989 AMG851989 ACK851989 SO851989 IS851989 A851989 WVE786453 WLI786453 WBM786453 VRQ786453 VHU786453 UXY786453 UOC786453 UEG786453 TUK786453 TKO786453 TAS786453 SQW786453 SHA786453 RXE786453 RNI786453 RDM786453 QTQ786453 QJU786453 PZY786453 PQC786453 PGG786453 OWK786453 OMO786453 OCS786453 NSW786453 NJA786453 MZE786453 MPI786453 MFM786453 LVQ786453 LLU786453 LBY786453 KSC786453 KIG786453 JYK786453 JOO786453 JES786453 IUW786453 ILA786453 IBE786453 HRI786453 HHM786453 GXQ786453 GNU786453 GDY786453 FUC786453 FKG786453 FAK786453 EQO786453 EGS786453 DWW786453 DNA786453 DDE786453 CTI786453 CJM786453 BZQ786453 BPU786453 BFY786453 AWC786453 AMG786453 ACK786453 SO786453 IS786453 A786453 WVE720917 WLI720917 WBM720917 VRQ720917 VHU720917 UXY720917 UOC720917 UEG720917 TUK720917 TKO720917 TAS720917 SQW720917 SHA720917 RXE720917 RNI720917 RDM720917 QTQ720917 QJU720917 PZY720917 PQC720917 PGG720917 OWK720917 OMO720917 OCS720917 NSW720917 NJA720917 MZE720917 MPI720917 MFM720917 LVQ720917 LLU720917 LBY720917 KSC720917 KIG720917 JYK720917 JOO720917 JES720917 IUW720917 ILA720917 IBE720917 HRI720917 HHM720917 GXQ720917 GNU720917 GDY720917 FUC720917 FKG720917 FAK720917 EQO720917 EGS720917 DWW720917 DNA720917 DDE720917 CTI720917 CJM720917 BZQ720917 BPU720917 BFY720917 AWC720917 AMG720917 ACK720917 SO720917 IS720917 A720917 WVE655381 WLI655381 WBM655381 VRQ655381 VHU655381 UXY655381 UOC655381 UEG655381 TUK655381 TKO655381 TAS655381 SQW655381 SHA655381 RXE655381 RNI655381 RDM655381 QTQ655381 QJU655381 PZY655381 PQC655381 PGG655381 OWK655381 OMO655381 OCS655381 NSW655381 NJA655381 MZE655381 MPI655381 MFM655381 LVQ655381 LLU655381 LBY655381 KSC655381 KIG655381 JYK655381 JOO655381 JES655381 IUW655381 ILA655381 IBE655381 HRI655381 HHM655381 GXQ655381 GNU655381 GDY655381 FUC655381 FKG655381 FAK655381 EQO655381 EGS655381 DWW655381 DNA655381 DDE655381 CTI655381 CJM655381 BZQ655381 BPU655381 BFY655381 AWC655381 AMG655381 ACK655381 SO655381 IS655381 A655381 WVE589845 WLI589845 WBM589845 VRQ589845 VHU589845 UXY589845 UOC589845 UEG589845 TUK589845 TKO589845 TAS589845 SQW589845 SHA589845 RXE589845 RNI589845 RDM589845 QTQ589845 QJU589845 PZY589845 PQC589845 PGG589845 OWK589845 OMO589845 OCS589845 NSW589845 NJA589845 MZE589845 MPI589845 MFM589845 LVQ589845 LLU589845 LBY589845 KSC589845 KIG589845 JYK589845 JOO589845 JES589845 IUW589845 ILA589845 IBE589845 HRI589845 HHM589845 GXQ589845 GNU589845 GDY589845 FUC589845 FKG589845 FAK589845 EQO589845 EGS589845 DWW589845 DNA589845 DDE589845 CTI589845 CJM589845 BZQ589845 BPU589845 BFY589845 AWC589845 AMG589845 ACK589845 SO589845 IS589845 A589845 WVE524309 WLI524309 WBM524309 VRQ524309 VHU524309 UXY524309 UOC524309 UEG524309 TUK524309 TKO524309 TAS524309 SQW524309 SHA524309 RXE524309 RNI524309 RDM524309 QTQ524309 QJU524309 PZY524309 PQC524309 PGG524309 OWK524309 OMO524309 OCS524309 NSW524309 NJA524309 MZE524309 MPI524309 MFM524309 LVQ524309 LLU524309 LBY524309 KSC524309 KIG524309 JYK524309 JOO524309 JES524309 IUW524309 ILA524309 IBE524309 HRI524309 HHM524309 GXQ524309 GNU524309 GDY524309 FUC524309 FKG524309 FAK524309 EQO524309 EGS524309 DWW524309 DNA524309 DDE524309 CTI524309 CJM524309 BZQ524309 BPU524309 BFY524309 AWC524309 AMG524309 ACK524309 SO524309 IS524309 A524309 WVE458773 WLI458773 WBM458773 VRQ458773 VHU458773 UXY458773 UOC458773 UEG458773 TUK458773 TKO458773 TAS458773 SQW458773 SHA458773 RXE458773 RNI458773 RDM458773 QTQ458773 QJU458773 PZY458773 PQC458773 PGG458773 OWK458773 OMO458773 OCS458773 NSW458773 NJA458773 MZE458773 MPI458773 MFM458773 LVQ458773 LLU458773 LBY458773 KSC458773 KIG458773 JYK458773 JOO458773 JES458773 IUW458773 ILA458773 IBE458773 HRI458773 HHM458773 GXQ458773 GNU458773 GDY458773 FUC458773 FKG458773 FAK458773 EQO458773 EGS458773 DWW458773 DNA458773 DDE458773 CTI458773 CJM458773 BZQ458773 BPU458773 BFY458773 AWC458773 AMG458773 ACK458773 SO458773 IS458773 A458773 WVE393237 WLI393237 WBM393237 VRQ393237 VHU393237 UXY393237 UOC393237 UEG393237 TUK393237 TKO393237 TAS393237 SQW393237 SHA393237 RXE393237 RNI393237 RDM393237 QTQ393237 QJU393237 PZY393237 PQC393237 PGG393237 OWK393237 OMO393237 OCS393237 NSW393237 NJA393237 MZE393237 MPI393237 MFM393237 LVQ393237 LLU393237 LBY393237 KSC393237 KIG393237 JYK393237 JOO393237 JES393237 IUW393237 ILA393237 IBE393237 HRI393237 HHM393237 GXQ393237 GNU393237 GDY393237 FUC393237 FKG393237 FAK393237 EQO393237 EGS393237 DWW393237 DNA393237 DDE393237 CTI393237 CJM393237 BZQ393237 BPU393237 BFY393237 AWC393237 AMG393237 ACK393237 SO393237 IS393237 A393237 WVE327701 WLI327701 WBM327701 VRQ327701 VHU327701 UXY327701 UOC327701 UEG327701 TUK327701 TKO327701 TAS327701 SQW327701 SHA327701 RXE327701 RNI327701 RDM327701 QTQ327701 QJU327701 PZY327701 PQC327701 PGG327701 OWK327701 OMO327701 OCS327701 NSW327701 NJA327701 MZE327701 MPI327701 MFM327701 LVQ327701 LLU327701 LBY327701 KSC327701 KIG327701 JYK327701 JOO327701 JES327701 IUW327701 ILA327701 IBE327701 HRI327701 HHM327701 GXQ327701 GNU327701 GDY327701 FUC327701 FKG327701 FAK327701 EQO327701 EGS327701 DWW327701 DNA327701 DDE327701 CTI327701 CJM327701 BZQ327701 BPU327701 BFY327701 AWC327701 AMG327701 ACK327701 SO327701 IS327701 A327701 WVE262165 WLI262165 WBM262165 VRQ262165 VHU262165 UXY262165 UOC262165 UEG262165 TUK262165 TKO262165 TAS262165 SQW262165 SHA262165 RXE262165 RNI262165 RDM262165 QTQ262165 QJU262165 PZY262165 PQC262165 PGG262165 OWK262165 OMO262165 OCS262165 NSW262165 NJA262165 MZE262165 MPI262165 MFM262165 LVQ262165 LLU262165 LBY262165 KSC262165 KIG262165 JYK262165 JOO262165 JES262165 IUW262165 ILA262165 IBE262165 HRI262165 HHM262165 GXQ262165 GNU262165 GDY262165 FUC262165 FKG262165 FAK262165 EQO262165 EGS262165 DWW262165 DNA262165 DDE262165 CTI262165 CJM262165 BZQ262165 BPU262165 BFY262165 AWC262165 AMG262165 ACK262165 SO262165 IS262165 A262165 WVE196629 WLI196629 WBM196629 VRQ196629 VHU196629 UXY196629 UOC196629 UEG196629 TUK196629 TKO196629 TAS196629 SQW196629 SHA196629 RXE196629 RNI196629 RDM196629 QTQ196629 QJU196629 PZY196629 PQC196629 PGG196629 OWK196629 OMO196629 OCS196629 NSW196629 NJA196629 MZE196629 MPI196629 MFM196629 LVQ196629 LLU196629 LBY196629 KSC196629 KIG196629 JYK196629 JOO196629 JES196629 IUW196629 ILA196629 IBE196629 HRI196629 HHM196629 GXQ196629 GNU196629 GDY196629 FUC196629 FKG196629 FAK196629 EQO196629 EGS196629 DWW196629 DNA196629 DDE196629 CTI196629 CJM196629 BZQ196629 BPU196629 BFY196629 AWC196629 AMG196629 ACK196629 SO196629 IS196629 A196629 WVE131093 WLI131093 WBM131093 VRQ131093 VHU131093 UXY131093 UOC131093 UEG131093 TUK131093 TKO131093 TAS131093 SQW131093 SHA131093 RXE131093 RNI131093 RDM131093 QTQ131093 QJU131093 PZY131093 PQC131093 PGG131093 OWK131093 OMO131093 OCS131093 NSW131093 NJA131093 MZE131093 MPI131093 MFM131093 LVQ131093 LLU131093 LBY131093 KSC131093 KIG131093 JYK131093 JOO131093 JES131093 IUW131093 ILA131093 IBE131093 HRI131093 HHM131093 GXQ131093 GNU131093 GDY131093 FUC131093 FKG131093 FAK131093 EQO131093 EGS131093 DWW131093 DNA131093 DDE131093 CTI131093 CJM131093 BZQ131093 BPU131093 BFY131093 AWC131093 AMG131093 ACK131093 SO131093 IS131093 A131093 WVE65557 WLI65557 WBM65557 VRQ65557 VHU65557 UXY65557 UOC65557 UEG65557 TUK65557 TKO65557 TAS65557 SQW65557 SHA65557 RXE65557 RNI65557 RDM65557 QTQ65557 QJU65557 PZY65557 PQC65557 PGG65557 OWK65557 OMO65557 OCS65557 NSW65557 NJA65557 MZE65557 MPI65557 MFM65557 LVQ65557 LLU65557 LBY65557 KSC65557 KIG65557 JYK65557 JOO65557 JES65557 IUW65557 ILA65557 IBE65557 HRI65557 HHM65557 GXQ65557 GNU65557 GDY65557 FUC65557 FKG65557 FAK65557 EQO65557 EGS65557 DWW65557 DNA65557 DDE65557 CTI65557 CJM65557 BZQ65557 BPU65557 BFY65557 AWC65557 AMG65557 ACK65557 SO65557 IS65557 A65557">
      <formula1>"1,2,3,4,5"</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2:Z145"/>
  <sheetViews>
    <sheetView zoomScale="60" zoomScaleNormal="60" workbookViewId="0">
      <selection activeCell="D23" sqref="D23"/>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8" style="1" customWidth="1"/>
    <col min="12" max="12" width="34.42578125"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2417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2448</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c r="B14" s="1262" t="s">
        <v>9</v>
      </c>
      <c r="C14" s="1262"/>
      <c r="D14" s="613" t="s">
        <v>10</v>
      </c>
      <c r="E14" s="613" t="s">
        <v>11</v>
      </c>
      <c r="F14" s="613" t="s">
        <v>12</v>
      </c>
      <c r="G14" s="776"/>
      <c r="I14" s="19"/>
      <c r="J14" s="19"/>
      <c r="K14" s="19"/>
      <c r="L14" s="19"/>
      <c r="M14" s="19"/>
      <c r="N14" s="16"/>
    </row>
    <row r="15" spans="2:16">
      <c r="B15" s="1262"/>
      <c r="C15" s="1262"/>
      <c r="D15" s="613">
        <v>31</v>
      </c>
      <c r="E15" s="20">
        <v>979465680</v>
      </c>
      <c r="F15" s="21">
        <v>360</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644">
        <f>SUM(E15:E21)</f>
        <v>979465680</v>
      </c>
      <c r="F22" s="932">
        <f>SUM(F15:F21)</f>
        <v>360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191">
        <f>+F22*0.8</f>
        <v>288</v>
      </c>
      <c r="D24" s="797"/>
      <c r="E24" s="193">
        <f>E22</f>
        <v>979465680</v>
      </c>
      <c r="F24" s="451"/>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44"/>
      <c r="D30" s="44" t="s">
        <v>184</v>
      </c>
      <c r="E30"/>
      <c r="F30"/>
      <c r="G30"/>
      <c r="H30"/>
      <c r="I30" s="15"/>
      <c r="J30" s="15"/>
      <c r="K30" s="15"/>
      <c r="L30" s="15"/>
      <c r="M30" s="15"/>
      <c r="N30" s="16"/>
    </row>
    <row r="31" spans="1:14">
      <c r="A31" s="773"/>
      <c r="B31" s="44" t="s">
        <v>21</v>
      </c>
      <c r="C31" s="44" t="s">
        <v>184</v>
      </c>
      <c r="D31" s="44"/>
      <c r="E31"/>
      <c r="F31"/>
      <c r="G31"/>
      <c r="H31"/>
      <c r="I31" s="15"/>
      <c r="J31" s="15"/>
      <c r="K31" s="15"/>
      <c r="L31" s="15"/>
      <c r="M31" s="15"/>
      <c r="N31" s="16"/>
    </row>
    <row r="32" spans="1:14">
      <c r="A32" s="773"/>
      <c r="B32" s="44" t="s">
        <v>22</v>
      </c>
      <c r="C32" s="44" t="s">
        <v>184</v>
      </c>
      <c r="D32" s="44"/>
      <c r="E32"/>
      <c r="F32"/>
      <c r="G32"/>
      <c r="H32"/>
      <c r="I32" s="15"/>
      <c r="J32" s="15"/>
      <c r="K32" s="15"/>
      <c r="L32" s="15"/>
      <c r="M32" s="15"/>
      <c r="N32" s="16"/>
    </row>
    <row r="33" spans="1:17">
      <c r="A33" s="773"/>
      <c r="B33" s="44" t="s">
        <v>23</v>
      </c>
      <c r="C33" s="44"/>
      <c r="D33" s="44" t="s">
        <v>184</v>
      </c>
      <c r="E33"/>
      <c r="F33"/>
      <c r="G33"/>
      <c r="H33"/>
      <c r="I33" s="15"/>
      <c r="J33" s="15"/>
      <c r="K33" s="15"/>
      <c r="L33" s="15"/>
      <c r="M33" s="15"/>
      <c r="N33" s="16"/>
    </row>
    <row r="34" spans="1:17">
      <c r="A34" s="773"/>
      <c r="B34" s="117" t="s">
        <v>1903</v>
      </c>
      <c r="C34" s="46" t="s">
        <v>184</v>
      </c>
      <c r="D34" s="46"/>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57">
      <c r="A41" s="773"/>
      <c r="B41" s="49" t="s">
        <v>30</v>
      </c>
      <c r="C41" s="50">
        <v>60</v>
      </c>
      <c r="D41" s="605">
        <f>+F144</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c r="N45" s="1267"/>
    </row>
    <row r="46" spans="1:17" ht="18.75">
      <c r="B46" s="933" t="s">
        <v>32</v>
      </c>
      <c r="M46" s="51"/>
      <c r="N46" s="51"/>
    </row>
    <row r="47" spans="1:17" ht="15.75" thickBot="1">
      <c r="M47" s="51"/>
      <c r="N47" s="51"/>
    </row>
    <row r="48" spans="1:17" s="15" customFormat="1" ht="60">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85.5" customHeight="1">
      <c r="A49" s="150">
        <v>1</v>
      </c>
      <c r="B49" s="152" t="s">
        <v>2449</v>
      </c>
      <c r="C49" s="152" t="s">
        <v>2450</v>
      </c>
      <c r="D49" s="152" t="s">
        <v>49</v>
      </c>
      <c r="E49" s="130" t="s">
        <v>2451</v>
      </c>
      <c r="F49" s="155" t="s">
        <v>18</v>
      </c>
      <c r="G49" s="184" t="s">
        <v>332</v>
      </c>
      <c r="H49" s="156">
        <v>41528</v>
      </c>
      <c r="I49" s="156">
        <v>41851</v>
      </c>
      <c r="J49" s="157" t="s">
        <v>19</v>
      </c>
      <c r="K49" s="198" t="s">
        <v>203</v>
      </c>
      <c r="L49" s="157" t="s">
        <v>332</v>
      </c>
      <c r="M49" s="198">
        <v>550</v>
      </c>
      <c r="N49" s="173" t="s">
        <v>332</v>
      </c>
      <c r="O49" s="160">
        <v>1051718325</v>
      </c>
      <c r="P49" s="160" t="s">
        <v>2452</v>
      </c>
      <c r="Q49" s="174" t="s">
        <v>2453</v>
      </c>
      <c r="R49" s="175"/>
      <c r="S49" s="175"/>
      <c r="T49" s="175"/>
      <c r="U49" s="175"/>
      <c r="V49" s="175"/>
      <c r="W49" s="175"/>
      <c r="X49" s="175"/>
      <c r="Y49" s="175"/>
      <c r="Z49" s="175"/>
    </row>
    <row r="51" spans="1:26" s="162" customFormat="1">
      <c r="A51" s="150">
        <f>+A105+1</f>
        <v>3</v>
      </c>
      <c r="B51" s="153"/>
      <c r="C51" s="152"/>
      <c r="D51" s="153"/>
      <c r="E51" s="154"/>
      <c r="F51" s="155"/>
      <c r="G51" s="155"/>
      <c r="H51" s="155"/>
      <c r="I51" s="157"/>
      <c r="J51" s="157"/>
      <c r="K51" s="157"/>
      <c r="L51" s="157"/>
      <c r="M51" s="173"/>
      <c r="N51" s="173"/>
      <c r="O51" s="160"/>
      <c r="P51" s="160"/>
      <c r="Q51" s="174"/>
      <c r="R51" s="175"/>
      <c r="S51" s="175"/>
      <c r="T51" s="175"/>
      <c r="U51" s="175"/>
      <c r="V51" s="175"/>
      <c r="W51" s="175"/>
      <c r="X51" s="175"/>
      <c r="Y51" s="175"/>
      <c r="Z51" s="175"/>
    </row>
    <row r="52" spans="1:26" s="162" customFormat="1">
      <c r="A52" s="150">
        <f t="shared" ref="A52:A56" si="0">+A51+1</f>
        <v>4</v>
      </c>
      <c r="B52" s="153"/>
      <c r="C52" s="152"/>
      <c r="D52" s="153"/>
      <c r="E52" s="154"/>
      <c r="F52" s="155"/>
      <c r="G52" s="155"/>
      <c r="H52" s="155"/>
      <c r="I52" s="157"/>
      <c r="J52" s="157"/>
      <c r="K52" s="157"/>
      <c r="L52" s="157"/>
      <c r="M52" s="173"/>
      <c r="N52" s="173"/>
      <c r="O52" s="160"/>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t="s">
        <v>203</v>
      </c>
      <c r="L57" s="158">
        <f t="shared" ref="L57:N57" si="1">SUM(L49:L56)</f>
        <v>0</v>
      </c>
      <c r="M57" s="185">
        <f t="shared" si="1"/>
        <v>550</v>
      </c>
      <c r="N57" s="158">
        <f t="shared" si="1"/>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625" t="s">
        <v>63</v>
      </c>
      <c r="E60" s="165" t="s">
        <v>64</v>
      </c>
    </row>
    <row r="61" spans="1:26" s="112" customFormat="1" ht="18.75">
      <c r="B61" s="166" t="s">
        <v>65</v>
      </c>
      <c r="C61" s="167" t="s">
        <v>203</v>
      </c>
      <c r="D61" s="117"/>
      <c r="E61" s="117" t="s">
        <v>184</v>
      </c>
      <c r="F61" s="168"/>
      <c r="G61" s="168"/>
      <c r="H61" s="168"/>
      <c r="I61" s="168"/>
      <c r="J61" s="168"/>
      <c r="K61" s="168"/>
      <c r="L61" s="168"/>
      <c r="M61" s="168"/>
    </row>
    <row r="62" spans="1:26" s="112" customFormat="1">
      <c r="B62" s="166" t="s">
        <v>66</v>
      </c>
      <c r="C62" s="167">
        <f>+M57</f>
        <v>550</v>
      </c>
      <c r="D62" s="117" t="s">
        <v>184</v>
      </c>
      <c r="E62" s="117"/>
    </row>
    <row r="63" spans="1:26" s="112" customFormat="1">
      <c r="B63" s="113"/>
      <c r="C63" s="1274"/>
      <c r="D63" s="1274"/>
      <c r="E63" s="1274"/>
      <c r="F63" s="1274"/>
      <c r="G63" s="1274"/>
      <c r="H63" s="1274"/>
      <c r="I63" s="1274"/>
      <c r="J63" s="1274"/>
      <c r="K63" s="1274"/>
      <c r="L63" s="1274"/>
      <c r="M63" s="1274"/>
      <c r="N63" s="1274"/>
    </row>
    <row r="64" spans="1:26" ht="15.75" thickBot="1"/>
    <row r="65" spans="2:17" ht="27" thickBot="1">
      <c r="B65" s="1275" t="s">
        <v>68</v>
      </c>
      <c r="C65" s="1275"/>
      <c r="D65" s="1275"/>
      <c r="E65" s="1275"/>
      <c r="F65" s="1275"/>
      <c r="G65" s="1275"/>
      <c r="H65" s="1275"/>
      <c r="I65" s="1275"/>
      <c r="J65" s="1275"/>
      <c r="K65" s="1275"/>
      <c r="L65" s="1275"/>
      <c r="M65" s="1275"/>
      <c r="N65" s="1275"/>
    </row>
    <row r="68" spans="2:17" ht="90">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ht="37.5" customHeight="1">
      <c r="B69" s="119" t="s">
        <v>1103</v>
      </c>
      <c r="C69" s="119" t="s">
        <v>85</v>
      </c>
      <c r="D69" s="120" t="s">
        <v>18</v>
      </c>
      <c r="E69" s="120" t="s">
        <v>18</v>
      </c>
      <c r="F69" s="121" t="s">
        <v>18</v>
      </c>
      <c r="G69" s="121" t="s">
        <v>18</v>
      </c>
      <c r="H69" s="121" t="s">
        <v>18</v>
      </c>
      <c r="I69" s="575" t="s">
        <v>332</v>
      </c>
      <c r="J69" s="122" t="s">
        <v>18</v>
      </c>
      <c r="K69" s="44" t="s">
        <v>18</v>
      </c>
      <c r="L69" s="44" t="s">
        <v>18</v>
      </c>
      <c r="M69" s="44" t="s">
        <v>18</v>
      </c>
      <c r="N69" s="44" t="s">
        <v>18</v>
      </c>
      <c r="O69" s="1278"/>
      <c r="P69" s="1279"/>
      <c r="Q69" s="632" t="s">
        <v>18</v>
      </c>
    </row>
    <row r="70" spans="2:17">
      <c r="B70" s="119"/>
      <c r="C70" s="119"/>
      <c r="D70" s="120"/>
      <c r="E70" s="120"/>
      <c r="F70" s="121"/>
      <c r="G70" s="575"/>
      <c r="H70" s="121"/>
      <c r="I70" s="122"/>
      <c r="J70" s="122"/>
      <c r="K70" s="44"/>
      <c r="L70" s="44"/>
      <c r="M70" s="44"/>
      <c r="N70" s="44"/>
      <c r="O70" s="1278"/>
      <c r="P70" s="1279"/>
      <c r="Q70" s="44"/>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5">
      <c r="B86" s="114" t="s">
        <v>92</v>
      </c>
      <c r="C86" s="114" t="s">
        <v>93</v>
      </c>
      <c r="D86" s="114" t="s">
        <v>94</v>
      </c>
      <c r="E86" s="114" t="s">
        <v>95</v>
      </c>
      <c r="F86" s="114" t="s">
        <v>96</v>
      </c>
      <c r="G86" s="114" t="s">
        <v>97</v>
      </c>
      <c r="H86" s="114" t="s">
        <v>98</v>
      </c>
      <c r="I86" s="114" t="s">
        <v>99</v>
      </c>
      <c r="J86" s="926" t="s">
        <v>189</v>
      </c>
      <c r="K86" s="926" t="s">
        <v>190</v>
      </c>
      <c r="L86" s="926" t="s">
        <v>191</v>
      </c>
      <c r="M86" s="114" t="s">
        <v>101</v>
      </c>
      <c r="N86" s="114" t="s">
        <v>102</v>
      </c>
      <c r="O86" s="114" t="s">
        <v>103</v>
      </c>
      <c r="P86" s="1271" t="s">
        <v>82</v>
      </c>
      <c r="Q86" s="1273"/>
    </row>
    <row r="87" spans="2:17" s="236" customFormat="1" ht="135" customHeight="1">
      <c r="B87" s="610" t="s">
        <v>104</v>
      </c>
      <c r="C87" s="934" t="s">
        <v>2454</v>
      </c>
      <c r="D87" s="610" t="s">
        <v>2455</v>
      </c>
      <c r="E87" s="935">
        <v>106229869</v>
      </c>
      <c r="F87" s="610" t="s">
        <v>114</v>
      </c>
      <c r="G87" s="616" t="s">
        <v>2456</v>
      </c>
      <c r="H87" s="936">
        <v>41810</v>
      </c>
      <c r="I87" s="555" t="s">
        <v>18</v>
      </c>
      <c r="J87" s="610" t="s">
        <v>2457</v>
      </c>
      <c r="K87" s="624" t="s">
        <v>2458</v>
      </c>
      <c r="L87" s="622" t="s">
        <v>2459</v>
      </c>
      <c r="M87" s="616" t="s">
        <v>18</v>
      </c>
      <c r="N87" s="204" t="s">
        <v>19</v>
      </c>
      <c r="O87" s="616" t="s">
        <v>18</v>
      </c>
      <c r="P87" s="1296" t="s">
        <v>2460</v>
      </c>
      <c r="Q87" s="1297"/>
    </row>
    <row r="88" spans="2:17" s="236" customFormat="1" ht="98.25" customHeight="1">
      <c r="B88" s="610" t="s">
        <v>133</v>
      </c>
      <c r="C88" s="934" t="s">
        <v>2454</v>
      </c>
      <c r="D88" s="610" t="s">
        <v>2461</v>
      </c>
      <c r="E88" s="935">
        <v>1061728422</v>
      </c>
      <c r="F88" s="616" t="s">
        <v>114</v>
      </c>
      <c r="G88" s="610" t="s">
        <v>353</v>
      </c>
      <c r="H88" s="930">
        <v>41105</v>
      </c>
      <c r="I88" s="204" t="s">
        <v>2462</v>
      </c>
      <c r="J88" s="610" t="s">
        <v>2463</v>
      </c>
      <c r="K88" s="624" t="s">
        <v>2464</v>
      </c>
      <c r="L88" s="624" t="s">
        <v>2465</v>
      </c>
      <c r="M88" s="616" t="s">
        <v>18</v>
      </c>
      <c r="N88" s="204" t="s">
        <v>18</v>
      </c>
      <c r="O88" s="616" t="s">
        <v>18</v>
      </c>
      <c r="P88" s="1366"/>
      <c r="Q88" s="1366"/>
    </row>
    <row r="90" spans="2:17" ht="15.75" thickBot="1"/>
    <row r="91" spans="2:17" ht="27" thickBot="1">
      <c r="B91" s="1268" t="s">
        <v>118</v>
      </c>
      <c r="C91" s="1269"/>
      <c r="D91" s="1269"/>
      <c r="E91" s="1269"/>
      <c r="F91" s="1269"/>
      <c r="G91" s="1269"/>
      <c r="H91" s="1269"/>
      <c r="I91" s="1269"/>
      <c r="J91" s="1269"/>
      <c r="K91" s="1269"/>
      <c r="L91" s="1269"/>
      <c r="M91" s="1269"/>
      <c r="N91" s="1270"/>
    </row>
    <row r="94" spans="2:17" ht="30">
      <c r="B94" s="115" t="s">
        <v>17</v>
      </c>
      <c r="C94" s="115" t="s">
        <v>119</v>
      </c>
      <c r="D94" s="1271" t="s">
        <v>82</v>
      </c>
      <c r="E94" s="1273"/>
    </row>
    <row r="95" spans="2:17" ht="30">
      <c r="B95" s="129" t="s">
        <v>2466</v>
      </c>
      <c r="C95" s="44" t="s">
        <v>18</v>
      </c>
      <c r="D95" s="1276"/>
      <c r="E95" s="1277"/>
    </row>
    <row r="98" spans="1:26" ht="26.25">
      <c r="B98" s="1256" t="s">
        <v>121</v>
      </c>
      <c r="C98" s="1257"/>
      <c r="D98" s="1257"/>
      <c r="E98" s="1257"/>
      <c r="F98" s="1257"/>
      <c r="G98" s="1257"/>
      <c r="H98" s="1257"/>
      <c r="I98" s="1257"/>
      <c r="J98" s="1257"/>
      <c r="K98" s="1257"/>
      <c r="L98" s="1257"/>
      <c r="M98" s="1257"/>
      <c r="N98" s="1257"/>
      <c r="O98" s="1257"/>
      <c r="P98" s="1257"/>
    </row>
    <row r="100" spans="1:26" ht="15.75" thickBot="1"/>
    <row r="101" spans="1:26" ht="27" thickBot="1">
      <c r="B101" s="1268" t="s">
        <v>122</v>
      </c>
      <c r="C101" s="1269"/>
      <c r="D101" s="1269"/>
      <c r="E101" s="1269"/>
      <c r="F101" s="1269"/>
      <c r="G101" s="1269"/>
      <c r="H101" s="1269"/>
      <c r="I101" s="1269"/>
      <c r="J101" s="1269"/>
      <c r="K101" s="1269"/>
      <c r="L101" s="1269"/>
      <c r="M101" s="1269"/>
      <c r="N101" s="1270"/>
    </row>
    <row r="103" spans="1:26" ht="15.75" thickBot="1">
      <c r="M103" s="51"/>
      <c r="N103" s="51"/>
    </row>
    <row r="104" spans="1:26" s="15" customFormat="1" ht="60">
      <c r="B104" s="52" t="s">
        <v>33</v>
      </c>
      <c r="C104" s="52" t="s">
        <v>34</v>
      </c>
      <c r="D104" s="52" t="s">
        <v>35</v>
      </c>
      <c r="E104" s="52" t="s">
        <v>36</v>
      </c>
      <c r="F104" s="52" t="s">
        <v>37</v>
      </c>
      <c r="G104" s="52" t="s">
        <v>38</v>
      </c>
      <c r="H104" s="52" t="s">
        <v>39</v>
      </c>
      <c r="I104" s="52" t="s">
        <v>40</v>
      </c>
      <c r="J104" s="52" t="s">
        <v>41</v>
      </c>
      <c r="K104" s="52" t="s">
        <v>42</v>
      </c>
      <c r="L104" s="52" t="s">
        <v>43</v>
      </c>
      <c r="M104" s="53" t="s">
        <v>44</v>
      </c>
      <c r="N104" s="52" t="s">
        <v>45</v>
      </c>
      <c r="O104" s="52" t="s">
        <v>46</v>
      </c>
      <c r="P104" s="54" t="s">
        <v>47</v>
      </c>
      <c r="Q104" s="54" t="s">
        <v>48</v>
      </c>
    </row>
    <row r="105" spans="1:26" s="162" customFormat="1" ht="133.5" customHeight="1">
      <c r="A105" s="150">
        <f>+A49+1</f>
        <v>2</v>
      </c>
      <c r="B105" s="152"/>
      <c r="C105" s="152"/>
      <c r="D105" s="153"/>
      <c r="E105" s="130"/>
      <c r="F105" s="155"/>
      <c r="G105" s="155"/>
      <c r="H105" s="156"/>
      <c r="I105" s="157"/>
      <c r="J105" s="157"/>
      <c r="K105" s="59"/>
      <c r="L105" s="211"/>
      <c r="M105" s="198"/>
      <c r="N105" s="173"/>
      <c r="O105" s="160"/>
      <c r="P105" s="160"/>
      <c r="Q105" s="174"/>
      <c r="R105" s="175"/>
      <c r="S105" s="175"/>
      <c r="T105" s="175"/>
      <c r="U105" s="175"/>
      <c r="V105" s="175"/>
      <c r="W105" s="175"/>
      <c r="X105" s="175"/>
      <c r="Y105" s="175"/>
      <c r="Z105" s="175"/>
    </row>
    <row r="106" spans="1:26" s="162" customFormat="1">
      <c r="A106" s="150" t="e">
        <f>+#REF!+1</f>
        <v>#REF!</v>
      </c>
      <c r="B106" s="153"/>
      <c r="C106" s="152"/>
      <c r="D106" s="153"/>
      <c r="E106" s="154"/>
      <c r="F106" s="155"/>
      <c r="G106" s="155"/>
      <c r="H106" s="155"/>
      <c r="I106" s="157"/>
      <c r="J106" s="157"/>
      <c r="K106" s="157"/>
      <c r="L106" s="157"/>
      <c r="M106" s="173"/>
      <c r="N106" s="173"/>
      <c r="O106" s="160"/>
      <c r="P106" s="160"/>
      <c r="Q106" s="174"/>
      <c r="R106" s="175"/>
      <c r="S106" s="175"/>
      <c r="T106" s="175"/>
      <c r="U106" s="175"/>
      <c r="V106" s="175"/>
      <c r="W106" s="175"/>
      <c r="X106" s="175"/>
      <c r="Y106" s="175"/>
      <c r="Z106" s="175"/>
    </row>
    <row r="107" spans="1:26" s="162" customFormat="1">
      <c r="A107" s="150" t="e">
        <f t="shared" ref="A107:A112" si="2">+A106+1</f>
        <v>#REF!</v>
      </c>
      <c r="B107" s="153"/>
      <c r="C107" s="152"/>
      <c r="D107" s="153"/>
      <c r="E107" s="154"/>
      <c r="F107" s="155"/>
      <c r="G107" s="155"/>
      <c r="H107" s="155"/>
      <c r="I107" s="157"/>
      <c r="J107" s="157"/>
      <c r="K107" s="157"/>
      <c r="L107" s="157"/>
      <c r="M107" s="173"/>
      <c r="N107" s="173"/>
      <c r="O107" s="160"/>
      <c r="P107" s="160"/>
      <c r="Q107" s="174"/>
      <c r="R107" s="175"/>
      <c r="S107" s="175"/>
      <c r="T107" s="175"/>
      <c r="U107" s="175"/>
      <c r="V107" s="175"/>
      <c r="W107" s="175"/>
      <c r="X107" s="175"/>
      <c r="Y107" s="175"/>
      <c r="Z107" s="175"/>
    </row>
    <row r="108" spans="1:26" s="162" customFormat="1">
      <c r="A108" s="150" t="e">
        <f t="shared" si="2"/>
        <v>#REF!</v>
      </c>
      <c r="B108" s="153"/>
      <c r="C108" s="152"/>
      <c r="D108" s="153"/>
      <c r="E108" s="154"/>
      <c r="F108" s="155"/>
      <c r="G108" s="155"/>
      <c r="H108" s="155"/>
      <c r="I108" s="157"/>
      <c r="J108" s="157"/>
      <c r="K108" s="157"/>
      <c r="L108" s="157"/>
      <c r="M108" s="173"/>
      <c r="N108" s="173"/>
      <c r="O108" s="160"/>
      <c r="P108" s="160"/>
      <c r="Q108" s="174"/>
      <c r="R108" s="175"/>
      <c r="S108" s="175"/>
      <c r="T108" s="175"/>
      <c r="U108" s="175"/>
      <c r="V108" s="175"/>
      <c r="W108" s="175"/>
      <c r="X108" s="175"/>
      <c r="Y108" s="175"/>
      <c r="Z108" s="175"/>
    </row>
    <row r="109" spans="1:26" s="162" customFormat="1">
      <c r="A109" s="150" t="e">
        <f t="shared" si="2"/>
        <v>#REF!</v>
      </c>
      <c r="B109" s="153"/>
      <c r="C109" s="152"/>
      <c r="D109" s="153"/>
      <c r="E109" s="154"/>
      <c r="F109" s="155"/>
      <c r="G109" s="155"/>
      <c r="H109" s="155"/>
      <c r="I109" s="157"/>
      <c r="J109" s="157"/>
      <c r="K109" s="157"/>
      <c r="L109" s="157"/>
      <c r="M109" s="173"/>
      <c r="N109" s="173"/>
      <c r="O109" s="160"/>
      <c r="P109" s="160"/>
      <c r="Q109" s="174"/>
      <c r="R109" s="175"/>
      <c r="S109" s="175"/>
      <c r="T109" s="175"/>
      <c r="U109" s="175"/>
      <c r="V109" s="175"/>
      <c r="W109" s="175"/>
      <c r="X109" s="175"/>
      <c r="Y109" s="175"/>
      <c r="Z109" s="175"/>
    </row>
    <row r="110" spans="1:26" s="162" customFormat="1">
      <c r="A110" s="150" t="e">
        <f t="shared" si="2"/>
        <v>#REF!</v>
      </c>
      <c r="B110" s="153"/>
      <c r="C110" s="152"/>
      <c r="D110" s="153"/>
      <c r="E110" s="154"/>
      <c r="F110" s="155"/>
      <c r="G110" s="155"/>
      <c r="H110" s="155"/>
      <c r="I110" s="157"/>
      <c r="J110" s="157"/>
      <c r="K110" s="157"/>
      <c r="L110" s="157"/>
      <c r="M110" s="173"/>
      <c r="N110" s="173"/>
      <c r="O110" s="160"/>
      <c r="P110" s="160"/>
      <c r="Q110" s="174"/>
      <c r="R110" s="175"/>
      <c r="S110" s="175"/>
      <c r="T110" s="175"/>
      <c r="U110" s="175"/>
      <c r="V110" s="175"/>
      <c r="W110" s="175"/>
      <c r="X110" s="175"/>
      <c r="Y110" s="175"/>
      <c r="Z110" s="175"/>
    </row>
    <row r="111" spans="1:26" s="162" customFormat="1">
      <c r="A111" s="150" t="e">
        <f t="shared" si="2"/>
        <v>#REF!</v>
      </c>
      <c r="B111" s="153"/>
      <c r="C111" s="152"/>
      <c r="D111" s="153"/>
      <c r="E111" s="154"/>
      <c r="F111" s="155"/>
      <c r="G111" s="155"/>
      <c r="H111" s="155"/>
      <c r="I111" s="157"/>
      <c r="J111" s="157"/>
      <c r="K111" s="157"/>
      <c r="L111" s="157"/>
      <c r="M111" s="173"/>
      <c r="N111" s="173"/>
      <c r="O111" s="160"/>
      <c r="P111" s="160"/>
      <c r="Q111" s="174"/>
      <c r="R111" s="175"/>
      <c r="S111" s="175"/>
      <c r="T111" s="175"/>
      <c r="U111" s="175"/>
      <c r="V111" s="175"/>
      <c r="W111" s="175"/>
      <c r="X111" s="175"/>
      <c r="Y111" s="175"/>
      <c r="Z111" s="175"/>
    </row>
    <row r="112" spans="1:26" s="162" customFormat="1">
      <c r="A112" s="150" t="e">
        <f t="shared" si="2"/>
        <v>#REF!</v>
      </c>
      <c r="B112" s="153"/>
      <c r="C112" s="152"/>
      <c r="D112" s="153"/>
      <c r="E112" s="154"/>
      <c r="F112" s="155"/>
      <c r="G112" s="155"/>
      <c r="H112" s="155"/>
      <c r="I112" s="157"/>
      <c r="J112" s="157"/>
      <c r="K112" s="157"/>
      <c r="L112" s="157"/>
      <c r="M112" s="173"/>
      <c r="N112" s="173"/>
      <c r="O112" s="160"/>
      <c r="P112" s="160"/>
      <c r="Q112" s="174"/>
      <c r="R112" s="175"/>
      <c r="S112" s="175"/>
      <c r="T112" s="175"/>
      <c r="U112" s="175"/>
      <c r="V112" s="175"/>
      <c r="W112" s="175"/>
      <c r="X112" s="175"/>
      <c r="Y112" s="175"/>
      <c r="Z112" s="175"/>
    </row>
    <row r="113" spans="1:17" s="162" customFormat="1">
      <c r="A113" s="150"/>
      <c r="B113" s="151" t="s">
        <v>28</v>
      </c>
      <c r="C113" s="152"/>
      <c r="D113" s="153"/>
      <c r="E113" s="154"/>
      <c r="F113" s="155"/>
      <c r="G113" s="155"/>
      <c r="H113" s="155"/>
      <c r="I113" s="157"/>
      <c r="J113" s="157"/>
      <c r="K113" s="158">
        <f>SUM(K105:K112)</f>
        <v>0</v>
      </c>
      <c r="L113" s="158">
        <f>SUM(L105:L112)</f>
        <v>0</v>
      </c>
      <c r="M113" s="185">
        <f>SUM(M105:M112)</f>
        <v>0</v>
      </c>
      <c r="N113" s="158">
        <f>SUM(N105:N112)</f>
        <v>0</v>
      </c>
      <c r="O113" s="160"/>
      <c r="P113" s="160"/>
      <c r="Q113" s="161"/>
    </row>
    <row r="114" spans="1:17">
      <c r="B114" s="112"/>
      <c r="C114" s="112"/>
      <c r="D114" s="112"/>
      <c r="E114" s="163"/>
      <c r="F114" s="112"/>
      <c r="G114" s="112"/>
      <c r="H114" s="112"/>
      <c r="I114" s="112"/>
      <c r="J114" s="112"/>
      <c r="K114" s="112"/>
      <c r="L114" s="112"/>
      <c r="M114" s="112"/>
      <c r="N114" s="112"/>
      <c r="O114" s="112"/>
      <c r="P114" s="112"/>
    </row>
    <row r="115" spans="1:17" ht="18.75">
      <c r="B115" s="166" t="s">
        <v>123</v>
      </c>
      <c r="C115" s="176" t="s">
        <v>888</v>
      </c>
      <c r="H115" s="168"/>
      <c r="I115" s="168"/>
      <c r="J115" s="168"/>
      <c r="K115" s="168"/>
      <c r="L115" s="168"/>
      <c r="M115" s="168"/>
      <c r="N115" s="112"/>
      <c r="O115" s="112"/>
      <c r="P115" s="112"/>
    </row>
    <row r="117" spans="1:17" ht="15.75" thickBot="1"/>
    <row r="118" spans="1:17" ht="30.75" thickBot="1">
      <c r="B118" s="177" t="s">
        <v>124</v>
      </c>
      <c r="C118" s="142" t="s">
        <v>125</v>
      </c>
      <c r="D118" s="177" t="s">
        <v>27</v>
      </c>
      <c r="E118" s="142" t="s">
        <v>126</v>
      </c>
    </row>
    <row r="119" spans="1:17">
      <c r="B119" s="178" t="s">
        <v>127</v>
      </c>
      <c r="C119" s="179">
        <v>20</v>
      </c>
      <c r="D119" s="179">
        <v>0</v>
      </c>
      <c r="E119" s="1282">
        <f>+D119+D120+D121</f>
        <v>0</v>
      </c>
    </row>
    <row r="120" spans="1:17">
      <c r="B120" s="178" t="s">
        <v>128</v>
      </c>
      <c r="C120" s="118">
        <v>30</v>
      </c>
      <c r="D120" s="605">
        <v>0</v>
      </c>
      <c r="E120" s="1283"/>
    </row>
    <row r="121" spans="1:17" ht="15.75" thickBot="1">
      <c r="B121" s="178" t="s">
        <v>129</v>
      </c>
      <c r="C121" s="180">
        <v>40</v>
      </c>
      <c r="D121" s="180">
        <v>0</v>
      </c>
      <c r="E121" s="1284"/>
    </row>
    <row r="123" spans="1:17" ht="15.75" thickBot="1"/>
    <row r="124" spans="1:17" ht="27" thickBot="1">
      <c r="B124" s="1268" t="s">
        <v>130</v>
      </c>
      <c r="C124" s="1269"/>
      <c r="D124" s="1269"/>
      <c r="E124" s="1269"/>
      <c r="F124" s="1269"/>
      <c r="G124" s="1269"/>
      <c r="H124" s="1269"/>
      <c r="I124" s="1269"/>
      <c r="J124" s="1269"/>
      <c r="K124" s="1269"/>
      <c r="L124" s="1269"/>
      <c r="M124" s="1269"/>
      <c r="N124" s="1270"/>
    </row>
    <row r="126" spans="1:17" ht="75">
      <c r="B126" s="114" t="s">
        <v>92</v>
      </c>
      <c r="C126" s="114" t="s">
        <v>93</v>
      </c>
      <c r="D126" s="114" t="s">
        <v>94</v>
      </c>
      <c r="E126" s="114" t="s">
        <v>95</v>
      </c>
      <c r="F126" s="114" t="s">
        <v>96</v>
      </c>
      <c r="G126" s="114" t="s">
        <v>97</v>
      </c>
      <c r="H126" s="114" t="s">
        <v>98</v>
      </c>
      <c r="I126" s="114" t="s">
        <v>99</v>
      </c>
      <c r="J126" s="1271" t="s">
        <v>100</v>
      </c>
      <c r="K126" s="1272"/>
      <c r="L126" s="1273"/>
      <c r="M126" s="114" t="s">
        <v>101</v>
      </c>
      <c r="N126" s="114" t="s">
        <v>102</v>
      </c>
      <c r="O126" s="114" t="s">
        <v>103</v>
      </c>
      <c r="P126" s="1271" t="s">
        <v>82</v>
      </c>
      <c r="Q126" s="1273"/>
    </row>
    <row r="127" spans="1:17" s="183" customFormat="1" ht="30">
      <c r="B127" s="129" t="s">
        <v>460</v>
      </c>
      <c r="C127" s="129"/>
      <c r="D127" s="129"/>
      <c r="E127" s="129"/>
      <c r="F127" s="129"/>
      <c r="G127" s="129"/>
      <c r="H127" s="480"/>
      <c r="I127" s="189"/>
      <c r="J127" s="129"/>
      <c r="K127" s="138"/>
      <c r="L127" s="138"/>
      <c r="M127" s="129"/>
      <c r="N127" s="129"/>
      <c r="O127" s="129"/>
      <c r="P127" s="1377"/>
      <c r="Q127" s="1378"/>
    </row>
    <row r="128" spans="1:17" s="183" customFormat="1" ht="222" customHeight="1">
      <c r="B128" s="129" t="s">
        <v>461</v>
      </c>
      <c r="C128" s="129"/>
      <c r="D128" s="129"/>
      <c r="E128" s="129"/>
      <c r="F128" s="129"/>
      <c r="G128" s="129"/>
      <c r="H128" s="480"/>
      <c r="I128" s="189"/>
      <c r="J128" s="129"/>
      <c r="K128" s="189"/>
      <c r="L128" s="189"/>
      <c r="M128" s="129"/>
      <c r="N128" s="129"/>
      <c r="O128" s="129"/>
      <c r="P128" s="1276"/>
      <c r="Q128" s="1277"/>
    </row>
    <row r="129" spans="2:17" s="183" customFormat="1" ht="30">
      <c r="B129" s="129" t="s">
        <v>462</v>
      </c>
      <c r="C129" s="937"/>
      <c r="D129" s="129"/>
      <c r="E129" s="129"/>
      <c r="F129" s="129"/>
      <c r="G129" s="129"/>
      <c r="H129" s="480"/>
      <c r="I129" s="189"/>
      <c r="J129" s="129"/>
      <c r="K129" s="189"/>
      <c r="L129" s="189"/>
      <c r="M129" s="129"/>
      <c r="N129" s="129"/>
      <c r="O129" s="129"/>
      <c r="P129" s="1280"/>
      <c r="Q129" s="1280"/>
    </row>
    <row r="131" spans="2:17">
      <c r="G131" s="938"/>
    </row>
    <row r="132" spans="2:17" ht="15.75" thickBot="1"/>
    <row r="133" spans="2:17" ht="30">
      <c r="B133" s="615" t="s">
        <v>17</v>
      </c>
      <c r="C133" s="615" t="s">
        <v>124</v>
      </c>
      <c r="D133" s="114" t="s">
        <v>125</v>
      </c>
      <c r="E133" s="615" t="s">
        <v>27</v>
      </c>
      <c r="F133" s="142" t="s">
        <v>138</v>
      </c>
      <c r="G133" s="143"/>
    </row>
    <row r="134" spans="2:17" ht="108">
      <c r="B134" s="1285" t="s">
        <v>139</v>
      </c>
      <c r="C134" s="144" t="s">
        <v>140</v>
      </c>
      <c r="D134" s="605">
        <v>25</v>
      </c>
      <c r="E134" s="632">
        <v>0</v>
      </c>
      <c r="F134" s="1286">
        <f>+E134+E135+E136</f>
        <v>0</v>
      </c>
      <c r="G134" s="145"/>
    </row>
    <row r="135" spans="2:17" ht="96">
      <c r="B135" s="1285"/>
      <c r="C135" s="144" t="s">
        <v>141</v>
      </c>
      <c r="D135" s="602">
        <v>25</v>
      </c>
      <c r="E135" s="632">
        <v>0</v>
      </c>
      <c r="F135" s="1287"/>
      <c r="G135" s="145"/>
    </row>
    <row r="136" spans="2:17" ht="60">
      <c r="B136" s="1285"/>
      <c r="C136" s="144" t="s">
        <v>142</v>
      </c>
      <c r="D136" s="605">
        <v>10</v>
      </c>
      <c r="E136" s="632">
        <v>0</v>
      </c>
      <c r="F136" s="1288"/>
      <c r="G136" s="145"/>
    </row>
    <row r="137" spans="2:17">
      <c r="C137"/>
    </row>
    <row r="140" spans="2:17">
      <c r="B140" s="42" t="s">
        <v>143</v>
      </c>
    </row>
    <row r="143" spans="2:17">
      <c r="B143" s="43" t="s">
        <v>17</v>
      </c>
      <c r="C143" s="43" t="s">
        <v>26</v>
      </c>
      <c r="D143" s="615" t="s">
        <v>27</v>
      </c>
      <c r="E143" s="615" t="s">
        <v>28</v>
      </c>
    </row>
    <row r="144" spans="2:17" ht="28.5">
      <c r="B144" s="49" t="s">
        <v>144</v>
      </c>
      <c r="C144" s="50">
        <v>40</v>
      </c>
      <c r="D144" s="605"/>
      <c r="E144" s="1265">
        <f>+D144+D145</f>
        <v>0</v>
      </c>
    </row>
    <row r="145" spans="2:5" ht="57">
      <c r="B145" s="49" t="s">
        <v>145</v>
      </c>
      <c r="C145" s="50">
        <v>60</v>
      </c>
      <c r="D145" s="605">
        <f>+F134</f>
        <v>0</v>
      </c>
      <c r="E145" s="1266"/>
    </row>
  </sheetData>
  <mergeCells count="43">
    <mergeCell ref="P128:Q128"/>
    <mergeCell ref="P129:Q129"/>
    <mergeCell ref="B134:B136"/>
    <mergeCell ref="F134:F136"/>
    <mergeCell ref="E144:E145"/>
    <mergeCell ref="P127:Q127"/>
    <mergeCell ref="P87:Q87"/>
    <mergeCell ref="P88:Q88"/>
    <mergeCell ref="B91:N91"/>
    <mergeCell ref="D94:E94"/>
    <mergeCell ref="D95:E95"/>
    <mergeCell ref="B98:P98"/>
    <mergeCell ref="B101:N101"/>
    <mergeCell ref="E119:E121"/>
    <mergeCell ref="B124:N124"/>
    <mergeCell ref="J126:L126"/>
    <mergeCell ref="P126:Q12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1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WLI983061 WBM983061 VRQ983061 VHU983061 UXY983061 UOC983061 UEG983061 TUK983061 TKO983061 TAS983061 SQW983061 SHA983061 RXE983061 RNI983061 RDM983061 QTQ983061 QJU983061 PZY983061 PQC983061 PGG983061 OWK983061 OMO983061 OCS983061 NSW983061 NJA983061 MZE983061 MPI983061 MFM983061 LVQ983061 LLU983061 LBY983061 KSC983061 KIG983061 JYK983061 JOO983061 JES983061 IUW983061 ILA983061 IBE983061 HRI983061 HHM983061 GXQ983061 GNU983061 GDY983061 FUC983061 FKG983061 FAK983061 EQO983061 EGS983061 DWW983061 DNA983061 DDE983061 CTI983061 CJM983061 BZQ983061 BPU983061 BFY983061 AWC983061 AMG983061 ACK983061 SO983061 IS983061 A983061 WVE917525 WLI917525 WBM917525 VRQ917525 VHU917525 UXY917525 UOC917525 UEG917525 TUK917525 TKO917525 TAS917525 SQW917525 SHA917525 RXE917525 RNI917525 RDM917525 QTQ917525 QJU917525 PZY917525 PQC917525 PGG917525 OWK917525 OMO917525 OCS917525 NSW917525 NJA917525 MZE917525 MPI917525 MFM917525 LVQ917525 LLU917525 LBY917525 KSC917525 KIG917525 JYK917525 JOO917525 JES917525 IUW917525 ILA917525 IBE917525 HRI917525 HHM917525 GXQ917525 GNU917525 GDY917525 FUC917525 FKG917525 FAK917525 EQO917525 EGS917525 DWW917525 DNA917525 DDE917525 CTI917525 CJM917525 BZQ917525 BPU917525 BFY917525 AWC917525 AMG917525 ACK917525 SO917525 IS917525 A917525 WVE851989 WLI851989 WBM851989 VRQ851989 VHU851989 UXY851989 UOC851989 UEG851989 TUK851989 TKO851989 TAS851989 SQW851989 SHA851989 RXE851989 RNI851989 RDM851989 QTQ851989 QJU851989 PZY851989 PQC851989 PGG851989 OWK851989 OMO851989 OCS851989 NSW851989 NJA851989 MZE851989 MPI851989 MFM851989 LVQ851989 LLU851989 LBY851989 KSC851989 KIG851989 JYK851989 JOO851989 JES851989 IUW851989 ILA851989 IBE851989 HRI851989 HHM851989 GXQ851989 GNU851989 GDY851989 FUC851989 FKG851989 FAK851989 EQO851989 EGS851989 DWW851989 DNA851989 DDE851989 CTI851989 CJM851989 BZQ851989 BPU851989 BFY851989 AWC851989 AMG851989 ACK851989 SO851989 IS851989 A851989 WVE786453 WLI786453 WBM786453 VRQ786453 VHU786453 UXY786453 UOC786453 UEG786453 TUK786453 TKO786453 TAS786453 SQW786453 SHA786453 RXE786453 RNI786453 RDM786453 QTQ786453 QJU786453 PZY786453 PQC786453 PGG786453 OWK786453 OMO786453 OCS786453 NSW786453 NJA786453 MZE786453 MPI786453 MFM786453 LVQ786453 LLU786453 LBY786453 KSC786453 KIG786453 JYK786453 JOO786453 JES786453 IUW786453 ILA786453 IBE786453 HRI786453 HHM786453 GXQ786453 GNU786453 GDY786453 FUC786453 FKG786453 FAK786453 EQO786453 EGS786453 DWW786453 DNA786453 DDE786453 CTI786453 CJM786453 BZQ786453 BPU786453 BFY786453 AWC786453 AMG786453 ACK786453 SO786453 IS786453 A786453 WVE720917 WLI720917 WBM720917 VRQ720917 VHU720917 UXY720917 UOC720917 UEG720917 TUK720917 TKO720917 TAS720917 SQW720917 SHA720917 RXE720917 RNI720917 RDM720917 QTQ720917 QJU720917 PZY720917 PQC720917 PGG720917 OWK720917 OMO720917 OCS720917 NSW720917 NJA720917 MZE720917 MPI720917 MFM720917 LVQ720917 LLU720917 LBY720917 KSC720917 KIG720917 JYK720917 JOO720917 JES720917 IUW720917 ILA720917 IBE720917 HRI720917 HHM720917 GXQ720917 GNU720917 GDY720917 FUC720917 FKG720917 FAK720917 EQO720917 EGS720917 DWW720917 DNA720917 DDE720917 CTI720917 CJM720917 BZQ720917 BPU720917 BFY720917 AWC720917 AMG720917 ACK720917 SO720917 IS720917 A720917 WVE655381 WLI655381 WBM655381 VRQ655381 VHU655381 UXY655381 UOC655381 UEG655381 TUK655381 TKO655381 TAS655381 SQW655381 SHA655381 RXE655381 RNI655381 RDM655381 QTQ655381 QJU655381 PZY655381 PQC655381 PGG655381 OWK655381 OMO655381 OCS655381 NSW655381 NJA655381 MZE655381 MPI655381 MFM655381 LVQ655381 LLU655381 LBY655381 KSC655381 KIG655381 JYK655381 JOO655381 JES655381 IUW655381 ILA655381 IBE655381 HRI655381 HHM655381 GXQ655381 GNU655381 GDY655381 FUC655381 FKG655381 FAK655381 EQO655381 EGS655381 DWW655381 DNA655381 DDE655381 CTI655381 CJM655381 BZQ655381 BPU655381 BFY655381 AWC655381 AMG655381 ACK655381 SO655381 IS655381 A655381 WVE589845 WLI589845 WBM589845 VRQ589845 VHU589845 UXY589845 UOC589845 UEG589845 TUK589845 TKO589845 TAS589845 SQW589845 SHA589845 RXE589845 RNI589845 RDM589845 QTQ589845 QJU589845 PZY589845 PQC589845 PGG589845 OWK589845 OMO589845 OCS589845 NSW589845 NJA589845 MZE589845 MPI589845 MFM589845 LVQ589845 LLU589845 LBY589845 KSC589845 KIG589845 JYK589845 JOO589845 JES589845 IUW589845 ILA589845 IBE589845 HRI589845 HHM589845 GXQ589845 GNU589845 GDY589845 FUC589845 FKG589845 FAK589845 EQO589845 EGS589845 DWW589845 DNA589845 DDE589845 CTI589845 CJM589845 BZQ589845 BPU589845 BFY589845 AWC589845 AMG589845 ACK589845 SO589845 IS589845 A589845 WVE524309 WLI524309 WBM524309 VRQ524309 VHU524309 UXY524309 UOC524309 UEG524309 TUK524309 TKO524309 TAS524309 SQW524309 SHA524309 RXE524309 RNI524309 RDM524309 QTQ524309 QJU524309 PZY524309 PQC524309 PGG524309 OWK524309 OMO524309 OCS524309 NSW524309 NJA524309 MZE524309 MPI524309 MFM524309 LVQ524309 LLU524309 LBY524309 KSC524309 KIG524309 JYK524309 JOO524309 JES524309 IUW524309 ILA524309 IBE524309 HRI524309 HHM524309 GXQ524309 GNU524309 GDY524309 FUC524309 FKG524309 FAK524309 EQO524309 EGS524309 DWW524309 DNA524309 DDE524309 CTI524309 CJM524309 BZQ524309 BPU524309 BFY524309 AWC524309 AMG524309 ACK524309 SO524309 IS524309 A524309 WVE458773 WLI458773 WBM458773 VRQ458773 VHU458773 UXY458773 UOC458773 UEG458773 TUK458773 TKO458773 TAS458773 SQW458773 SHA458773 RXE458773 RNI458773 RDM458773 QTQ458773 QJU458773 PZY458773 PQC458773 PGG458773 OWK458773 OMO458773 OCS458773 NSW458773 NJA458773 MZE458773 MPI458773 MFM458773 LVQ458773 LLU458773 LBY458773 KSC458773 KIG458773 JYK458773 JOO458773 JES458773 IUW458773 ILA458773 IBE458773 HRI458773 HHM458773 GXQ458773 GNU458773 GDY458773 FUC458773 FKG458773 FAK458773 EQO458773 EGS458773 DWW458773 DNA458773 DDE458773 CTI458773 CJM458773 BZQ458773 BPU458773 BFY458773 AWC458773 AMG458773 ACK458773 SO458773 IS458773 A458773 WVE393237 WLI393237 WBM393237 VRQ393237 VHU393237 UXY393237 UOC393237 UEG393237 TUK393237 TKO393237 TAS393237 SQW393237 SHA393237 RXE393237 RNI393237 RDM393237 QTQ393237 QJU393237 PZY393237 PQC393237 PGG393237 OWK393237 OMO393237 OCS393237 NSW393237 NJA393237 MZE393237 MPI393237 MFM393237 LVQ393237 LLU393237 LBY393237 KSC393237 KIG393237 JYK393237 JOO393237 JES393237 IUW393237 ILA393237 IBE393237 HRI393237 HHM393237 GXQ393237 GNU393237 GDY393237 FUC393237 FKG393237 FAK393237 EQO393237 EGS393237 DWW393237 DNA393237 DDE393237 CTI393237 CJM393237 BZQ393237 BPU393237 BFY393237 AWC393237 AMG393237 ACK393237 SO393237 IS393237 A393237 WVE327701 WLI327701 WBM327701 VRQ327701 VHU327701 UXY327701 UOC327701 UEG327701 TUK327701 TKO327701 TAS327701 SQW327701 SHA327701 RXE327701 RNI327701 RDM327701 QTQ327701 QJU327701 PZY327701 PQC327701 PGG327701 OWK327701 OMO327701 OCS327701 NSW327701 NJA327701 MZE327701 MPI327701 MFM327701 LVQ327701 LLU327701 LBY327701 KSC327701 KIG327701 JYK327701 JOO327701 JES327701 IUW327701 ILA327701 IBE327701 HRI327701 HHM327701 GXQ327701 GNU327701 GDY327701 FUC327701 FKG327701 FAK327701 EQO327701 EGS327701 DWW327701 DNA327701 DDE327701 CTI327701 CJM327701 BZQ327701 BPU327701 BFY327701 AWC327701 AMG327701 ACK327701 SO327701 IS327701 A327701 WVE262165 WLI262165 WBM262165 VRQ262165 VHU262165 UXY262165 UOC262165 UEG262165 TUK262165 TKO262165 TAS262165 SQW262165 SHA262165 RXE262165 RNI262165 RDM262165 QTQ262165 QJU262165 PZY262165 PQC262165 PGG262165 OWK262165 OMO262165 OCS262165 NSW262165 NJA262165 MZE262165 MPI262165 MFM262165 LVQ262165 LLU262165 LBY262165 KSC262165 KIG262165 JYK262165 JOO262165 JES262165 IUW262165 ILA262165 IBE262165 HRI262165 HHM262165 GXQ262165 GNU262165 GDY262165 FUC262165 FKG262165 FAK262165 EQO262165 EGS262165 DWW262165 DNA262165 DDE262165 CTI262165 CJM262165 BZQ262165 BPU262165 BFY262165 AWC262165 AMG262165 ACK262165 SO262165 IS262165 A262165 WVE196629 WLI196629 WBM196629 VRQ196629 VHU196629 UXY196629 UOC196629 UEG196629 TUK196629 TKO196629 TAS196629 SQW196629 SHA196629 RXE196629 RNI196629 RDM196629 QTQ196629 QJU196629 PZY196629 PQC196629 PGG196629 OWK196629 OMO196629 OCS196629 NSW196629 NJA196629 MZE196629 MPI196629 MFM196629 LVQ196629 LLU196629 LBY196629 KSC196629 KIG196629 JYK196629 JOO196629 JES196629 IUW196629 ILA196629 IBE196629 HRI196629 HHM196629 GXQ196629 GNU196629 GDY196629 FUC196629 FKG196629 FAK196629 EQO196629 EGS196629 DWW196629 DNA196629 DDE196629 CTI196629 CJM196629 BZQ196629 BPU196629 BFY196629 AWC196629 AMG196629 ACK196629 SO196629 IS196629 A196629 WVE131093 WLI131093 WBM131093 VRQ131093 VHU131093 UXY131093 UOC131093 UEG131093 TUK131093 TKO131093 TAS131093 SQW131093 SHA131093 RXE131093 RNI131093 RDM131093 QTQ131093 QJU131093 PZY131093 PQC131093 PGG131093 OWK131093 OMO131093 OCS131093 NSW131093 NJA131093 MZE131093 MPI131093 MFM131093 LVQ131093 LLU131093 LBY131093 KSC131093 KIG131093 JYK131093 JOO131093 JES131093 IUW131093 ILA131093 IBE131093 HRI131093 HHM131093 GXQ131093 GNU131093 GDY131093 FUC131093 FKG131093 FAK131093 EQO131093 EGS131093 DWW131093 DNA131093 DDE131093 CTI131093 CJM131093 BZQ131093 BPU131093 BFY131093 AWC131093 AMG131093 ACK131093 SO131093 IS131093 A131093 WVE65557 WLI65557 WBM65557 VRQ65557 VHU65557 UXY65557 UOC65557 UEG65557 TUK65557 TKO65557 TAS65557 SQW65557 SHA65557 RXE65557 RNI65557 RDM65557 QTQ65557 QJU65557 PZY65557 PQC65557 PGG65557 OWK65557 OMO65557 OCS65557 NSW65557 NJA65557 MZE65557 MPI65557 MFM65557 LVQ65557 LLU65557 LBY65557 KSC65557 KIG65557 JYK65557 JOO65557 JES65557 IUW65557 ILA65557 IBE65557 HRI65557 HHM65557 GXQ65557 GNU65557 GDY65557 FUC65557 FKG65557 FAK65557 EQO65557 EGS65557 DWW65557 DNA65557 DDE65557 CTI65557 CJM65557 BZQ65557 BPU65557 BFY65557 AWC65557 AMG65557 ACK65557 SO65557 IS65557 A65557">
      <formula1>"1,2,3,4,5"</formula1>
    </dataValidation>
    <dataValidation type="decimal" allowBlank="1" showInputMessage="1" showErrorMessage="1" sqref="WVH983061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WBP983061 VRT983061 VHX983061 UYB983061 UOF983061 UEJ983061 TUN983061 TKR983061 TAV983061 SQZ983061 SHD983061 RXH983061 RNL983061 RDP983061 QTT983061 QJX983061 QAB983061 PQF983061 PGJ983061 OWN983061 OMR983061 OCV983061 NSZ983061 NJD983061 MZH983061 MPL983061 MFP983061 LVT983061 LLX983061 LCB983061 KSF983061 KIJ983061 JYN983061 JOR983061 JEV983061 IUZ983061 ILD983061 IBH983061 HRL983061 HHP983061 GXT983061 GNX983061 GEB983061 FUF983061 FKJ983061 FAN983061 EQR983061 EGV983061 DWZ983061 DND983061 DDH983061 CTL983061 CJP983061 BZT983061 BPX983061 BGB983061 AWF983061 AMJ983061 ACN983061 SR983061 IV983061 C983061 WVH917525 WLL917525 WBP917525 VRT917525 VHX917525 UYB917525 UOF917525 UEJ917525 TUN917525 TKR917525 TAV917525 SQZ917525 SHD917525 RXH917525 RNL917525 RDP917525 QTT917525 QJX917525 QAB917525 PQF917525 PGJ917525 OWN917525 OMR917525 OCV917525 NSZ917525 NJD917525 MZH917525 MPL917525 MFP917525 LVT917525 LLX917525 LCB917525 KSF917525 KIJ917525 JYN917525 JOR917525 JEV917525 IUZ917525 ILD917525 IBH917525 HRL917525 HHP917525 GXT917525 GNX917525 GEB917525 FUF917525 FKJ917525 FAN917525 EQR917525 EGV917525 DWZ917525 DND917525 DDH917525 CTL917525 CJP917525 BZT917525 BPX917525 BGB917525 AWF917525 AMJ917525 ACN917525 SR917525 IV917525 C917525 WVH851989 WLL851989 WBP851989 VRT851989 VHX851989 UYB851989 UOF851989 UEJ851989 TUN851989 TKR851989 TAV851989 SQZ851989 SHD851989 RXH851989 RNL851989 RDP851989 QTT851989 QJX851989 QAB851989 PQF851989 PGJ851989 OWN851989 OMR851989 OCV851989 NSZ851989 NJD851989 MZH851989 MPL851989 MFP851989 LVT851989 LLX851989 LCB851989 KSF851989 KIJ851989 JYN851989 JOR851989 JEV851989 IUZ851989 ILD851989 IBH851989 HRL851989 HHP851989 GXT851989 GNX851989 GEB851989 FUF851989 FKJ851989 FAN851989 EQR851989 EGV851989 DWZ851989 DND851989 DDH851989 CTL851989 CJP851989 BZT851989 BPX851989 BGB851989 AWF851989 AMJ851989 ACN851989 SR851989 IV851989 C851989 WVH786453 WLL786453 WBP786453 VRT786453 VHX786453 UYB786453 UOF786453 UEJ786453 TUN786453 TKR786453 TAV786453 SQZ786453 SHD786453 RXH786453 RNL786453 RDP786453 QTT786453 QJX786453 QAB786453 PQF786453 PGJ786453 OWN786453 OMR786453 OCV786453 NSZ786453 NJD786453 MZH786453 MPL786453 MFP786453 LVT786453 LLX786453 LCB786453 KSF786453 KIJ786453 JYN786453 JOR786453 JEV786453 IUZ786453 ILD786453 IBH786453 HRL786453 HHP786453 GXT786453 GNX786453 GEB786453 FUF786453 FKJ786453 FAN786453 EQR786453 EGV786453 DWZ786453 DND786453 DDH786453 CTL786453 CJP786453 BZT786453 BPX786453 BGB786453 AWF786453 AMJ786453 ACN786453 SR786453 IV786453 C786453 WVH720917 WLL720917 WBP720917 VRT720917 VHX720917 UYB720917 UOF720917 UEJ720917 TUN720917 TKR720917 TAV720917 SQZ720917 SHD720917 RXH720917 RNL720917 RDP720917 QTT720917 QJX720917 QAB720917 PQF720917 PGJ720917 OWN720917 OMR720917 OCV720917 NSZ720917 NJD720917 MZH720917 MPL720917 MFP720917 LVT720917 LLX720917 LCB720917 KSF720917 KIJ720917 JYN720917 JOR720917 JEV720917 IUZ720917 ILD720917 IBH720917 HRL720917 HHP720917 GXT720917 GNX720917 GEB720917 FUF720917 FKJ720917 FAN720917 EQR720917 EGV720917 DWZ720917 DND720917 DDH720917 CTL720917 CJP720917 BZT720917 BPX720917 BGB720917 AWF720917 AMJ720917 ACN720917 SR720917 IV720917 C720917 WVH655381 WLL655381 WBP655381 VRT655381 VHX655381 UYB655381 UOF655381 UEJ655381 TUN655381 TKR655381 TAV655381 SQZ655381 SHD655381 RXH655381 RNL655381 RDP655381 QTT655381 QJX655381 QAB655381 PQF655381 PGJ655381 OWN655381 OMR655381 OCV655381 NSZ655381 NJD655381 MZH655381 MPL655381 MFP655381 LVT655381 LLX655381 LCB655381 KSF655381 KIJ655381 JYN655381 JOR655381 JEV655381 IUZ655381 ILD655381 IBH655381 HRL655381 HHP655381 GXT655381 GNX655381 GEB655381 FUF655381 FKJ655381 FAN655381 EQR655381 EGV655381 DWZ655381 DND655381 DDH655381 CTL655381 CJP655381 BZT655381 BPX655381 BGB655381 AWF655381 AMJ655381 ACN655381 SR655381 IV655381 C655381 WVH589845 WLL589845 WBP589845 VRT589845 VHX589845 UYB589845 UOF589845 UEJ589845 TUN589845 TKR589845 TAV589845 SQZ589845 SHD589845 RXH589845 RNL589845 RDP589845 QTT589845 QJX589845 QAB589845 PQF589845 PGJ589845 OWN589845 OMR589845 OCV589845 NSZ589845 NJD589845 MZH589845 MPL589845 MFP589845 LVT589845 LLX589845 LCB589845 KSF589845 KIJ589845 JYN589845 JOR589845 JEV589845 IUZ589845 ILD589845 IBH589845 HRL589845 HHP589845 GXT589845 GNX589845 GEB589845 FUF589845 FKJ589845 FAN589845 EQR589845 EGV589845 DWZ589845 DND589845 DDH589845 CTL589845 CJP589845 BZT589845 BPX589845 BGB589845 AWF589845 AMJ589845 ACN589845 SR589845 IV589845 C589845 WVH524309 WLL524309 WBP524309 VRT524309 VHX524309 UYB524309 UOF524309 UEJ524309 TUN524309 TKR524309 TAV524309 SQZ524309 SHD524309 RXH524309 RNL524309 RDP524309 QTT524309 QJX524309 QAB524309 PQF524309 PGJ524309 OWN524309 OMR524309 OCV524309 NSZ524309 NJD524309 MZH524309 MPL524309 MFP524309 LVT524309 LLX524309 LCB524309 KSF524309 KIJ524309 JYN524309 JOR524309 JEV524309 IUZ524309 ILD524309 IBH524309 HRL524309 HHP524309 GXT524309 GNX524309 GEB524309 FUF524309 FKJ524309 FAN524309 EQR524309 EGV524309 DWZ524309 DND524309 DDH524309 CTL524309 CJP524309 BZT524309 BPX524309 BGB524309 AWF524309 AMJ524309 ACN524309 SR524309 IV524309 C524309 WVH458773 WLL458773 WBP458773 VRT458773 VHX458773 UYB458773 UOF458773 UEJ458773 TUN458773 TKR458773 TAV458773 SQZ458773 SHD458773 RXH458773 RNL458773 RDP458773 QTT458773 QJX458773 QAB458773 PQF458773 PGJ458773 OWN458773 OMR458773 OCV458773 NSZ458773 NJD458773 MZH458773 MPL458773 MFP458773 LVT458773 LLX458773 LCB458773 KSF458773 KIJ458773 JYN458773 JOR458773 JEV458773 IUZ458773 ILD458773 IBH458773 HRL458773 HHP458773 GXT458773 GNX458773 GEB458773 FUF458773 FKJ458773 FAN458773 EQR458773 EGV458773 DWZ458773 DND458773 DDH458773 CTL458773 CJP458773 BZT458773 BPX458773 BGB458773 AWF458773 AMJ458773 ACN458773 SR458773 IV458773 C458773 WVH393237 WLL393237 WBP393237 VRT393237 VHX393237 UYB393237 UOF393237 UEJ393237 TUN393237 TKR393237 TAV393237 SQZ393237 SHD393237 RXH393237 RNL393237 RDP393237 QTT393237 QJX393237 QAB393237 PQF393237 PGJ393237 OWN393237 OMR393237 OCV393237 NSZ393237 NJD393237 MZH393237 MPL393237 MFP393237 LVT393237 LLX393237 LCB393237 KSF393237 KIJ393237 JYN393237 JOR393237 JEV393237 IUZ393237 ILD393237 IBH393237 HRL393237 HHP393237 GXT393237 GNX393237 GEB393237 FUF393237 FKJ393237 FAN393237 EQR393237 EGV393237 DWZ393237 DND393237 DDH393237 CTL393237 CJP393237 BZT393237 BPX393237 BGB393237 AWF393237 AMJ393237 ACN393237 SR393237 IV393237 C393237 WVH327701 WLL327701 WBP327701 VRT327701 VHX327701 UYB327701 UOF327701 UEJ327701 TUN327701 TKR327701 TAV327701 SQZ327701 SHD327701 RXH327701 RNL327701 RDP327701 QTT327701 QJX327701 QAB327701 PQF327701 PGJ327701 OWN327701 OMR327701 OCV327701 NSZ327701 NJD327701 MZH327701 MPL327701 MFP327701 LVT327701 LLX327701 LCB327701 KSF327701 KIJ327701 JYN327701 JOR327701 JEV327701 IUZ327701 ILD327701 IBH327701 HRL327701 HHP327701 GXT327701 GNX327701 GEB327701 FUF327701 FKJ327701 FAN327701 EQR327701 EGV327701 DWZ327701 DND327701 DDH327701 CTL327701 CJP327701 BZT327701 BPX327701 BGB327701 AWF327701 AMJ327701 ACN327701 SR327701 IV327701 C327701 WVH262165 WLL262165 WBP262165 VRT262165 VHX262165 UYB262165 UOF262165 UEJ262165 TUN262165 TKR262165 TAV262165 SQZ262165 SHD262165 RXH262165 RNL262165 RDP262165 QTT262165 QJX262165 QAB262165 PQF262165 PGJ262165 OWN262165 OMR262165 OCV262165 NSZ262165 NJD262165 MZH262165 MPL262165 MFP262165 LVT262165 LLX262165 LCB262165 KSF262165 KIJ262165 JYN262165 JOR262165 JEV262165 IUZ262165 ILD262165 IBH262165 HRL262165 HHP262165 GXT262165 GNX262165 GEB262165 FUF262165 FKJ262165 FAN262165 EQR262165 EGV262165 DWZ262165 DND262165 DDH262165 CTL262165 CJP262165 BZT262165 BPX262165 BGB262165 AWF262165 AMJ262165 ACN262165 SR262165 IV262165 C262165 WVH196629 WLL196629 WBP196629 VRT196629 VHX196629 UYB196629 UOF196629 UEJ196629 TUN196629 TKR196629 TAV196629 SQZ196629 SHD196629 RXH196629 RNL196629 RDP196629 QTT196629 QJX196629 QAB196629 PQF196629 PGJ196629 OWN196629 OMR196629 OCV196629 NSZ196629 NJD196629 MZH196629 MPL196629 MFP196629 LVT196629 LLX196629 LCB196629 KSF196629 KIJ196629 JYN196629 JOR196629 JEV196629 IUZ196629 ILD196629 IBH196629 HRL196629 HHP196629 GXT196629 GNX196629 GEB196629 FUF196629 FKJ196629 FAN196629 EQR196629 EGV196629 DWZ196629 DND196629 DDH196629 CTL196629 CJP196629 BZT196629 BPX196629 BGB196629 AWF196629 AMJ196629 ACN196629 SR196629 IV196629 C196629 WVH131093 WLL131093 WBP131093 VRT131093 VHX131093 UYB131093 UOF131093 UEJ131093 TUN131093 TKR131093 TAV131093 SQZ131093 SHD131093 RXH131093 RNL131093 RDP131093 QTT131093 QJX131093 QAB131093 PQF131093 PGJ131093 OWN131093 OMR131093 OCV131093 NSZ131093 NJD131093 MZH131093 MPL131093 MFP131093 LVT131093 LLX131093 LCB131093 KSF131093 KIJ131093 JYN131093 JOR131093 JEV131093 IUZ131093 ILD131093 IBH131093 HRL131093 HHP131093 GXT131093 GNX131093 GEB131093 FUF131093 FKJ131093 FAN131093 EQR131093 EGV131093 DWZ131093 DND131093 DDH131093 CTL131093 CJP131093 BZT131093 BPX131093 BGB131093 AWF131093 AMJ131093 ACN131093 SR131093 IV131093 C131093 WVH65557 WLL65557 WBP65557 VRT65557 VHX65557 UYB65557 UOF65557 UEJ65557 TUN65557 TKR65557 TAV65557 SQZ65557 SHD65557 RXH65557 RNL65557 RDP65557 QTT65557 QJX65557 QAB65557 PQF65557 PGJ65557 OWN65557 OMR65557 OCV65557 NSZ65557 NJD65557 MZH65557 MPL65557 MFP65557 LVT65557 LLX65557 LCB65557 KSF65557 KIJ65557 JYN65557 JOR65557 JEV65557 IUZ65557 ILD65557 IBH65557 HRL65557 HHP65557 GXT65557 GNX65557 GEB65557 FUF65557 FKJ65557 FAN65557 EQR65557 EGV65557 DWZ65557 DND65557 DDH65557 CTL65557 CJP65557 BZT65557 BPX65557 BGB65557 AWF65557 AMJ65557 ACN65557 SR65557 IV65557 C65557 WLL983061">
      <formula1>0</formula1>
      <formula2>1</formula2>
    </dataValidation>
  </dataValidation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2:Z152"/>
  <sheetViews>
    <sheetView zoomScale="70" zoomScaleNormal="70" workbookViewId="0">
      <selection activeCell="D23" sqref="D23"/>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6.7109375" style="1" customWidth="1"/>
    <col min="11" max="11" width="23.5703125" style="1" customWidth="1"/>
    <col min="12" max="12" width="35.140625" style="1" customWidth="1"/>
    <col min="13" max="13" width="14.85546875" style="1" customWidth="1"/>
    <col min="14" max="14" width="15.28515625" style="1" customWidth="1"/>
    <col min="15" max="15" width="18.28515625" style="1" customWidth="1"/>
    <col min="16" max="16" width="19.5703125" style="1" bestFit="1" customWidth="1"/>
    <col min="17" max="17" width="17"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2417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146</v>
      </c>
      <c r="C10" s="1260" t="s">
        <v>2497</v>
      </c>
      <c r="D10" s="1260"/>
      <c r="E10" s="1261"/>
      <c r="F10" s="6"/>
      <c r="G10" s="6"/>
      <c r="H10" s="6"/>
      <c r="I10" s="6"/>
      <c r="J10" s="6"/>
      <c r="K10" s="6"/>
      <c r="L10" s="6"/>
      <c r="M10" s="6"/>
      <c r="N10" s="7"/>
    </row>
    <row r="11" spans="2:16" ht="16.5" thickBot="1">
      <c r="B11" s="8" t="s">
        <v>8</v>
      </c>
      <c r="C11" s="9">
        <v>41976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c r="B14" s="1262" t="s">
        <v>9</v>
      </c>
      <c r="C14" s="1262"/>
      <c r="D14" s="613" t="s">
        <v>2498</v>
      </c>
      <c r="E14" s="613" t="s">
        <v>11</v>
      </c>
      <c r="F14" s="613" t="s">
        <v>12</v>
      </c>
      <c r="G14" s="776"/>
      <c r="I14" s="19"/>
      <c r="J14" s="19"/>
      <c r="K14" s="19"/>
      <c r="L14" s="19"/>
      <c r="M14" s="19"/>
      <c r="N14" s="16"/>
    </row>
    <row r="15" spans="2:16">
      <c r="B15" s="1262"/>
      <c r="C15" s="1262"/>
      <c r="D15" s="613">
        <v>28</v>
      </c>
      <c r="E15" s="20">
        <v>2088281000</v>
      </c>
      <c r="F15" s="21">
        <v>1000</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536">
        <f>SUM(E15:E21)</f>
        <v>2088281000</v>
      </c>
      <c r="F22" s="447">
        <f>SUM(F15:F21)</f>
        <v>1000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191">
        <f>F22*0.8</f>
        <v>800</v>
      </c>
      <c r="D24" s="797"/>
      <c r="E24" s="193">
        <f>E22</f>
        <v>2088281000</v>
      </c>
      <c r="F24" s="451"/>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s="43" t="s">
        <v>48</v>
      </c>
      <c r="F29"/>
      <c r="G29"/>
      <c r="H29"/>
      <c r="I29" s="15"/>
      <c r="J29" s="15"/>
      <c r="K29" s="15"/>
      <c r="L29" s="15"/>
      <c r="M29" s="15"/>
      <c r="N29" s="16"/>
    </row>
    <row r="30" spans="1:14">
      <c r="A30" s="773"/>
      <c r="B30" s="110" t="s">
        <v>20</v>
      </c>
      <c r="C30" s="110"/>
      <c r="D30" s="110" t="s">
        <v>184</v>
      </c>
      <c r="E30" s="197"/>
      <c r="F30"/>
      <c r="G30"/>
      <c r="H30"/>
      <c r="I30" s="15"/>
      <c r="J30" s="15"/>
      <c r="K30" s="15"/>
      <c r="L30" s="15"/>
      <c r="M30" s="15"/>
      <c r="N30" s="16"/>
    </row>
    <row r="31" spans="1:14">
      <c r="A31" s="773"/>
      <c r="B31" s="110" t="s">
        <v>21</v>
      </c>
      <c r="C31" s="110"/>
      <c r="D31" s="110" t="s">
        <v>184</v>
      </c>
      <c r="E31" s="197"/>
      <c r="F31"/>
      <c r="G31"/>
      <c r="H31"/>
      <c r="I31" s="15"/>
      <c r="J31" s="15"/>
      <c r="K31" s="15"/>
      <c r="L31" s="15"/>
      <c r="M31" s="15"/>
      <c r="N31" s="16"/>
    </row>
    <row r="32" spans="1:14">
      <c r="A32" s="773"/>
      <c r="B32" s="110" t="s">
        <v>22</v>
      </c>
      <c r="C32" s="110" t="s">
        <v>184</v>
      </c>
      <c r="D32" s="110"/>
      <c r="E32" s="197"/>
      <c r="F32"/>
      <c r="G32"/>
      <c r="H32"/>
      <c r="I32" s="15"/>
      <c r="J32" s="15"/>
      <c r="K32" s="15"/>
      <c r="L32" s="15"/>
      <c r="M32" s="15"/>
      <c r="N32" s="16"/>
    </row>
    <row r="33" spans="1:17" ht="90">
      <c r="A33" s="773"/>
      <c r="B33" s="110" t="s">
        <v>23</v>
      </c>
      <c r="C33" s="110"/>
      <c r="D33" s="110" t="s">
        <v>184</v>
      </c>
      <c r="E33" s="579" t="s">
        <v>2499</v>
      </c>
      <c r="F33"/>
      <c r="G33"/>
      <c r="H33"/>
      <c r="I33" s="15"/>
      <c r="J33" s="15"/>
      <c r="K33" s="15"/>
      <c r="L33" s="15"/>
      <c r="M33" s="15"/>
      <c r="N33" s="16"/>
    </row>
    <row r="34" spans="1:17">
      <c r="A34" s="773"/>
      <c r="B34" s="110" t="s">
        <v>1903</v>
      </c>
      <c r="C34" s="197"/>
      <c r="D34" s="197" t="s">
        <v>184</v>
      </c>
      <c r="E34" s="197"/>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57">
      <c r="A41" s="773"/>
      <c r="B41" s="49" t="s">
        <v>30</v>
      </c>
      <c r="C41" s="50">
        <v>60</v>
      </c>
      <c r="D41" s="605">
        <f>+F151</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60">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300.75" customHeight="1">
      <c r="A49" s="150">
        <v>1</v>
      </c>
      <c r="B49" s="153" t="s">
        <v>2500</v>
      </c>
      <c r="C49" s="153" t="s">
        <v>2501</v>
      </c>
      <c r="D49" s="153" t="s">
        <v>49</v>
      </c>
      <c r="E49" s="154" t="s">
        <v>2502</v>
      </c>
      <c r="F49" s="155" t="s">
        <v>18</v>
      </c>
      <c r="G49" s="184" t="s">
        <v>53</v>
      </c>
      <c r="H49" s="156">
        <v>41652</v>
      </c>
      <c r="I49" s="156">
        <v>41912</v>
      </c>
      <c r="J49" s="157" t="s">
        <v>19</v>
      </c>
      <c r="K49" s="198">
        <v>8</v>
      </c>
      <c r="L49" s="157" t="s">
        <v>332</v>
      </c>
      <c r="M49" s="198">
        <v>984</v>
      </c>
      <c r="N49" s="198" t="s">
        <v>223</v>
      </c>
      <c r="O49" s="160">
        <v>984</v>
      </c>
      <c r="P49" s="160" t="s">
        <v>2503</v>
      </c>
      <c r="Q49" s="174"/>
      <c r="R49" s="175"/>
      <c r="S49" s="175"/>
      <c r="T49" s="175"/>
      <c r="U49" s="175"/>
      <c r="V49" s="175"/>
      <c r="W49" s="175"/>
      <c r="X49" s="175"/>
      <c r="Y49" s="175"/>
      <c r="Z49" s="175"/>
    </row>
    <row r="50" spans="1:26" s="162" customFormat="1">
      <c r="A50" s="150">
        <f>+A49+1</f>
        <v>2</v>
      </c>
      <c r="B50" s="153"/>
      <c r="C50" s="152"/>
      <c r="D50" s="153"/>
      <c r="E50" s="154"/>
      <c r="F50" s="155"/>
      <c r="G50" s="155"/>
      <c r="H50" s="155"/>
      <c r="I50" s="157"/>
      <c r="J50" s="157"/>
      <c r="K50" s="157"/>
      <c r="L50" s="157"/>
      <c r="M50" s="173"/>
      <c r="N50" s="173"/>
      <c r="O50" s="160"/>
      <c r="P50" s="160"/>
      <c r="Q50" s="174"/>
      <c r="R50" s="175"/>
      <c r="S50" s="175"/>
      <c r="T50" s="175"/>
      <c r="U50" s="175"/>
      <c r="V50" s="175"/>
      <c r="W50" s="175"/>
      <c r="X50" s="175"/>
      <c r="Y50" s="175"/>
      <c r="Z50" s="175"/>
    </row>
    <row r="51" spans="1:26" s="162" customFormat="1">
      <c r="A51" s="150">
        <f t="shared" ref="A51:A56" si="0">+A50+1</f>
        <v>3</v>
      </c>
      <c r="B51" s="153"/>
      <c r="C51" s="152"/>
      <c r="D51" s="153"/>
      <c r="E51" s="154"/>
      <c r="F51" s="155"/>
      <c r="G51" s="155"/>
      <c r="H51" s="155"/>
      <c r="I51" s="157"/>
      <c r="J51" s="157"/>
      <c r="K51" s="157"/>
      <c r="L51" s="157"/>
      <c r="M51" s="173"/>
      <c r="N51" s="173"/>
      <c r="O51" s="160"/>
      <c r="P51" s="160"/>
      <c r="Q51" s="174"/>
      <c r="R51" s="175"/>
      <c r="S51" s="175"/>
      <c r="T51" s="175"/>
      <c r="U51" s="175"/>
      <c r="V51" s="175"/>
      <c r="W51" s="175"/>
      <c r="X51" s="175"/>
      <c r="Y51" s="175"/>
      <c r="Z51" s="175"/>
    </row>
    <row r="52" spans="1:26" s="162" customFormat="1">
      <c r="A52" s="150">
        <f t="shared" si="0"/>
        <v>4</v>
      </c>
      <c r="B52" s="153"/>
      <c r="C52" s="152"/>
      <c r="D52" s="153"/>
      <c r="E52" s="154"/>
      <c r="F52" s="155"/>
      <c r="G52" s="155"/>
      <c r="H52" s="155"/>
      <c r="I52" s="157"/>
      <c r="J52" s="157"/>
      <c r="K52" s="157"/>
      <c r="L52" s="157"/>
      <c r="M52" s="173"/>
      <c r="N52" s="173"/>
      <c r="O52" s="160"/>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 si="1">SUM(K49:K56)</f>
        <v>8</v>
      </c>
      <c r="L57" s="158">
        <f t="shared" ref="L57:N57" si="2">SUM(L49:L56)</f>
        <v>0</v>
      </c>
      <c r="M57" s="185">
        <f t="shared" si="2"/>
        <v>984</v>
      </c>
      <c r="N57" s="158">
        <f t="shared" si="2"/>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625" t="s">
        <v>63</v>
      </c>
      <c r="E60" s="165" t="s">
        <v>64</v>
      </c>
    </row>
    <row r="61" spans="1:26" s="112" customFormat="1" ht="18.75">
      <c r="B61" s="166" t="s">
        <v>65</v>
      </c>
      <c r="C61" s="108"/>
      <c r="D61" s="117"/>
      <c r="E61" s="117" t="s">
        <v>184</v>
      </c>
      <c r="F61" s="168"/>
      <c r="G61" s="168"/>
      <c r="H61" s="168"/>
      <c r="I61" s="168"/>
      <c r="J61" s="168"/>
      <c r="K61" s="168"/>
      <c r="L61" s="168"/>
      <c r="M61" s="168"/>
    </row>
    <row r="62" spans="1:26" s="112" customFormat="1">
      <c r="B62" s="166" t="s">
        <v>66</v>
      </c>
      <c r="C62" s="167">
        <f>+M57</f>
        <v>984</v>
      </c>
      <c r="D62" s="117" t="s">
        <v>63</v>
      </c>
      <c r="E62" s="117"/>
    </row>
    <row r="63" spans="1:26" s="112" customFormat="1">
      <c r="B63" s="113"/>
      <c r="C63" s="1274"/>
      <c r="D63" s="1274"/>
      <c r="E63" s="1274"/>
      <c r="F63" s="1274"/>
      <c r="G63" s="1274"/>
      <c r="H63" s="1274"/>
      <c r="I63" s="1274"/>
      <c r="J63" s="1274"/>
      <c r="K63" s="1274"/>
      <c r="L63" s="1274"/>
      <c r="M63" s="1274"/>
      <c r="N63" s="1274"/>
    </row>
    <row r="64" spans="1:26" ht="15.75" thickBot="1"/>
    <row r="65" spans="2:17" ht="27" thickBot="1">
      <c r="B65" s="1275" t="s">
        <v>68</v>
      </c>
      <c r="C65" s="1275"/>
      <c r="D65" s="1275"/>
      <c r="E65" s="1275"/>
      <c r="F65" s="1275"/>
      <c r="G65" s="1275"/>
      <c r="H65" s="1275"/>
      <c r="I65" s="1275"/>
      <c r="J65" s="1275"/>
      <c r="K65" s="1275"/>
      <c r="L65" s="1275"/>
      <c r="M65" s="1275"/>
      <c r="N65" s="1275"/>
    </row>
    <row r="68" spans="2:17" ht="120">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1028</v>
      </c>
      <c r="C69" s="119" t="s">
        <v>155</v>
      </c>
      <c r="D69" s="120" t="s">
        <v>2504</v>
      </c>
      <c r="E69" s="120">
        <v>1000</v>
      </c>
      <c r="F69" s="121" t="s">
        <v>332</v>
      </c>
      <c r="G69" s="121" t="s">
        <v>332</v>
      </c>
      <c r="H69" s="121" t="s">
        <v>2505</v>
      </c>
      <c r="I69" s="122" t="s">
        <v>18</v>
      </c>
      <c r="J69" s="122" t="s">
        <v>332</v>
      </c>
      <c r="K69" s="44" t="s">
        <v>332</v>
      </c>
      <c r="L69" s="44" t="s">
        <v>332</v>
      </c>
      <c r="M69" s="44" t="s">
        <v>332</v>
      </c>
      <c r="N69" s="44" t="s">
        <v>332</v>
      </c>
      <c r="O69" s="1276"/>
      <c r="P69" s="1277"/>
      <c r="Q69" s="44" t="s">
        <v>18</v>
      </c>
    </row>
    <row r="70" spans="2:17">
      <c r="B70" s="119"/>
      <c r="C70" s="119"/>
      <c r="D70" s="120"/>
      <c r="E70" s="120"/>
      <c r="F70" s="121"/>
      <c r="G70" s="121"/>
      <c r="H70" s="121"/>
      <c r="I70" s="122"/>
      <c r="J70" s="122"/>
      <c r="K70" s="44"/>
      <c r="L70" s="44"/>
      <c r="M70" s="44"/>
      <c r="N70" s="44"/>
      <c r="O70" s="1278"/>
      <c r="P70" s="1279"/>
      <c r="Q70" s="44"/>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2506</v>
      </c>
      <c r="C81" s="1269"/>
      <c r="D81" s="1269"/>
      <c r="E81" s="1269"/>
      <c r="F81" s="1269"/>
      <c r="G81" s="1269"/>
      <c r="H81" s="1269"/>
      <c r="I81" s="1269"/>
      <c r="J81" s="1269"/>
      <c r="K81" s="1269"/>
      <c r="L81" s="1269"/>
      <c r="M81" s="1269"/>
      <c r="N81" s="1270"/>
    </row>
    <row r="86" spans="2:17" ht="75">
      <c r="B86" s="114" t="s">
        <v>92</v>
      </c>
      <c r="C86" s="114" t="s">
        <v>93</v>
      </c>
      <c r="D86" s="114" t="s">
        <v>94</v>
      </c>
      <c r="E86" s="114" t="s">
        <v>95</v>
      </c>
      <c r="F86" s="114" t="s">
        <v>96</v>
      </c>
      <c r="G86" s="114" t="s">
        <v>97</v>
      </c>
      <c r="H86" s="114" t="s">
        <v>98</v>
      </c>
      <c r="I86" s="114" t="s">
        <v>99</v>
      </c>
      <c r="J86" s="926" t="s">
        <v>189</v>
      </c>
      <c r="K86" s="926" t="s">
        <v>190</v>
      </c>
      <c r="L86" s="945" t="s">
        <v>191</v>
      </c>
      <c r="M86" s="114" t="s">
        <v>101</v>
      </c>
      <c r="N86" s="114" t="s">
        <v>102</v>
      </c>
      <c r="O86" s="114" t="s">
        <v>103</v>
      </c>
      <c r="P86" s="1271" t="s">
        <v>82</v>
      </c>
      <c r="Q86" s="1273"/>
    </row>
    <row r="87" spans="2:17" s="183" customFormat="1" ht="92.25" customHeight="1">
      <c r="B87" s="582" t="s">
        <v>104</v>
      </c>
      <c r="C87" s="946" t="s">
        <v>2507</v>
      </c>
      <c r="D87" s="582" t="s">
        <v>2508</v>
      </c>
      <c r="E87" s="947">
        <v>1062295073</v>
      </c>
      <c r="F87" s="582" t="s">
        <v>243</v>
      </c>
      <c r="G87" s="582" t="s">
        <v>244</v>
      </c>
      <c r="H87" s="734">
        <v>41803</v>
      </c>
      <c r="I87" s="948" t="s">
        <v>332</v>
      </c>
      <c r="J87" s="582" t="s">
        <v>2509</v>
      </c>
      <c r="K87" s="580" t="s">
        <v>2510</v>
      </c>
      <c r="L87" s="949" t="s">
        <v>2511</v>
      </c>
      <c r="M87" s="820" t="s">
        <v>18</v>
      </c>
      <c r="N87" s="820" t="s">
        <v>19</v>
      </c>
      <c r="O87" s="820" t="s">
        <v>18</v>
      </c>
      <c r="P87" s="1276" t="s">
        <v>2512</v>
      </c>
      <c r="Q87" s="1277"/>
    </row>
    <row r="88" spans="2:17" s="183" customFormat="1" ht="90">
      <c r="B88" s="950" t="s">
        <v>104</v>
      </c>
      <c r="C88" s="946" t="s">
        <v>2507</v>
      </c>
      <c r="D88" s="129" t="s">
        <v>2513</v>
      </c>
      <c r="E88" s="649">
        <v>36065544</v>
      </c>
      <c r="F88" s="610" t="s">
        <v>114</v>
      </c>
      <c r="G88" s="602" t="s">
        <v>2456</v>
      </c>
      <c r="H88" s="734">
        <v>40530</v>
      </c>
      <c r="I88" s="854" t="s">
        <v>332</v>
      </c>
      <c r="J88" s="950" t="s">
        <v>2514</v>
      </c>
      <c r="K88" s="580" t="s">
        <v>2515</v>
      </c>
      <c r="L88" s="188" t="s">
        <v>2516</v>
      </c>
      <c r="M88" s="602" t="s">
        <v>18</v>
      </c>
      <c r="N88" s="602" t="s">
        <v>19</v>
      </c>
      <c r="O88" s="602" t="s">
        <v>18</v>
      </c>
      <c r="P88" s="1276" t="s">
        <v>2512</v>
      </c>
      <c r="Q88" s="1277"/>
    </row>
    <row r="89" spans="2:17" s="183" customFormat="1" ht="75">
      <c r="B89" s="950" t="s">
        <v>104</v>
      </c>
      <c r="C89" s="946" t="s">
        <v>2507</v>
      </c>
      <c r="D89" s="129" t="s">
        <v>2517</v>
      </c>
      <c r="E89" s="649">
        <v>76009022</v>
      </c>
      <c r="F89" s="129" t="s">
        <v>212</v>
      </c>
      <c r="G89" s="129" t="s">
        <v>244</v>
      </c>
      <c r="H89" s="480">
        <v>40124</v>
      </c>
      <c r="I89" s="854" t="s">
        <v>332</v>
      </c>
      <c r="J89" s="129" t="s">
        <v>2518</v>
      </c>
      <c r="K89" s="129" t="s">
        <v>2519</v>
      </c>
      <c r="L89" s="129" t="s">
        <v>2520</v>
      </c>
      <c r="M89" s="602" t="s">
        <v>18</v>
      </c>
      <c r="N89" s="602" t="s">
        <v>19</v>
      </c>
      <c r="O89" s="602" t="s">
        <v>18</v>
      </c>
      <c r="P89" s="1280" t="s">
        <v>2512</v>
      </c>
      <c r="Q89" s="1280"/>
    </row>
    <row r="90" spans="2:17" s="183" customFormat="1" ht="60">
      <c r="B90" s="950" t="s">
        <v>104</v>
      </c>
      <c r="C90" s="946" t="s">
        <v>2507</v>
      </c>
      <c r="D90" s="129" t="s">
        <v>2521</v>
      </c>
      <c r="E90" s="649">
        <v>34599224</v>
      </c>
      <c r="F90" s="129" t="s">
        <v>2522</v>
      </c>
      <c r="G90" s="129" t="s">
        <v>2523</v>
      </c>
      <c r="H90" s="480">
        <v>40905</v>
      </c>
      <c r="I90" s="854" t="s">
        <v>332</v>
      </c>
      <c r="J90" s="129" t="s">
        <v>2524</v>
      </c>
      <c r="K90" s="129" t="s">
        <v>2525</v>
      </c>
      <c r="L90" s="138" t="s">
        <v>2526</v>
      </c>
      <c r="M90" s="602" t="s">
        <v>18</v>
      </c>
      <c r="N90" s="602" t="s">
        <v>19</v>
      </c>
      <c r="O90" s="602" t="s">
        <v>18</v>
      </c>
      <c r="P90" s="1276" t="s">
        <v>2512</v>
      </c>
      <c r="Q90" s="1277"/>
    </row>
    <row r="91" spans="2:17" s="183" customFormat="1" ht="60">
      <c r="B91" s="950" t="s">
        <v>114</v>
      </c>
      <c r="C91" s="946" t="s">
        <v>2527</v>
      </c>
      <c r="D91" s="129" t="s">
        <v>2528</v>
      </c>
      <c r="E91" s="649">
        <v>1062296655</v>
      </c>
      <c r="F91" s="129" t="s">
        <v>2529</v>
      </c>
      <c r="G91" s="129" t="s">
        <v>244</v>
      </c>
      <c r="H91" s="480" t="s">
        <v>2530</v>
      </c>
      <c r="I91" s="854" t="s">
        <v>332</v>
      </c>
      <c r="J91" s="129" t="s">
        <v>2493</v>
      </c>
      <c r="K91" s="480">
        <v>41609</v>
      </c>
      <c r="L91" s="129" t="s">
        <v>2520</v>
      </c>
      <c r="M91" s="602" t="s">
        <v>18</v>
      </c>
      <c r="N91" s="602" t="s">
        <v>19</v>
      </c>
      <c r="O91" s="854" t="s">
        <v>18</v>
      </c>
      <c r="P91" s="1276" t="s">
        <v>2531</v>
      </c>
      <c r="Q91" s="1277"/>
    </row>
    <row r="92" spans="2:17" s="183" customFormat="1" ht="57.75" customHeight="1">
      <c r="B92" s="950" t="s">
        <v>114</v>
      </c>
      <c r="C92" s="946" t="s">
        <v>2527</v>
      </c>
      <c r="D92" s="129" t="s">
        <v>2324</v>
      </c>
      <c r="E92" s="649">
        <v>1062295690</v>
      </c>
      <c r="F92" s="129" t="s">
        <v>2532</v>
      </c>
      <c r="G92" s="129" t="s">
        <v>2533</v>
      </c>
      <c r="H92" s="480" t="s">
        <v>2534</v>
      </c>
      <c r="I92" s="854" t="s">
        <v>332</v>
      </c>
      <c r="J92" s="129" t="s">
        <v>2535</v>
      </c>
      <c r="K92" s="480">
        <v>41518</v>
      </c>
      <c r="L92" s="129" t="s">
        <v>2536</v>
      </c>
      <c r="M92" s="602" t="s">
        <v>18</v>
      </c>
      <c r="N92" s="602" t="s">
        <v>19</v>
      </c>
      <c r="O92" s="854" t="s">
        <v>18</v>
      </c>
      <c r="P92" s="1276" t="s">
        <v>2537</v>
      </c>
      <c r="Q92" s="1277"/>
    </row>
    <row r="93" spans="2:17" s="183" customFormat="1" ht="195.75" customHeight="1">
      <c r="B93" s="950" t="s">
        <v>114</v>
      </c>
      <c r="C93" s="946" t="s">
        <v>2527</v>
      </c>
      <c r="D93" s="129" t="s">
        <v>2538</v>
      </c>
      <c r="E93" s="649">
        <v>66993973</v>
      </c>
      <c r="F93" s="129" t="s">
        <v>243</v>
      </c>
      <c r="G93" s="129" t="s">
        <v>244</v>
      </c>
      <c r="H93" s="480">
        <v>40292</v>
      </c>
      <c r="I93" s="854" t="s">
        <v>332</v>
      </c>
      <c r="J93" s="129" t="s">
        <v>2539</v>
      </c>
      <c r="K93" s="129" t="s">
        <v>2540</v>
      </c>
      <c r="L93" s="129" t="s">
        <v>2541</v>
      </c>
      <c r="M93" s="602" t="s">
        <v>18</v>
      </c>
      <c r="N93" s="602" t="s">
        <v>18</v>
      </c>
      <c r="O93" s="602" t="s">
        <v>18</v>
      </c>
      <c r="P93" s="1276"/>
      <c r="Q93" s="1277"/>
    </row>
    <row r="94" spans="2:17" s="183" customFormat="1" ht="45">
      <c r="B94" s="950" t="s">
        <v>114</v>
      </c>
      <c r="C94" s="946" t="s">
        <v>2527</v>
      </c>
      <c r="D94" s="129" t="s">
        <v>2542</v>
      </c>
      <c r="E94" s="649">
        <v>1144045531</v>
      </c>
      <c r="F94" s="129" t="s">
        <v>2543</v>
      </c>
      <c r="G94" s="129" t="s">
        <v>2543</v>
      </c>
      <c r="H94" s="129" t="s">
        <v>2543</v>
      </c>
      <c r="I94" s="138" t="s">
        <v>332</v>
      </c>
      <c r="J94" s="602" t="s">
        <v>2544</v>
      </c>
      <c r="K94" s="129" t="s">
        <v>2545</v>
      </c>
      <c r="L94" s="129" t="s">
        <v>2546</v>
      </c>
      <c r="M94" s="602" t="s">
        <v>18</v>
      </c>
      <c r="N94" s="602" t="s">
        <v>19</v>
      </c>
      <c r="O94" s="602" t="s">
        <v>18</v>
      </c>
      <c r="P94" s="1377" t="s">
        <v>2547</v>
      </c>
      <c r="Q94" s="1378"/>
    </row>
    <row r="95" spans="2:17" s="183" customFormat="1" ht="122.25" customHeight="1">
      <c r="B95" s="950" t="s">
        <v>212</v>
      </c>
      <c r="C95" s="946" t="s">
        <v>2527</v>
      </c>
      <c r="D95" s="129" t="s">
        <v>2548</v>
      </c>
      <c r="E95" s="649">
        <v>10742339</v>
      </c>
      <c r="F95" s="129" t="s">
        <v>212</v>
      </c>
      <c r="G95" s="129" t="s">
        <v>134</v>
      </c>
      <c r="H95" s="480" t="s">
        <v>2549</v>
      </c>
      <c r="I95" s="622" t="s">
        <v>332</v>
      </c>
      <c r="J95" s="129" t="s">
        <v>2550</v>
      </c>
      <c r="K95" s="129" t="s">
        <v>2551</v>
      </c>
      <c r="L95" s="129" t="s">
        <v>2552</v>
      </c>
      <c r="M95" s="602" t="s">
        <v>18</v>
      </c>
      <c r="N95" s="602" t="s">
        <v>18</v>
      </c>
      <c r="O95" s="602" t="s">
        <v>18</v>
      </c>
      <c r="P95" s="1276" t="s">
        <v>2553</v>
      </c>
      <c r="Q95" s="1277"/>
    </row>
    <row r="96" spans="2:17" s="183" customFormat="1" ht="282" customHeight="1">
      <c r="B96" s="950" t="s">
        <v>212</v>
      </c>
      <c r="C96" s="946" t="s">
        <v>2527</v>
      </c>
      <c r="D96" s="129" t="s">
        <v>2554</v>
      </c>
      <c r="E96" s="649">
        <v>10487269</v>
      </c>
      <c r="F96" s="129" t="s">
        <v>2555</v>
      </c>
      <c r="G96" s="129" t="s">
        <v>2555</v>
      </c>
      <c r="H96" s="129" t="s">
        <v>2555</v>
      </c>
      <c r="I96" s="129" t="s">
        <v>332</v>
      </c>
      <c r="J96" s="129" t="s">
        <v>2556</v>
      </c>
      <c r="K96" s="129" t="s">
        <v>2557</v>
      </c>
      <c r="L96" s="129" t="s">
        <v>2558</v>
      </c>
      <c r="M96" s="602" t="s">
        <v>18</v>
      </c>
      <c r="N96" s="602" t="s">
        <v>19</v>
      </c>
      <c r="O96" s="602" t="s">
        <v>18</v>
      </c>
      <c r="P96" s="1377" t="s">
        <v>2559</v>
      </c>
      <c r="Q96" s="1378"/>
    </row>
    <row r="97" spans="1:26">
      <c r="B97" s="44"/>
      <c r="C97" s="946"/>
      <c r="D97" s="44"/>
      <c r="E97" s="44"/>
      <c r="F97" s="44"/>
      <c r="G97" s="44"/>
      <c r="H97" s="44"/>
      <c r="I97" s="44"/>
      <c r="J97" s="44"/>
      <c r="K97" s="44"/>
      <c r="L97" s="44"/>
      <c r="M97" s="44"/>
      <c r="N97" s="44"/>
      <c r="O97" s="44"/>
      <c r="P97" s="1278"/>
      <c r="Q97" s="1279"/>
    </row>
    <row r="98" spans="1:26" ht="26.25">
      <c r="B98" s="951" t="s">
        <v>118</v>
      </c>
      <c r="C98" s="952"/>
      <c r="D98" s="952"/>
      <c r="E98" s="952"/>
      <c r="F98" s="952"/>
      <c r="G98" s="952"/>
      <c r="H98" s="952"/>
      <c r="I98" s="952"/>
      <c r="J98" s="952"/>
      <c r="K98" s="952"/>
      <c r="L98" s="952"/>
      <c r="M98" s="952"/>
      <c r="N98" s="953"/>
      <c r="O98" s="1412"/>
      <c r="P98" s="1413"/>
      <c r="Q98" s="1414"/>
    </row>
    <row r="101" spans="1:26" ht="30">
      <c r="B101" s="115" t="s">
        <v>17</v>
      </c>
      <c r="C101" s="115" t="s">
        <v>119</v>
      </c>
      <c r="D101" s="1271" t="s">
        <v>82</v>
      </c>
      <c r="E101" s="1273"/>
    </row>
    <row r="102" spans="1:26" ht="30">
      <c r="B102" s="129" t="s">
        <v>181</v>
      </c>
      <c r="C102" s="44" t="s">
        <v>19</v>
      </c>
      <c r="D102" s="1280"/>
      <c r="E102" s="1280"/>
      <c r="H102" s="1" t="s">
        <v>2360</v>
      </c>
    </row>
    <row r="105" spans="1:26" ht="26.25">
      <c r="B105" s="1256" t="s">
        <v>121</v>
      </c>
      <c r="C105" s="1257"/>
      <c r="D105" s="1257"/>
      <c r="E105" s="1257"/>
      <c r="F105" s="1257"/>
      <c r="G105" s="1257"/>
      <c r="H105" s="1257"/>
      <c r="I105" s="1257"/>
      <c r="J105" s="1257"/>
      <c r="K105" s="1257"/>
      <c r="L105" s="1257"/>
      <c r="M105" s="1257"/>
      <c r="N105" s="1257"/>
      <c r="O105" s="1257"/>
      <c r="P105" s="1257"/>
    </row>
    <row r="107" spans="1:26" ht="15.75" thickBot="1"/>
    <row r="108" spans="1:26" ht="27" thickBot="1">
      <c r="B108" s="1268" t="s">
        <v>122</v>
      </c>
      <c r="C108" s="1269"/>
      <c r="D108" s="1269"/>
      <c r="E108" s="1269"/>
      <c r="F108" s="1269"/>
      <c r="G108" s="1269"/>
      <c r="H108" s="1269"/>
      <c r="I108" s="1269"/>
      <c r="J108" s="1269"/>
      <c r="K108" s="1269"/>
      <c r="L108" s="1269"/>
      <c r="M108" s="1269"/>
      <c r="N108" s="1270"/>
    </row>
    <row r="110" spans="1:26" ht="15.75" thickBot="1">
      <c r="M110" s="51"/>
      <c r="N110" s="51"/>
    </row>
    <row r="111" spans="1:26" s="15" customFormat="1" ht="60">
      <c r="A111" s="1"/>
      <c r="B111" s="52" t="s">
        <v>33</v>
      </c>
      <c r="C111" s="52" t="s">
        <v>34</v>
      </c>
      <c r="D111" s="52" t="s">
        <v>35</v>
      </c>
      <c r="E111" s="52" t="s">
        <v>36</v>
      </c>
      <c r="F111" s="52" t="s">
        <v>37</v>
      </c>
      <c r="G111" s="52" t="s">
        <v>38</v>
      </c>
      <c r="H111" s="52" t="s">
        <v>39</v>
      </c>
      <c r="I111" s="52" t="s">
        <v>40</v>
      </c>
      <c r="J111" s="52" t="s">
        <v>41</v>
      </c>
      <c r="K111" s="52" t="s">
        <v>42</v>
      </c>
      <c r="L111" s="52" t="s">
        <v>43</v>
      </c>
      <c r="M111" s="53" t="s">
        <v>44</v>
      </c>
      <c r="N111" s="52" t="s">
        <v>45</v>
      </c>
      <c r="O111" s="52" t="s">
        <v>46</v>
      </c>
      <c r="P111" s="54" t="s">
        <v>47</v>
      </c>
      <c r="Q111" s="54" t="s">
        <v>48</v>
      </c>
    </row>
    <row r="112" spans="1:26" s="162" customFormat="1">
      <c r="A112" s="15"/>
      <c r="B112" s="153"/>
      <c r="C112" s="153"/>
      <c r="D112" s="153"/>
      <c r="E112" s="154"/>
      <c r="F112" s="155"/>
      <c r="G112" s="184"/>
      <c r="H112" s="156"/>
      <c r="I112" s="156"/>
      <c r="J112" s="157"/>
      <c r="K112" s="198"/>
      <c r="L112" s="157"/>
      <c r="M112" s="198"/>
      <c r="N112" s="173"/>
      <c r="O112" s="160"/>
      <c r="P112" s="160"/>
      <c r="Q112" s="174"/>
      <c r="R112" s="175"/>
      <c r="S112" s="175"/>
      <c r="T112" s="175"/>
      <c r="U112" s="175"/>
      <c r="V112" s="175"/>
      <c r="W112" s="175"/>
      <c r="X112" s="175"/>
      <c r="Y112" s="175"/>
      <c r="Z112" s="175"/>
    </row>
    <row r="113" spans="1:26" s="162" customFormat="1">
      <c r="A113" s="150">
        <v>1</v>
      </c>
      <c r="B113" s="153"/>
      <c r="C113" s="152"/>
      <c r="D113" s="153"/>
      <c r="E113" s="154"/>
      <c r="F113" s="155"/>
      <c r="G113" s="155"/>
      <c r="H113" s="155"/>
      <c r="I113" s="157"/>
      <c r="J113" s="157"/>
      <c r="K113" s="157"/>
      <c r="L113" s="157"/>
      <c r="M113" s="173"/>
      <c r="N113" s="173"/>
      <c r="O113" s="160"/>
      <c r="P113" s="160"/>
      <c r="Q113" s="174"/>
      <c r="R113" s="175"/>
      <c r="S113" s="175"/>
      <c r="T113" s="175"/>
      <c r="U113" s="175"/>
      <c r="V113" s="175"/>
      <c r="W113" s="175"/>
      <c r="X113" s="175"/>
      <c r="Y113" s="175"/>
      <c r="Z113" s="175"/>
    </row>
    <row r="114" spans="1:26" s="162" customFormat="1">
      <c r="A114" s="150">
        <f>+A113+1</f>
        <v>2</v>
      </c>
      <c r="B114" s="153"/>
      <c r="C114" s="152"/>
      <c r="D114" s="153"/>
      <c r="E114" s="154"/>
      <c r="F114" s="155"/>
      <c r="G114" s="155"/>
      <c r="H114" s="155"/>
      <c r="I114" s="157"/>
      <c r="J114" s="157"/>
      <c r="K114" s="157"/>
      <c r="L114" s="157"/>
      <c r="M114" s="173"/>
      <c r="N114" s="173"/>
      <c r="O114" s="160"/>
      <c r="P114" s="160"/>
      <c r="Q114" s="174"/>
      <c r="R114" s="175"/>
      <c r="S114" s="175"/>
      <c r="T114" s="175"/>
      <c r="U114" s="175"/>
      <c r="V114" s="175"/>
      <c r="W114" s="175"/>
      <c r="X114" s="175"/>
      <c r="Y114" s="175"/>
      <c r="Z114" s="175"/>
    </row>
    <row r="115" spans="1:26" s="162" customFormat="1">
      <c r="A115" s="150">
        <f t="shared" ref="A115:A120" si="3">+A114+1</f>
        <v>3</v>
      </c>
      <c r="B115" s="153"/>
      <c r="C115" s="152"/>
      <c r="D115" s="153"/>
      <c r="E115" s="154"/>
      <c r="F115" s="155"/>
      <c r="G115" s="155"/>
      <c r="H115" s="155"/>
      <c r="I115" s="157"/>
      <c r="J115" s="157"/>
      <c r="K115" s="157"/>
      <c r="L115" s="157"/>
      <c r="M115" s="173"/>
      <c r="N115" s="173"/>
      <c r="O115" s="160"/>
      <c r="P115" s="160"/>
      <c r="Q115" s="174"/>
      <c r="R115" s="175"/>
      <c r="S115" s="175"/>
      <c r="T115" s="175"/>
      <c r="U115" s="175"/>
      <c r="V115" s="175"/>
      <c r="W115" s="175"/>
      <c r="X115" s="175"/>
      <c r="Y115" s="175"/>
      <c r="Z115" s="175"/>
    </row>
    <row r="116" spans="1:26" s="162" customFormat="1">
      <c r="A116" s="150">
        <f t="shared" si="3"/>
        <v>4</v>
      </c>
      <c r="B116" s="153"/>
      <c r="C116" s="152"/>
      <c r="D116" s="153"/>
      <c r="E116" s="154"/>
      <c r="F116" s="155"/>
      <c r="G116" s="155"/>
      <c r="H116" s="155"/>
      <c r="I116" s="157"/>
      <c r="J116" s="157"/>
      <c r="K116" s="157"/>
      <c r="L116" s="157"/>
      <c r="M116" s="173"/>
      <c r="N116" s="173"/>
      <c r="O116" s="160"/>
      <c r="P116" s="160"/>
      <c r="Q116" s="174"/>
      <c r="R116" s="175"/>
      <c r="S116" s="175"/>
      <c r="T116" s="175"/>
      <c r="U116" s="175"/>
      <c r="V116" s="175"/>
      <c r="W116" s="175"/>
      <c r="X116" s="175"/>
      <c r="Y116" s="175"/>
      <c r="Z116" s="175"/>
    </row>
    <row r="117" spans="1:26" s="162" customFormat="1">
      <c r="A117" s="150">
        <f t="shared" si="3"/>
        <v>5</v>
      </c>
      <c r="B117" s="153"/>
      <c r="C117" s="152"/>
      <c r="D117" s="153"/>
      <c r="E117" s="154"/>
      <c r="F117" s="155"/>
      <c r="G117" s="155"/>
      <c r="H117" s="155"/>
      <c r="I117" s="157"/>
      <c r="J117" s="157"/>
      <c r="K117" s="157"/>
      <c r="L117" s="157"/>
      <c r="M117" s="173"/>
      <c r="N117" s="173"/>
      <c r="O117" s="160"/>
      <c r="P117" s="160"/>
      <c r="Q117" s="174"/>
      <c r="R117" s="175"/>
      <c r="S117" s="175"/>
      <c r="T117" s="175"/>
      <c r="U117" s="175"/>
      <c r="V117" s="175"/>
      <c r="W117" s="175"/>
      <c r="X117" s="175"/>
      <c r="Y117" s="175"/>
      <c r="Z117" s="175"/>
    </row>
    <row r="118" spans="1:26" s="162" customFormat="1">
      <c r="A118" s="150">
        <f t="shared" si="3"/>
        <v>6</v>
      </c>
      <c r="B118" s="153"/>
      <c r="C118" s="152"/>
      <c r="D118" s="153"/>
      <c r="E118" s="154"/>
      <c r="F118" s="155"/>
      <c r="G118" s="155"/>
      <c r="H118" s="155"/>
      <c r="I118" s="157"/>
      <c r="J118" s="157"/>
      <c r="K118" s="157"/>
      <c r="L118" s="157"/>
      <c r="M118" s="173"/>
      <c r="N118" s="173"/>
      <c r="O118" s="160"/>
      <c r="P118" s="160"/>
      <c r="Q118" s="174"/>
      <c r="R118" s="175"/>
      <c r="S118" s="175"/>
      <c r="T118" s="175"/>
      <c r="U118" s="175"/>
      <c r="V118" s="175"/>
      <c r="W118" s="175"/>
      <c r="X118" s="175"/>
      <c r="Y118" s="175"/>
      <c r="Z118" s="175"/>
    </row>
    <row r="119" spans="1:26" s="162" customFormat="1">
      <c r="A119" s="150">
        <f t="shared" si="3"/>
        <v>7</v>
      </c>
      <c r="B119" s="153"/>
      <c r="C119" s="152"/>
      <c r="D119" s="153"/>
      <c r="E119" s="154"/>
      <c r="F119" s="155"/>
      <c r="G119" s="155"/>
      <c r="H119" s="155"/>
      <c r="I119" s="157"/>
      <c r="J119" s="157"/>
      <c r="K119" s="157"/>
      <c r="L119" s="157"/>
      <c r="M119" s="173"/>
      <c r="N119" s="173"/>
      <c r="O119" s="160"/>
      <c r="P119" s="160"/>
      <c r="Q119" s="174"/>
      <c r="R119" s="175"/>
      <c r="S119" s="175"/>
      <c r="T119" s="175"/>
      <c r="U119" s="175"/>
      <c r="V119" s="175"/>
      <c r="W119" s="175"/>
      <c r="X119" s="175"/>
      <c r="Y119" s="175"/>
      <c r="Z119" s="175"/>
    </row>
    <row r="120" spans="1:26" s="162" customFormat="1">
      <c r="A120" s="150">
        <f t="shared" si="3"/>
        <v>8</v>
      </c>
      <c r="B120" s="151" t="s">
        <v>28</v>
      </c>
      <c r="C120" s="152"/>
      <c r="D120" s="153"/>
      <c r="E120" s="154"/>
      <c r="F120" s="155"/>
      <c r="G120" s="155"/>
      <c r="H120" s="155"/>
      <c r="I120" s="157"/>
      <c r="J120" s="157"/>
      <c r="K120" s="158">
        <f t="shared" ref="K120:N120" si="4">SUM(K112:K119)</f>
        <v>0</v>
      </c>
      <c r="L120" s="158">
        <f t="shared" si="4"/>
        <v>0</v>
      </c>
      <c r="M120" s="158">
        <f t="shared" si="4"/>
        <v>0</v>
      </c>
      <c r="N120" s="158">
        <f t="shared" si="4"/>
        <v>0</v>
      </c>
      <c r="O120" s="160"/>
      <c r="P120" s="160"/>
      <c r="Q120" s="161"/>
    </row>
    <row r="121" spans="1:26">
      <c r="A121" s="150"/>
      <c r="B121" s="112"/>
      <c r="C121" s="112"/>
      <c r="D121" s="112"/>
      <c r="E121" s="163"/>
      <c r="F121" s="112"/>
      <c r="G121" s="112"/>
      <c r="H121" s="112"/>
      <c r="I121" s="112"/>
      <c r="J121" s="112"/>
      <c r="K121" s="112"/>
      <c r="L121" s="112"/>
      <c r="M121" s="112"/>
      <c r="N121" s="112"/>
      <c r="O121" s="112"/>
      <c r="P121" s="112"/>
    </row>
    <row r="122" spans="1:26" ht="18.75">
      <c r="B122" s="166" t="s">
        <v>123</v>
      </c>
      <c r="C122" s="176">
        <f>+K120</f>
        <v>0</v>
      </c>
      <c r="H122" s="168"/>
      <c r="I122" s="168"/>
      <c r="J122" s="168"/>
      <c r="K122" s="168"/>
      <c r="L122" s="168"/>
      <c r="M122" s="168"/>
      <c r="N122" s="112"/>
      <c r="O122" s="112"/>
      <c r="P122" s="112"/>
    </row>
    <row r="124" spans="1:26" ht="15.75" thickBot="1"/>
    <row r="125" spans="1:26" ht="30.75" thickBot="1">
      <c r="B125" s="177" t="s">
        <v>124</v>
      </c>
      <c r="C125" s="142" t="s">
        <v>125</v>
      </c>
      <c r="D125" s="177" t="s">
        <v>27</v>
      </c>
      <c r="E125" s="142" t="s">
        <v>126</v>
      </c>
    </row>
    <row r="126" spans="1:26">
      <c r="B126" s="178" t="s">
        <v>127</v>
      </c>
      <c r="C126" s="179">
        <v>20</v>
      </c>
      <c r="D126" s="179">
        <v>0</v>
      </c>
      <c r="E126" s="1282">
        <f>+D126+D127+D128</f>
        <v>0</v>
      </c>
    </row>
    <row r="127" spans="1:26">
      <c r="B127" s="178" t="s">
        <v>128</v>
      </c>
      <c r="C127" s="118">
        <v>30</v>
      </c>
      <c r="D127" s="605">
        <v>0</v>
      </c>
      <c r="E127" s="1283"/>
    </row>
    <row r="128" spans="1:26" ht="15.75" thickBot="1">
      <c r="B128" s="178" t="s">
        <v>129</v>
      </c>
      <c r="C128" s="180">
        <v>40</v>
      </c>
      <c r="D128" s="180">
        <v>0</v>
      </c>
      <c r="E128" s="1284"/>
    </row>
    <row r="130" spans="2:17" ht="15.75" thickBot="1"/>
    <row r="131" spans="2:17" ht="27" thickBot="1">
      <c r="B131" s="1268" t="s">
        <v>130</v>
      </c>
      <c r="C131" s="1269"/>
      <c r="D131" s="1269"/>
      <c r="E131" s="1269"/>
      <c r="F131" s="1269"/>
      <c r="G131" s="1269"/>
      <c r="H131" s="1269"/>
      <c r="I131" s="1269"/>
      <c r="J131" s="1269"/>
      <c r="K131" s="1269"/>
      <c r="L131" s="1269"/>
      <c r="M131" s="1269"/>
      <c r="N131" s="1270"/>
    </row>
    <row r="133" spans="2:17" ht="75">
      <c r="B133" s="851" t="s">
        <v>92</v>
      </c>
      <c r="C133" s="114" t="s">
        <v>93</v>
      </c>
      <c r="D133" s="114" t="s">
        <v>94</v>
      </c>
      <c r="E133" s="114" t="s">
        <v>95</v>
      </c>
      <c r="F133" s="114" t="s">
        <v>96</v>
      </c>
      <c r="G133" s="114" t="s">
        <v>97</v>
      </c>
      <c r="H133" s="114" t="s">
        <v>98</v>
      </c>
      <c r="I133" s="114" t="s">
        <v>99</v>
      </c>
      <c r="J133" s="1271" t="s">
        <v>100</v>
      </c>
      <c r="K133" s="1272"/>
      <c r="L133" s="1273"/>
      <c r="M133" s="114" t="s">
        <v>101</v>
      </c>
      <c r="N133" s="114" t="s">
        <v>102</v>
      </c>
      <c r="O133" s="114" t="s">
        <v>103</v>
      </c>
      <c r="P133" s="1271" t="s">
        <v>82</v>
      </c>
      <c r="Q133" s="1273"/>
    </row>
    <row r="134" spans="2:17" s="183" customFormat="1" ht="30">
      <c r="B134" s="129" t="s">
        <v>460</v>
      </c>
      <c r="C134" s="129"/>
      <c r="D134" s="129"/>
      <c r="E134" s="129"/>
      <c r="F134" s="129"/>
      <c r="G134" s="129"/>
      <c r="H134" s="480"/>
      <c r="I134" s="189"/>
      <c r="J134" s="129"/>
      <c r="K134" s="189"/>
      <c r="L134" s="189"/>
      <c r="M134" s="129"/>
      <c r="N134" s="129"/>
      <c r="O134" s="129"/>
      <c r="P134" s="1367"/>
      <c r="Q134" s="1367"/>
    </row>
    <row r="135" spans="2:17" ht="30">
      <c r="B135" s="129" t="s">
        <v>461</v>
      </c>
      <c r="C135" s="129" t="s">
        <v>131</v>
      </c>
      <c r="D135" s="129"/>
      <c r="E135" s="129"/>
      <c r="F135" s="129"/>
      <c r="G135" s="129"/>
      <c r="H135" s="480"/>
      <c r="I135" s="189"/>
      <c r="J135" s="129"/>
      <c r="K135" s="189"/>
      <c r="L135" s="189"/>
      <c r="M135" s="129"/>
      <c r="N135" s="129"/>
      <c r="O135" s="129"/>
      <c r="P135" s="1276"/>
      <c r="Q135" s="1277"/>
    </row>
    <row r="136" spans="2:17" ht="30">
      <c r="B136" s="129" t="s">
        <v>462</v>
      </c>
      <c r="C136" s="937">
        <v>1132254</v>
      </c>
      <c r="D136" s="129"/>
      <c r="E136" s="129"/>
      <c r="F136" s="129"/>
      <c r="G136" s="129"/>
      <c r="H136" s="480"/>
      <c r="I136" s="138"/>
      <c r="J136" s="129"/>
      <c r="K136" s="189"/>
      <c r="L136" s="189"/>
      <c r="M136" s="129"/>
      <c r="N136" s="138"/>
      <c r="O136" s="129"/>
      <c r="P136" s="1280"/>
      <c r="Q136" s="1280"/>
    </row>
    <row r="139" spans="2:17" ht="15.75" thickBot="1">
      <c r="P139" s="954"/>
    </row>
    <row r="140" spans="2:17" ht="30">
      <c r="B140" s="615" t="s">
        <v>17</v>
      </c>
      <c r="C140" s="615" t="s">
        <v>124</v>
      </c>
      <c r="D140" s="114" t="s">
        <v>125</v>
      </c>
      <c r="E140" s="615" t="s">
        <v>27</v>
      </c>
      <c r="F140" s="142" t="s">
        <v>138</v>
      </c>
      <c r="G140" s="143"/>
    </row>
    <row r="141" spans="2:17" ht="108">
      <c r="B141" s="1285" t="s">
        <v>139</v>
      </c>
      <c r="C141" s="144" t="s">
        <v>140</v>
      </c>
      <c r="D141" s="605">
        <v>25</v>
      </c>
      <c r="E141" s="632">
        <v>0</v>
      </c>
      <c r="F141" s="1286">
        <f>+E141+E142+E143</f>
        <v>0</v>
      </c>
      <c r="G141" s="145"/>
    </row>
    <row r="142" spans="2:17" ht="96">
      <c r="B142" s="1285"/>
      <c r="C142" s="144" t="s">
        <v>141</v>
      </c>
      <c r="D142" s="602">
        <v>25</v>
      </c>
      <c r="E142" s="632">
        <v>0</v>
      </c>
      <c r="F142" s="1287"/>
      <c r="G142" s="145"/>
    </row>
    <row r="143" spans="2:17" ht="60">
      <c r="B143" s="1285"/>
      <c r="C143" s="144" t="s">
        <v>142</v>
      </c>
      <c r="D143" s="605">
        <v>10</v>
      </c>
      <c r="E143" s="632">
        <v>0</v>
      </c>
      <c r="F143" s="1288"/>
      <c r="G143" s="145"/>
    </row>
    <row r="144" spans="2:17">
      <c r="C144"/>
    </row>
    <row r="147" spans="2:5">
      <c r="B147" s="42" t="s">
        <v>143</v>
      </c>
    </row>
    <row r="150" spans="2:5">
      <c r="B150" s="43" t="s">
        <v>17</v>
      </c>
      <c r="C150" s="43" t="s">
        <v>26</v>
      </c>
      <c r="D150" s="615" t="s">
        <v>27</v>
      </c>
      <c r="E150" s="615" t="s">
        <v>28</v>
      </c>
    </row>
    <row r="151" spans="2:5" ht="28.5">
      <c r="B151" s="49" t="s">
        <v>144</v>
      </c>
      <c r="C151" s="50">
        <v>40</v>
      </c>
      <c r="D151" s="605">
        <f>+E126</f>
        <v>0</v>
      </c>
      <c r="E151" s="1265">
        <f>+D151+D152</f>
        <v>0</v>
      </c>
    </row>
    <row r="152" spans="2:5" ht="57">
      <c r="B152" s="49" t="s">
        <v>145</v>
      </c>
      <c r="C152" s="50">
        <v>60</v>
      </c>
      <c r="D152" s="605">
        <f>+F141</f>
        <v>0</v>
      </c>
      <c r="E152" s="1266"/>
    </row>
  </sheetData>
  <mergeCells count="52">
    <mergeCell ref="E151:E152"/>
    <mergeCell ref="J133:L133"/>
    <mergeCell ref="P133:Q133"/>
    <mergeCell ref="P134:Q134"/>
    <mergeCell ref="P135:Q135"/>
    <mergeCell ref="P136:Q136"/>
    <mergeCell ref="B141:B143"/>
    <mergeCell ref="F141:F143"/>
    <mergeCell ref="D101:E101"/>
    <mergeCell ref="D102:E102"/>
    <mergeCell ref="B105:P105"/>
    <mergeCell ref="B108:N108"/>
    <mergeCell ref="E126:E128"/>
    <mergeCell ref="B131:N131"/>
    <mergeCell ref="O98:Q98"/>
    <mergeCell ref="P87:Q87"/>
    <mergeCell ref="P88:Q88"/>
    <mergeCell ref="P89:Q89"/>
    <mergeCell ref="P90:Q90"/>
    <mergeCell ref="P91:Q91"/>
    <mergeCell ref="P92:Q92"/>
    <mergeCell ref="P93:Q93"/>
    <mergeCell ref="P94:Q94"/>
    <mergeCell ref="P95:Q95"/>
    <mergeCell ref="P96:Q96"/>
    <mergeCell ref="P97:Q97"/>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8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WLI983068 WBM983068 VRQ983068 VHU983068 UXY983068 UOC983068 UEG983068 TUK983068 TKO983068 TAS983068 SQW983068 SHA983068 RXE983068 RNI983068 RDM983068 QTQ983068 QJU983068 PZY983068 PQC983068 PGG983068 OWK983068 OMO983068 OCS983068 NSW983068 NJA983068 MZE983068 MPI983068 MFM983068 LVQ983068 LLU983068 LBY983068 KSC983068 KIG983068 JYK983068 JOO983068 JES983068 IUW983068 ILA983068 IBE983068 HRI983068 HHM983068 GXQ983068 GNU983068 GDY983068 FUC983068 FKG983068 FAK983068 EQO983068 EGS983068 DWW983068 DNA983068 DDE983068 CTI983068 CJM983068 BZQ983068 BPU983068 BFY983068 AWC983068 AMG983068 ACK983068 SO983068 IS983068 A983069 WVE917532 WLI917532 WBM917532 VRQ917532 VHU917532 UXY917532 UOC917532 UEG917532 TUK917532 TKO917532 TAS917532 SQW917532 SHA917532 RXE917532 RNI917532 RDM917532 QTQ917532 QJU917532 PZY917532 PQC917532 PGG917532 OWK917532 OMO917532 OCS917532 NSW917532 NJA917532 MZE917532 MPI917532 MFM917532 LVQ917532 LLU917532 LBY917532 KSC917532 KIG917532 JYK917532 JOO917532 JES917532 IUW917532 ILA917532 IBE917532 HRI917532 HHM917532 GXQ917532 GNU917532 GDY917532 FUC917532 FKG917532 FAK917532 EQO917532 EGS917532 DWW917532 DNA917532 DDE917532 CTI917532 CJM917532 BZQ917532 BPU917532 BFY917532 AWC917532 AMG917532 ACK917532 SO917532 IS917532 A917533 WVE851996 WLI851996 WBM851996 VRQ851996 VHU851996 UXY851996 UOC851996 UEG851996 TUK851996 TKO851996 TAS851996 SQW851996 SHA851996 RXE851996 RNI851996 RDM851996 QTQ851996 QJU851996 PZY851996 PQC851996 PGG851996 OWK851996 OMO851996 OCS851996 NSW851996 NJA851996 MZE851996 MPI851996 MFM851996 LVQ851996 LLU851996 LBY851996 KSC851996 KIG851996 JYK851996 JOO851996 JES851996 IUW851996 ILA851996 IBE851996 HRI851996 HHM851996 GXQ851996 GNU851996 GDY851996 FUC851996 FKG851996 FAK851996 EQO851996 EGS851996 DWW851996 DNA851996 DDE851996 CTI851996 CJM851996 BZQ851996 BPU851996 BFY851996 AWC851996 AMG851996 ACK851996 SO851996 IS851996 A851997 WVE786460 WLI786460 WBM786460 VRQ786460 VHU786460 UXY786460 UOC786460 UEG786460 TUK786460 TKO786460 TAS786460 SQW786460 SHA786460 RXE786460 RNI786460 RDM786460 QTQ786460 QJU786460 PZY786460 PQC786460 PGG786460 OWK786460 OMO786460 OCS786460 NSW786460 NJA786460 MZE786460 MPI786460 MFM786460 LVQ786460 LLU786460 LBY786460 KSC786460 KIG786460 JYK786460 JOO786460 JES786460 IUW786460 ILA786460 IBE786460 HRI786460 HHM786460 GXQ786460 GNU786460 GDY786460 FUC786460 FKG786460 FAK786460 EQO786460 EGS786460 DWW786460 DNA786460 DDE786460 CTI786460 CJM786460 BZQ786460 BPU786460 BFY786460 AWC786460 AMG786460 ACK786460 SO786460 IS786460 A786461 WVE720924 WLI720924 WBM720924 VRQ720924 VHU720924 UXY720924 UOC720924 UEG720924 TUK720924 TKO720924 TAS720924 SQW720924 SHA720924 RXE720924 RNI720924 RDM720924 QTQ720924 QJU720924 PZY720924 PQC720924 PGG720924 OWK720924 OMO720924 OCS720924 NSW720924 NJA720924 MZE720924 MPI720924 MFM720924 LVQ720924 LLU720924 LBY720924 KSC720924 KIG720924 JYK720924 JOO720924 JES720924 IUW720924 ILA720924 IBE720924 HRI720924 HHM720924 GXQ720924 GNU720924 GDY720924 FUC720924 FKG720924 FAK720924 EQO720924 EGS720924 DWW720924 DNA720924 DDE720924 CTI720924 CJM720924 BZQ720924 BPU720924 BFY720924 AWC720924 AMG720924 ACK720924 SO720924 IS720924 A720925 WVE655388 WLI655388 WBM655388 VRQ655388 VHU655388 UXY655388 UOC655388 UEG655388 TUK655388 TKO655388 TAS655388 SQW655388 SHA655388 RXE655388 RNI655388 RDM655388 QTQ655388 QJU655388 PZY655388 PQC655388 PGG655388 OWK655388 OMO655388 OCS655388 NSW655388 NJA655388 MZE655388 MPI655388 MFM655388 LVQ655388 LLU655388 LBY655388 KSC655388 KIG655388 JYK655388 JOO655388 JES655388 IUW655388 ILA655388 IBE655388 HRI655388 HHM655388 GXQ655388 GNU655388 GDY655388 FUC655388 FKG655388 FAK655388 EQO655388 EGS655388 DWW655388 DNA655388 DDE655388 CTI655388 CJM655388 BZQ655388 BPU655388 BFY655388 AWC655388 AMG655388 ACK655388 SO655388 IS655388 A655389 WVE589852 WLI589852 WBM589852 VRQ589852 VHU589852 UXY589852 UOC589852 UEG589852 TUK589852 TKO589852 TAS589852 SQW589852 SHA589852 RXE589852 RNI589852 RDM589852 QTQ589852 QJU589852 PZY589852 PQC589852 PGG589852 OWK589852 OMO589852 OCS589852 NSW589852 NJA589852 MZE589852 MPI589852 MFM589852 LVQ589852 LLU589852 LBY589852 KSC589852 KIG589852 JYK589852 JOO589852 JES589852 IUW589852 ILA589852 IBE589852 HRI589852 HHM589852 GXQ589852 GNU589852 GDY589852 FUC589852 FKG589852 FAK589852 EQO589852 EGS589852 DWW589852 DNA589852 DDE589852 CTI589852 CJM589852 BZQ589852 BPU589852 BFY589852 AWC589852 AMG589852 ACK589852 SO589852 IS589852 A589853 WVE524316 WLI524316 WBM524316 VRQ524316 VHU524316 UXY524316 UOC524316 UEG524316 TUK524316 TKO524316 TAS524316 SQW524316 SHA524316 RXE524316 RNI524316 RDM524316 QTQ524316 QJU524316 PZY524316 PQC524316 PGG524316 OWK524316 OMO524316 OCS524316 NSW524316 NJA524316 MZE524316 MPI524316 MFM524316 LVQ524316 LLU524316 LBY524316 KSC524316 KIG524316 JYK524316 JOO524316 JES524316 IUW524316 ILA524316 IBE524316 HRI524316 HHM524316 GXQ524316 GNU524316 GDY524316 FUC524316 FKG524316 FAK524316 EQO524316 EGS524316 DWW524316 DNA524316 DDE524316 CTI524316 CJM524316 BZQ524316 BPU524316 BFY524316 AWC524316 AMG524316 ACK524316 SO524316 IS524316 A524317 WVE458780 WLI458780 WBM458780 VRQ458780 VHU458780 UXY458780 UOC458780 UEG458780 TUK458780 TKO458780 TAS458780 SQW458780 SHA458780 RXE458780 RNI458780 RDM458780 QTQ458780 QJU458780 PZY458780 PQC458780 PGG458780 OWK458780 OMO458780 OCS458780 NSW458780 NJA458780 MZE458780 MPI458780 MFM458780 LVQ458780 LLU458780 LBY458780 KSC458780 KIG458780 JYK458780 JOO458780 JES458780 IUW458780 ILA458780 IBE458780 HRI458780 HHM458780 GXQ458780 GNU458780 GDY458780 FUC458780 FKG458780 FAK458780 EQO458780 EGS458780 DWW458780 DNA458780 DDE458780 CTI458780 CJM458780 BZQ458780 BPU458780 BFY458780 AWC458780 AMG458780 ACK458780 SO458780 IS458780 A458781 WVE393244 WLI393244 WBM393244 VRQ393244 VHU393244 UXY393244 UOC393244 UEG393244 TUK393244 TKO393244 TAS393244 SQW393244 SHA393244 RXE393244 RNI393244 RDM393244 QTQ393244 QJU393244 PZY393244 PQC393244 PGG393244 OWK393244 OMO393244 OCS393244 NSW393244 NJA393244 MZE393244 MPI393244 MFM393244 LVQ393244 LLU393244 LBY393244 KSC393244 KIG393244 JYK393244 JOO393244 JES393244 IUW393244 ILA393244 IBE393244 HRI393244 HHM393244 GXQ393244 GNU393244 GDY393244 FUC393244 FKG393244 FAK393244 EQO393244 EGS393244 DWW393244 DNA393244 DDE393244 CTI393244 CJM393244 BZQ393244 BPU393244 BFY393244 AWC393244 AMG393244 ACK393244 SO393244 IS393244 A393245 WVE327708 WLI327708 WBM327708 VRQ327708 VHU327708 UXY327708 UOC327708 UEG327708 TUK327708 TKO327708 TAS327708 SQW327708 SHA327708 RXE327708 RNI327708 RDM327708 QTQ327708 QJU327708 PZY327708 PQC327708 PGG327708 OWK327708 OMO327708 OCS327708 NSW327708 NJA327708 MZE327708 MPI327708 MFM327708 LVQ327708 LLU327708 LBY327708 KSC327708 KIG327708 JYK327708 JOO327708 JES327708 IUW327708 ILA327708 IBE327708 HRI327708 HHM327708 GXQ327708 GNU327708 GDY327708 FUC327708 FKG327708 FAK327708 EQO327708 EGS327708 DWW327708 DNA327708 DDE327708 CTI327708 CJM327708 BZQ327708 BPU327708 BFY327708 AWC327708 AMG327708 ACK327708 SO327708 IS327708 A327709 WVE262172 WLI262172 WBM262172 VRQ262172 VHU262172 UXY262172 UOC262172 UEG262172 TUK262172 TKO262172 TAS262172 SQW262172 SHA262172 RXE262172 RNI262172 RDM262172 QTQ262172 QJU262172 PZY262172 PQC262172 PGG262172 OWK262172 OMO262172 OCS262172 NSW262172 NJA262172 MZE262172 MPI262172 MFM262172 LVQ262172 LLU262172 LBY262172 KSC262172 KIG262172 JYK262172 JOO262172 JES262172 IUW262172 ILA262172 IBE262172 HRI262172 HHM262172 GXQ262172 GNU262172 GDY262172 FUC262172 FKG262172 FAK262172 EQO262172 EGS262172 DWW262172 DNA262172 DDE262172 CTI262172 CJM262172 BZQ262172 BPU262172 BFY262172 AWC262172 AMG262172 ACK262172 SO262172 IS262172 A262173 WVE196636 WLI196636 WBM196636 VRQ196636 VHU196636 UXY196636 UOC196636 UEG196636 TUK196636 TKO196636 TAS196636 SQW196636 SHA196636 RXE196636 RNI196636 RDM196636 QTQ196636 QJU196636 PZY196636 PQC196636 PGG196636 OWK196636 OMO196636 OCS196636 NSW196636 NJA196636 MZE196636 MPI196636 MFM196636 LVQ196636 LLU196636 LBY196636 KSC196636 KIG196636 JYK196636 JOO196636 JES196636 IUW196636 ILA196636 IBE196636 HRI196636 HHM196636 GXQ196636 GNU196636 GDY196636 FUC196636 FKG196636 FAK196636 EQO196636 EGS196636 DWW196636 DNA196636 DDE196636 CTI196636 CJM196636 BZQ196636 BPU196636 BFY196636 AWC196636 AMG196636 ACK196636 SO196636 IS196636 A196637 WVE131100 WLI131100 WBM131100 VRQ131100 VHU131100 UXY131100 UOC131100 UEG131100 TUK131100 TKO131100 TAS131100 SQW131100 SHA131100 RXE131100 RNI131100 RDM131100 QTQ131100 QJU131100 PZY131100 PQC131100 PGG131100 OWK131100 OMO131100 OCS131100 NSW131100 NJA131100 MZE131100 MPI131100 MFM131100 LVQ131100 LLU131100 LBY131100 KSC131100 KIG131100 JYK131100 JOO131100 JES131100 IUW131100 ILA131100 IBE131100 HRI131100 HHM131100 GXQ131100 GNU131100 GDY131100 FUC131100 FKG131100 FAK131100 EQO131100 EGS131100 DWW131100 DNA131100 DDE131100 CTI131100 CJM131100 BZQ131100 BPU131100 BFY131100 AWC131100 AMG131100 ACK131100 SO131100 IS131100 A131101 WVE65564 WLI65564 WBM65564 VRQ65564 VHU65564 UXY65564 UOC65564 UEG65564 TUK65564 TKO65564 TAS65564 SQW65564 SHA65564 RXE65564 RNI65564 RDM65564 QTQ65564 QJU65564 PZY65564 PQC65564 PGG65564 OWK65564 OMO65564 OCS65564 NSW65564 NJA65564 MZE65564 MPI65564 MFM65564 LVQ65564 LLU65564 LBY65564 KSC65564 KIG65564 JYK65564 JOO65564 JES65564 IUW65564 ILA65564 IBE65564 HRI65564 HHM65564 GXQ65564 GNU65564 GDY65564 FUC65564 FKG65564 FAK65564 EQO65564 EGS65564 DWW65564 DNA65564 DDE65564 CTI65564 CJM65564 BZQ65564 BPU65564 BFY65564 AWC65564 AMG65564 ACK65564 SO65564 IS65564 A65565">
      <formula1>"1,2,3,4,5"</formula1>
    </dataValidation>
    <dataValidation type="decimal" allowBlank="1" showInputMessage="1" showErrorMessage="1" sqref="WVH983068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WBP983068 VRT983068 VHX983068 UYB983068 UOF983068 UEJ983068 TUN983068 TKR983068 TAV983068 SQZ983068 SHD983068 RXH983068 RNL983068 RDP983068 QTT983068 QJX983068 QAB983068 PQF983068 PGJ983068 OWN983068 OMR983068 OCV983068 NSZ983068 NJD983068 MZH983068 MPL983068 MFP983068 LVT983068 LLX983068 LCB983068 KSF983068 KIJ983068 JYN983068 JOR983068 JEV983068 IUZ983068 ILD983068 IBH983068 HRL983068 HHP983068 GXT983068 GNX983068 GEB983068 FUF983068 FKJ983068 FAN983068 EQR983068 EGV983068 DWZ983068 DND983068 DDH983068 CTL983068 CJP983068 BZT983068 BPX983068 BGB983068 AWF983068 AMJ983068 ACN983068 SR983068 IV983068 C983068 WVH917532 WLL917532 WBP917532 VRT917532 VHX917532 UYB917532 UOF917532 UEJ917532 TUN917532 TKR917532 TAV917532 SQZ917532 SHD917532 RXH917532 RNL917532 RDP917532 QTT917532 QJX917532 QAB917532 PQF917532 PGJ917532 OWN917532 OMR917532 OCV917532 NSZ917532 NJD917532 MZH917532 MPL917532 MFP917532 LVT917532 LLX917532 LCB917532 KSF917532 KIJ917532 JYN917532 JOR917532 JEV917532 IUZ917532 ILD917532 IBH917532 HRL917532 HHP917532 GXT917532 GNX917532 GEB917532 FUF917532 FKJ917532 FAN917532 EQR917532 EGV917532 DWZ917532 DND917532 DDH917532 CTL917532 CJP917532 BZT917532 BPX917532 BGB917532 AWF917532 AMJ917532 ACN917532 SR917532 IV917532 C917532 WVH851996 WLL851996 WBP851996 VRT851996 VHX851996 UYB851996 UOF851996 UEJ851996 TUN851996 TKR851996 TAV851996 SQZ851996 SHD851996 RXH851996 RNL851996 RDP851996 QTT851996 QJX851996 QAB851996 PQF851996 PGJ851996 OWN851996 OMR851996 OCV851996 NSZ851996 NJD851996 MZH851996 MPL851996 MFP851996 LVT851996 LLX851996 LCB851996 KSF851996 KIJ851996 JYN851996 JOR851996 JEV851996 IUZ851996 ILD851996 IBH851996 HRL851996 HHP851996 GXT851996 GNX851996 GEB851996 FUF851996 FKJ851996 FAN851996 EQR851996 EGV851996 DWZ851996 DND851996 DDH851996 CTL851996 CJP851996 BZT851996 BPX851996 BGB851996 AWF851996 AMJ851996 ACN851996 SR851996 IV851996 C851996 WVH786460 WLL786460 WBP786460 VRT786460 VHX786460 UYB786460 UOF786460 UEJ786460 TUN786460 TKR786460 TAV786460 SQZ786460 SHD786460 RXH786460 RNL786460 RDP786460 QTT786460 QJX786460 QAB786460 PQF786460 PGJ786460 OWN786460 OMR786460 OCV786460 NSZ786460 NJD786460 MZH786460 MPL786460 MFP786460 LVT786460 LLX786460 LCB786460 KSF786460 KIJ786460 JYN786460 JOR786460 JEV786460 IUZ786460 ILD786460 IBH786460 HRL786460 HHP786460 GXT786460 GNX786460 GEB786460 FUF786460 FKJ786460 FAN786460 EQR786460 EGV786460 DWZ786460 DND786460 DDH786460 CTL786460 CJP786460 BZT786460 BPX786460 BGB786460 AWF786460 AMJ786460 ACN786460 SR786460 IV786460 C786460 WVH720924 WLL720924 WBP720924 VRT720924 VHX720924 UYB720924 UOF720924 UEJ720924 TUN720924 TKR720924 TAV720924 SQZ720924 SHD720924 RXH720924 RNL720924 RDP720924 QTT720924 QJX720924 QAB720924 PQF720924 PGJ720924 OWN720924 OMR720924 OCV720924 NSZ720924 NJD720924 MZH720924 MPL720924 MFP720924 LVT720924 LLX720924 LCB720924 KSF720924 KIJ720924 JYN720924 JOR720924 JEV720924 IUZ720924 ILD720924 IBH720924 HRL720924 HHP720924 GXT720924 GNX720924 GEB720924 FUF720924 FKJ720924 FAN720924 EQR720924 EGV720924 DWZ720924 DND720924 DDH720924 CTL720924 CJP720924 BZT720924 BPX720924 BGB720924 AWF720924 AMJ720924 ACN720924 SR720924 IV720924 C720924 WVH655388 WLL655388 WBP655388 VRT655388 VHX655388 UYB655388 UOF655388 UEJ655388 TUN655388 TKR655388 TAV655388 SQZ655388 SHD655388 RXH655388 RNL655388 RDP655388 QTT655388 QJX655388 QAB655388 PQF655388 PGJ655388 OWN655388 OMR655388 OCV655388 NSZ655388 NJD655388 MZH655388 MPL655388 MFP655388 LVT655388 LLX655388 LCB655388 KSF655388 KIJ655388 JYN655388 JOR655388 JEV655388 IUZ655388 ILD655388 IBH655388 HRL655388 HHP655388 GXT655388 GNX655388 GEB655388 FUF655388 FKJ655388 FAN655388 EQR655388 EGV655388 DWZ655388 DND655388 DDH655388 CTL655388 CJP655388 BZT655388 BPX655388 BGB655388 AWF655388 AMJ655388 ACN655388 SR655388 IV655388 C655388 WVH589852 WLL589852 WBP589852 VRT589852 VHX589852 UYB589852 UOF589852 UEJ589852 TUN589852 TKR589852 TAV589852 SQZ589852 SHD589852 RXH589852 RNL589852 RDP589852 QTT589852 QJX589852 QAB589852 PQF589852 PGJ589852 OWN589852 OMR589852 OCV589852 NSZ589852 NJD589852 MZH589852 MPL589852 MFP589852 LVT589852 LLX589852 LCB589852 KSF589852 KIJ589852 JYN589852 JOR589852 JEV589852 IUZ589852 ILD589852 IBH589852 HRL589852 HHP589852 GXT589852 GNX589852 GEB589852 FUF589852 FKJ589852 FAN589852 EQR589852 EGV589852 DWZ589852 DND589852 DDH589852 CTL589852 CJP589852 BZT589852 BPX589852 BGB589852 AWF589852 AMJ589852 ACN589852 SR589852 IV589852 C589852 WVH524316 WLL524316 WBP524316 VRT524316 VHX524316 UYB524316 UOF524316 UEJ524316 TUN524316 TKR524316 TAV524316 SQZ524316 SHD524316 RXH524316 RNL524316 RDP524316 QTT524316 QJX524316 QAB524316 PQF524316 PGJ524316 OWN524316 OMR524316 OCV524316 NSZ524316 NJD524316 MZH524316 MPL524316 MFP524316 LVT524316 LLX524316 LCB524316 KSF524316 KIJ524316 JYN524316 JOR524316 JEV524316 IUZ524316 ILD524316 IBH524316 HRL524316 HHP524316 GXT524316 GNX524316 GEB524316 FUF524316 FKJ524316 FAN524316 EQR524316 EGV524316 DWZ524316 DND524316 DDH524316 CTL524316 CJP524316 BZT524316 BPX524316 BGB524316 AWF524316 AMJ524316 ACN524316 SR524316 IV524316 C524316 WVH458780 WLL458780 WBP458780 VRT458780 VHX458780 UYB458780 UOF458780 UEJ458780 TUN458780 TKR458780 TAV458780 SQZ458780 SHD458780 RXH458780 RNL458780 RDP458780 QTT458780 QJX458780 QAB458780 PQF458780 PGJ458780 OWN458780 OMR458780 OCV458780 NSZ458780 NJD458780 MZH458780 MPL458780 MFP458780 LVT458780 LLX458780 LCB458780 KSF458780 KIJ458780 JYN458780 JOR458780 JEV458780 IUZ458780 ILD458780 IBH458780 HRL458780 HHP458780 GXT458780 GNX458780 GEB458780 FUF458780 FKJ458780 FAN458780 EQR458780 EGV458780 DWZ458780 DND458780 DDH458780 CTL458780 CJP458780 BZT458780 BPX458780 BGB458780 AWF458780 AMJ458780 ACN458780 SR458780 IV458780 C458780 WVH393244 WLL393244 WBP393244 VRT393244 VHX393244 UYB393244 UOF393244 UEJ393244 TUN393244 TKR393244 TAV393244 SQZ393244 SHD393244 RXH393244 RNL393244 RDP393244 QTT393244 QJX393244 QAB393244 PQF393244 PGJ393244 OWN393244 OMR393244 OCV393244 NSZ393244 NJD393244 MZH393244 MPL393244 MFP393244 LVT393244 LLX393244 LCB393244 KSF393244 KIJ393244 JYN393244 JOR393244 JEV393244 IUZ393244 ILD393244 IBH393244 HRL393244 HHP393244 GXT393244 GNX393244 GEB393244 FUF393244 FKJ393244 FAN393244 EQR393244 EGV393244 DWZ393244 DND393244 DDH393244 CTL393244 CJP393244 BZT393244 BPX393244 BGB393244 AWF393244 AMJ393244 ACN393244 SR393244 IV393244 C393244 WVH327708 WLL327708 WBP327708 VRT327708 VHX327708 UYB327708 UOF327708 UEJ327708 TUN327708 TKR327708 TAV327708 SQZ327708 SHD327708 RXH327708 RNL327708 RDP327708 QTT327708 QJX327708 QAB327708 PQF327708 PGJ327708 OWN327708 OMR327708 OCV327708 NSZ327708 NJD327708 MZH327708 MPL327708 MFP327708 LVT327708 LLX327708 LCB327708 KSF327708 KIJ327708 JYN327708 JOR327708 JEV327708 IUZ327708 ILD327708 IBH327708 HRL327708 HHP327708 GXT327708 GNX327708 GEB327708 FUF327708 FKJ327708 FAN327708 EQR327708 EGV327708 DWZ327708 DND327708 DDH327708 CTL327708 CJP327708 BZT327708 BPX327708 BGB327708 AWF327708 AMJ327708 ACN327708 SR327708 IV327708 C327708 WVH262172 WLL262172 WBP262172 VRT262172 VHX262172 UYB262172 UOF262172 UEJ262172 TUN262172 TKR262172 TAV262172 SQZ262172 SHD262172 RXH262172 RNL262172 RDP262172 QTT262172 QJX262172 QAB262172 PQF262172 PGJ262172 OWN262172 OMR262172 OCV262172 NSZ262172 NJD262172 MZH262172 MPL262172 MFP262172 LVT262172 LLX262172 LCB262172 KSF262172 KIJ262172 JYN262172 JOR262172 JEV262172 IUZ262172 ILD262172 IBH262172 HRL262172 HHP262172 GXT262172 GNX262172 GEB262172 FUF262172 FKJ262172 FAN262172 EQR262172 EGV262172 DWZ262172 DND262172 DDH262172 CTL262172 CJP262172 BZT262172 BPX262172 BGB262172 AWF262172 AMJ262172 ACN262172 SR262172 IV262172 C262172 WVH196636 WLL196636 WBP196636 VRT196636 VHX196636 UYB196636 UOF196636 UEJ196636 TUN196636 TKR196636 TAV196636 SQZ196636 SHD196636 RXH196636 RNL196636 RDP196636 QTT196636 QJX196636 QAB196636 PQF196636 PGJ196636 OWN196636 OMR196636 OCV196636 NSZ196636 NJD196636 MZH196636 MPL196636 MFP196636 LVT196636 LLX196636 LCB196636 KSF196636 KIJ196636 JYN196636 JOR196636 JEV196636 IUZ196636 ILD196636 IBH196636 HRL196636 HHP196636 GXT196636 GNX196636 GEB196636 FUF196636 FKJ196636 FAN196636 EQR196636 EGV196636 DWZ196636 DND196636 DDH196636 CTL196636 CJP196636 BZT196636 BPX196636 BGB196636 AWF196636 AMJ196636 ACN196636 SR196636 IV196636 C196636 WVH131100 WLL131100 WBP131100 VRT131100 VHX131100 UYB131100 UOF131100 UEJ131100 TUN131100 TKR131100 TAV131100 SQZ131100 SHD131100 RXH131100 RNL131100 RDP131100 QTT131100 QJX131100 QAB131100 PQF131100 PGJ131100 OWN131100 OMR131100 OCV131100 NSZ131100 NJD131100 MZH131100 MPL131100 MFP131100 LVT131100 LLX131100 LCB131100 KSF131100 KIJ131100 JYN131100 JOR131100 JEV131100 IUZ131100 ILD131100 IBH131100 HRL131100 HHP131100 GXT131100 GNX131100 GEB131100 FUF131100 FKJ131100 FAN131100 EQR131100 EGV131100 DWZ131100 DND131100 DDH131100 CTL131100 CJP131100 BZT131100 BPX131100 BGB131100 AWF131100 AMJ131100 ACN131100 SR131100 IV131100 C131100 WVH65564 WLL65564 WBP65564 VRT65564 VHX65564 UYB65564 UOF65564 UEJ65564 TUN65564 TKR65564 TAV65564 SQZ65564 SHD65564 RXH65564 RNL65564 RDP65564 QTT65564 QJX65564 QAB65564 PQF65564 PGJ65564 OWN65564 OMR65564 OCV65564 NSZ65564 NJD65564 MZH65564 MPL65564 MFP65564 LVT65564 LLX65564 LCB65564 KSF65564 KIJ65564 JYN65564 JOR65564 JEV65564 IUZ65564 ILD65564 IBH65564 HRL65564 HHP65564 GXT65564 GNX65564 GEB65564 FUF65564 FKJ65564 FAN65564 EQR65564 EGV65564 DWZ65564 DND65564 DDH65564 CTL65564 CJP65564 BZT65564 BPX65564 BGB65564 AWF65564 AMJ65564 ACN65564 SR65564 IV65564 C65564 WLL983068">
      <formula1>0</formula1>
      <formula2>1</formula2>
    </dataValidation>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2:Z144"/>
  <sheetViews>
    <sheetView topLeftCell="A4" zoomScale="70" zoomScaleNormal="70" workbookViewId="0">
      <selection activeCell="F26" sqref="F26"/>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0.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505</v>
      </c>
      <c r="D6" s="1258"/>
      <c r="E6" s="1258"/>
      <c r="F6" s="1258"/>
      <c r="G6" s="1258"/>
      <c r="H6" s="1258"/>
      <c r="I6" s="1258"/>
      <c r="J6" s="1258"/>
      <c r="K6" s="1258"/>
      <c r="L6" s="1258"/>
      <c r="M6" s="1258"/>
      <c r="N6" s="1259"/>
    </row>
    <row r="7" spans="2:16" ht="16.5" thickBot="1">
      <c r="B7" s="5" t="s">
        <v>4</v>
      </c>
      <c r="C7" s="1258" t="s">
        <v>332</v>
      </c>
      <c r="D7" s="1258"/>
      <c r="E7" s="1258"/>
      <c r="F7" s="1258"/>
      <c r="G7" s="1258"/>
      <c r="H7" s="1258"/>
      <c r="I7" s="1258"/>
      <c r="J7" s="1258"/>
      <c r="K7" s="1258"/>
      <c r="L7" s="1258"/>
      <c r="M7" s="1258"/>
      <c r="N7" s="1259"/>
    </row>
    <row r="8" spans="2:16" ht="16.5" thickBot="1">
      <c r="B8" s="5" t="s">
        <v>5</v>
      </c>
      <c r="C8" s="1258" t="s">
        <v>332</v>
      </c>
      <c r="D8" s="1258"/>
      <c r="E8" s="1258"/>
      <c r="F8" s="1258"/>
      <c r="G8" s="1258"/>
      <c r="H8" s="1258"/>
      <c r="I8" s="1258"/>
      <c r="J8" s="1258"/>
      <c r="K8" s="1258"/>
      <c r="L8" s="1258"/>
      <c r="M8" s="1258"/>
      <c r="N8" s="1259"/>
    </row>
    <row r="9" spans="2:16" ht="16.5" thickBot="1">
      <c r="B9" s="5" t="s">
        <v>6</v>
      </c>
      <c r="C9" s="1258" t="s">
        <v>332</v>
      </c>
      <c r="D9" s="1258"/>
      <c r="E9" s="1258"/>
      <c r="F9" s="1258"/>
      <c r="G9" s="1258"/>
      <c r="H9" s="1258"/>
      <c r="I9" s="1258"/>
      <c r="J9" s="1258"/>
      <c r="K9" s="1258"/>
      <c r="L9" s="1258"/>
      <c r="M9" s="1258"/>
      <c r="N9" s="1259"/>
    </row>
    <row r="10" spans="2:16" ht="16.5" thickBot="1">
      <c r="B10" s="5" t="s">
        <v>7</v>
      </c>
      <c r="C10" s="1260">
        <v>14</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14</v>
      </c>
      <c r="E15" s="20">
        <v>835312400</v>
      </c>
      <c r="F15" s="208">
        <v>400</v>
      </c>
      <c r="G15" s="779"/>
      <c r="I15" s="23"/>
      <c r="J15" s="23"/>
      <c r="K15" s="23"/>
      <c r="L15" s="23"/>
      <c r="M15" s="23"/>
      <c r="N15" s="16"/>
    </row>
    <row r="16" spans="2:16">
      <c r="B16" s="1262"/>
      <c r="C16" s="1262"/>
      <c r="D16" s="613"/>
      <c r="E16" s="20"/>
      <c r="F16" s="208"/>
      <c r="G16" s="779"/>
      <c r="I16" s="23"/>
      <c r="J16" s="23"/>
      <c r="K16" s="23"/>
      <c r="L16" s="23"/>
      <c r="M16" s="23"/>
      <c r="N16" s="16"/>
    </row>
    <row r="17" spans="1:14">
      <c r="B17" s="1262"/>
      <c r="C17" s="1262"/>
      <c r="D17" s="613"/>
      <c r="E17" s="20"/>
      <c r="F17" s="208"/>
      <c r="G17" s="779"/>
      <c r="I17" s="23"/>
      <c r="J17" s="23"/>
      <c r="K17" s="23"/>
      <c r="L17" s="23"/>
      <c r="M17" s="23"/>
      <c r="N17" s="16"/>
    </row>
    <row r="18" spans="1:14">
      <c r="B18" s="1262"/>
      <c r="C18" s="1262"/>
      <c r="D18" s="613"/>
      <c r="E18" s="24"/>
      <c r="F18" s="208"/>
      <c r="G18" s="779"/>
      <c r="H18" s="25"/>
      <c r="I18" s="23"/>
      <c r="J18" s="23"/>
      <c r="K18" s="23"/>
      <c r="L18" s="23"/>
      <c r="M18" s="23"/>
      <c r="N18" s="26"/>
    </row>
    <row r="19" spans="1:14">
      <c r="B19" s="1262"/>
      <c r="C19" s="1262"/>
      <c r="D19" s="613"/>
      <c r="E19" s="24"/>
      <c r="F19" s="208"/>
      <c r="G19" s="779"/>
      <c r="H19" s="25"/>
      <c r="I19" s="27"/>
      <c r="J19" s="27"/>
      <c r="K19" s="27"/>
      <c r="L19" s="27"/>
      <c r="M19" s="27"/>
      <c r="N19" s="26"/>
    </row>
    <row r="20" spans="1:14">
      <c r="B20" s="1262"/>
      <c r="C20" s="1262"/>
      <c r="D20" s="613"/>
      <c r="E20" s="24"/>
      <c r="F20" s="208"/>
      <c r="G20" s="779"/>
      <c r="H20" s="25"/>
      <c r="I20" s="15"/>
      <c r="J20" s="15"/>
      <c r="K20" s="15"/>
      <c r="L20" s="15"/>
      <c r="M20" s="15"/>
      <c r="N20" s="26"/>
    </row>
    <row r="21" spans="1:14">
      <c r="B21" s="1262"/>
      <c r="C21" s="1262"/>
      <c r="D21" s="613"/>
      <c r="E21" s="24"/>
      <c r="F21" s="208"/>
      <c r="G21" s="779"/>
      <c r="H21" s="25"/>
      <c r="I21" s="15"/>
      <c r="J21" s="15"/>
      <c r="K21" s="15"/>
      <c r="L21" s="15"/>
      <c r="M21" s="15"/>
      <c r="N21" s="26"/>
    </row>
    <row r="22" spans="1:14" ht="15.75" thickBot="1">
      <c r="B22" s="1263" t="s">
        <v>13</v>
      </c>
      <c r="C22" s="1264"/>
      <c r="D22" s="613">
        <v>320</v>
      </c>
      <c r="E22" s="28">
        <f>+SUM(E15:E21)</f>
        <v>835312400</v>
      </c>
      <c r="F22" s="29">
        <f>+SUM(F15:F21)</f>
        <v>400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320</v>
      </c>
      <c r="D24" s="35"/>
      <c r="E24" s="36">
        <f>E22</f>
        <v>835312400</v>
      </c>
      <c r="F24" s="1250"/>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44"/>
      <c r="D30" s="44" t="s">
        <v>184</v>
      </c>
      <c r="E30"/>
      <c r="F30"/>
      <c r="G30"/>
      <c r="H30"/>
      <c r="I30" s="15"/>
      <c r="J30" s="15"/>
      <c r="K30" s="15"/>
      <c r="L30" s="15"/>
      <c r="M30" s="15"/>
      <c r="N30" s="16"/>
    </row>
    <row r="31" spans="1:14">
      <c r="A31" s="773"/>
      <c r="B31" s="44" t="s">
        <v>21</v>
      </c>
      <c r="C31" s="44" t="s">
        <v>184</v>
      </c>
      <c r="D31" s="44"/>
      <c r="E31"/>
      <c r="F31"/>
      <c r="G31"/>
      <c r="H31"/>
      <c r="I31" s="15"/>
      <c r="J31" s="15"/>
      <c r="K31" s="15"/>
      <c r="L31" s="15"/>
      <c r="M31" s="15"/>
      <c r="N31" s="16"/>
    </row>
    <row r="32" spans="1:14">
      <c r="A32" s="773"/>
      <c r="B32" s="44" t="s">
        <v>22</v>
      </c>
      <c r="C32" s="44" t="s">
        <v>184</v>
      </c>
      <c r="D32" s="44"/>
      <c r="E32"/>
      <c r="F32"/>
      <c r="G32"/>
      <c r="H32"/>
      <c r="I32" s="15"/>
      <c r="J32" s="15"/>
      <c r="K32" s="15"/>
      <c r="L32" s="15"/>
      <c r="M32" s="15"/>
      <c r="N32" s="16"/>
    </row>
    <row r="33" spans="1:17">
      <c r="A33" s="773"/>
      <c r="B33" s="44" t="s">
        <v>23</v>
      </c>
      <c r="C33" s="44"/>
      <c r="D33" s="44" t="s">
        <v>184</v>
      </c>
      <c r="E33"/>
      <c r="F33"/>
      <c r="G33"/>
      <c r="H33"/>
      <c r="I33" s="15"/>
      <c r="J33" s="15"/>
      <c r="K33" s="15"/>
      <c r="L33" s="15"/>
      <c r="M33" s="15"/>
      <c r="N33" s="16"/>
    </row>
    <row r="34" spans="1:17">
      <c r="A34" s="773"/>
      <c r="B34" s="46" t="s">
        <v>1903</v>
      </c>
      <c r="C34" s="46" t="s">
        <v>184</v>
      </c>
      <c r="D34" s="46"/>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42.75">
      <c r="A41" s="773"/>
      <c r="B41" s="49" t="s">
        <v>30</v>
      </c>
      <c r="C41" s="50">
        <v>60</v>
      </c>
      <c r="D41" s="605">
        <f>+F143</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174" customHeight="1">
      <c r="A49" s="150">
        <v>1</v>
      </c>
      <c r="B49" s="153" t="s">
        <v>505</v>
      </c>
      <c r="C49" s="153" t="s">
        <v>505</v>
      </c>
      <c r="D49" s="153" t="s">
        <v>49</v>
      </c>
      <c r="E49" s="154" t="s">
        <v>3222</v>
      </c>
      <c r="F49" s="155" t="s">
        <v>18</v>
      </c>
      <c r="G49" s="184" t="s">
        <v>332</v>
      </c>
      <c r="H49" s="156">
        <v>41528</v>
      </c>
      <c r="I49" s="157">
        <v>41988</v>
      </c>
      <c r="J49" s="157" t="s">
        <v>19</v>
      </c>
      <c r="K49" s="157">
        <v>15</v>
      </c>
      <c r="L49" s="157" t="s">
        <v>332</v>
      </c>
      <c r="M49" s="173">
        <v>450</v>
      </c>
      <c r="N49" s="173" t="s">
        <v>332</v>
      </c>
      <c r="O49" s="160">
        <v>1220600145</v>
      </c>
      <c r="P49" s="160" t="s">
        <v>3223</v>
      </c>
      <c r="Q49" s="174" t="s">
        <v>3224</v>
      </c>
      <c r="R49" s="175"/>
      <c r="S49" s="175"/>
      <c r="T49" s="175"/>
      <c r="U49" s="175"/>
      <c r="V49" s="175"/>
      <c r="W49" s="175"/>
      <c r="X49" s="175"/>
      <c r="Y49" s="175"/>
      <c r="Z49" s="175"/>
    </row>
    <row r="50" spans="1:26" s="162" customFormat="1" ht="30">
      <c r="A50" s="150">
        <f>+A49+1</f>
        <v>2</v>
      </c>
      <c r="B50" s="153" t="s">
        <v>505</v>
      </c>
      <c r="C50" s="152" t="s">
        <v>505</v>
      </c>
      <c r="D50" s="153" t="s">
        <v>1972</v>
      </c>
      <c r="E50" s="154">
        <v>2122265</v>
      </c>
      <c r="F50" s="155" t="s">
        <v>18</v>
      </c>
      <c r="G50" s="155" t="s">
        <v>332</v>
      </c>
      <c r="H50" s="156">
        <v>41127</v>
      </c>
      <c r="I50" s="157">
        <v>41258</v>
      </c>
      <c r="J50" s="157" t="s">
        <v>19</v>
      </c>
      <c r="K50" s="157">
        <v>4</v>
      </c>
      <c r="L50" s="157" t="s">
        <v>332</v>
      </c>
      <c r="M50" s="173">
        <v>200</v>
      </c>
      <c r="N50" s="173" t="s">
        <v>332</v>
      </c>
      <c r="O50" s="160">
        <v>284113676</v>
      </c>
      <c r="P50" s="160" t="s">
        <v>3183</v>
      </c>
      <c r="Q50" s="174"/>
      <c r="R50" s="175"/>
      <c r="S50" s="175"/>
      <c r="T50" s="175"/>
      <c r="U50" s="175"/>
      <c r="V50" s="175"/>
      <c r="W50" s="175"/>
      <c r="X50" s="175"/>
      <c r="Y50" s="175"/>
      <c r="Z50" s="175"/>
    </row>
    <row r="51" spans="1:26" s="162" customFormat="1">
      <c r="A51" s="150">
        <f t="shared" ref="A51:A56" si="0">+A50+1</f>
        <v>3</v>
      </c>
      <c r="B51" s="153"/>
      <c r="C51" s="152"/>
      <c r="D51" s="153"/>
      <c r="E51" s="154"/>
      <c r="F51" s="155"/>
      <c r="G51" s="155"/>
      <c r="H51" s="155"/>
      <c r="I51" s="157"/>
      <c r="J51" s="157"/>
      <c r="K51" s="157"/>
      <c r="L51" s="157"/>
      <c r="M51" s="173"/>
      <c r="N51" s="173"/>
      <c r="O51" s="160"/>
      <c r="P51" s="160"/>
      <c r="Q51" s="174"/>
      <c r="R51" s="175"/>
      <c r="S51" s="175"/>
      <c r="T51" s="175"/>
      <c r="U51" s="175"/>
      <c r="V51" s="175"/>
      <c r="W51" s="175"/>
      <c r="X51" s="175"/>
      <c r="Y51" s="175"/>
      <c r="Z51" s="175"/>
    </row>
    <row r="52" spans="1:26" s="162" customFormat="1">
      <c r="A52" s="150">
        <f t="shared" si="0"/>
        <v>4</v>
      </c>
      <c r="B52" s="153"/>
      <c r="C52" s="152"/>
      <c r="D52" s="153"/>
      <c r="E52" s="154"/>
      <c r="F52" s="155"/>
      <c r="G52" s="155"/>
      <c r="H52" s="155"/>
      <c r="I52" s="157"/>
      <c r="J52" s="157"/>
      <c r="K52" s="157"/>
      <c r="L52" s="157"/>
      <c r="M52" s="173"/>
      <c r="N52" s="173"/>
      <c r="O52" s="160"/>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 si="1">SUM(K49:K56)</f>
        <v>19</v>
      </c>
      <c r="L57" s="158">
        <f t="shared" ref="L57:N57" si="2">SUM(L49:L56)</f>
        <v>0</v>
      </c>
      <c r="M57" s="185">
        <f t="shared" si="2"/>
        <v>650</v>
      </c>
      <c r="N57" s="158">
        <f t="shared" si="2"/>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625" t="s">
        <v>63</v>
      </c>
      <c r="E60" s="165" t="s">
        <v>64</v>
      </c>
    </row>
    <row r="61" spans="1:26" s="112" customFormat="1" ht="30.6" customHeight="1">
      <c r="B61" s="166" t="s">
        <v>65</v>
      </c>
      <c r="C61" s="167">
        <f>+K57</f>
        <v>19</v>
      </c>
      <c r="D61" s="117"/>
      <c r="E61" s="117" t="s">
        <v>184</v>
      </c>
      <c r="F61" s="168"/>
      <c r="G61" s="168"/>
      <c r="H61" s="168"/>
      <c r="I61" s="168"/>
      <c r="J61" s="168"/>
      <c r="K61" s="168"/>
      <c r="L61" s="168"/>
      <c r="M61" s="168"/>
    </row>
    <row r="62" spans="1:26" s="112" customFormat="1" ht="30" customHeight="1">
      <c r="B62" s="166" t="s">
        <v>66</v>
      </c>
      <c r="C62" s="167">
        <f>+M57</f>
        <v>650</v>
      </c>
      <c r="D62" s="117" t="s">
        <v>184</v>
      </c>
      <c r="E62" s="117"/>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1028</v>
      </c>
      <c r="C69" s="119" t="s">
        <v>1028</v>
      </c>
      <c r="D69" s="120" t="s">
        <v>1954</v>
      </c>
      <c r="E69" s="120">
        <v>400</v>
      </c>
      <c r="F69" s="121" t="s">
        <v>332</v>
      </c>
      <c r="G69" s="121" t="s">
        <v>332</v>
      </c>
      <c r="H69" s="121" t="s">
        <v>332</v>
      </c>
      <c r="I69" s="122" t="s">
        <v>18</v>
      </c>
      <c r="J69" s="122" t="s">
        <v>332</v>
      </c>
      <c r="K69" s="44" t="s">
        <v>332</v>
      </c>
      <c r="L69" s="44" t="s">
        <v>332</v>
      </c>
      <c r="M69" s="44" t="s">
        <v>332</v>
      </c>
      <c r="N69" s="44" t="s">
        <v>332</v>
      </c>
      <c r="O69" s="1278"/>
      <c r="P69" s="1279"/>
      <c r="Q69" s="44" t="s">
        <v>18</v>
      </c>
    </row>
    <row r="70" spans="2:17">
      <c r="B70" s="119"/>
      <c r="C70" s="119"/>
      <c r="D70" s="120"/>
      <c r="E70" s="120"/>
      <c r="F70" s="121"/>
      <c r="G70" s="121"/>
      <c r="H70" s="121"/>
      <c r="I70" s="122"/>
      <c r="J70" s="122"/>
      <c r="K70" s="44"/>
      <c r="L70" s="44"/>
      <c r="M70" s="44"/>
      <c r="N70" s="44"/>
      <c r="O70" s="1278"/>
      <c r="P70" s="1279"/>
      <c r="Q70" s="44"/>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111" customHeight="1">
      <c r="B87" s="213" t="s">
        <v>104</v>
      </c>
      <c r="C87" s="213" t="s">
        <v>328</v>
      </c>
      <c r="D87" s="119" t="s">
        <v>3225</v>
      </c>
      <c r="E87" s="119">
        <v>25712479</v>
      </c>
      <c r="F87" s="119" t="s">
        <v>2970</v>
      </c>
      <c r="G87" s="119" t="s">
        <v>340</v>
      </c>
      <c r="H87" s="1013" t="s">
        <v>3226</v>
      </c>
      <c r="I87" s="120" t="s">
        <v>3227</v>
      </c>
      <c r="J87" s="1415" t="s">
        <v>3228</v>
      </c>
      <c r="K87" s="1416"/>
      <c r="L87" s="1417"/>
      <c r="M87" s="44" t="s">
        <v>18</v>
      </c>
      <c r="N87" s="44" t="s">
        <v>19</v>
      </c>
      <c r="O87" s="44" t="s">
        <v>18</v>
      </c>
      <c r="P87" s="1276" t="s">
        <v>3229</v>
      </c>
      <c r="Q87" s="1277"/>
    </row>
    <row r="88" spans="2:17" ht="60" customHeight="1">
      <c r="B88" s="213" t="s">
        <v>104</v>
      </c>
      <c r="C88" s="213" t="s">
        <v>328</v>
      </c>
      <c r="D88" s="119" t="s">
        <v>3230</v>
      </c>
      <c r="E88" s="119">
        <v>25291252</v>
      </c>
      <c r="F88" s="119" t="s">
        <v>2970</v>
      </c>
      <c r="G88" s="119" t="s">
        <v>340</v>
      </c>
      <c r="H88" s="1013" t="s">
        <v>3231</v>
      </c>
      <c r="I88" s="120" t="s">
        <v>3227</v>
      </c>
      <c r="J88" s="1415" t="s">
        <v>3232</v>
      </c>
      <c r="K88" s="1416"/>
      <c r="L88" s="1417"/>
      <c r="M88" s="44" t="s">
        <v>18</v>
      </c>
      <c r="N88" s="44" t="s">
        <v>19</v>
      </c>
      <c r="O88" s="44" t="s">
        <v>18</v>
      </c>
      <c r="P88" s="1278" t="s">
        <v>3233</v>
      </c>
      <c r="Q88" s="1279"/>
    </row>
    <row r="89" spans="2:17" ht="28.9" customHeight="1">
      <c r="B89" s="213" t="s">
        <v>133</v>
      </c>
      <c r="C89" s="213" t="s">
        <v>3234</v>
      </c>
      <c r="D89" s="119" t="s">
        <v>3235</v>
      </c>
      <c r="E89" s="119">
        <v>1060236844</v>
      </c>
      <c r="F89" s="119" t="s">
        <v>114</v>
      </c>
      <c r="G89" s="119" t="s">
        <v>1995</v>
      </c>
      <c r="H89" s="119" t="s">
        <v>3236</v>
      </c>
      <c r="I89" s="120">
        <v>143856</v>
      </c>
      <c r="J89" s="1278" t="s">
        <v>3237</v>
      </c>
      <c r="K89" s="1418"/>
      <c r="L89" s="1279"/>
      <c r="M89" s="44" t="s">
        <v>18</v>
      </c>
      <c r="N89" s="44" t="s">
        <v>18</v>
      </c>
      <c r="O89" s="44" t="s">
        <v>18</v>
      </c>
      <c r="P89" s="1276" t="s">
        <v>3238</v>
      </c>
      <c r="Q89" s="1277"/>
    </row>
    <row r="90" spans="2:17" ht="28.9" customHeight="1">
      <c r="B90" s="44" t="s">
        <v>133</v>
      </c>
      <c r="C90" s="44" t="s">
        <v>3234</v>
      </c>
      <c r="D90" s="44" t="s">
        <v>3239</v>
      </c>
      <c r="E90" s="44">
        <v>48600261</v>
      </c>
      <c r="F90" s="44" t="s">
        <v>114</v>
      </c>
      <c r="G90" s="44" t="s">
        <v>1995</v>
      </c>
      <c r="H90" s="44" t="s">
        <v>3240</v>
      </c>
      <c r="I90" s="44" t="s">
        <v>3227</v>
      </c>
      <c r="J90" s="1276" t="s">
        <v>3241</v>
      </c>
      <c r="K90" s="1419"/>
      <c r="L90" s="1277"/>
      <c r="M90" s="44" t="s">
        <v>18</v>
      </c>
      <c r="N90" s="44" t="s">
        <v>18</v>
      </c>
      <c r="O90" s="44" t="s">
        <v>18</v>
      </c>
      <c r="P90" s="1278"/>
      <c r="Q90" s="1279"/>
    </row>
    <row r="91" spans="2:17" ht="28.9" customHeight="1">
      <c r="B91" s="44" t="s">
        <v>112</v>
      </c>
      <c r="C91" s="44" t="s">
        <v>3234</v>
      </c>
      <c r="D91" s="44" t="s">
        <v>3242</v>
      </c>
      <c r="E91" s="44">
        <v>1061712783</v>
      </c>
      <c r="F91" s="44" t="s">
        <v>114</v>
      </c>
      <c r="G91" s="44" t="s">
        <v>1995</v>
      </c>
      <c r="H91" s="44" t="s">
        <v>3243</v>
      </c>
      <c r="I91" s="44" t="s">
        <v>3227</v>
      </c>
      <c r="J91" s="1278" t="s">
        <v>3244</v>
      </c>
      <c r="K91" s="1418"/>
      <c r="L91" s="1279"/>
      <c r="M91" s="44" t="s">
        <v>18</v>
      </c>
      <c r="N91" s="44" t="s">
        <v>18</v>
      </c>
      <c r="O91" s="44" t="s">
        <v>18</v>
      </c>
      <c r="P91" s="1276" t="s">
        <v>3245</v>
      </c>
      <c r="Q91" s="1277"/>
    </row>
    <row r="92" spans="2:17" ht="28.9" customHeight="1" thickBot="1"/>
    <row r="93" spans="2:17" ht="27" thickBot="1">
      <c r="B93" s="1268" t="s">
        <v>118</v>
      </c>
      <c r="C93" s="1269"/>
      <c r="D93" s="1269"/>
      <c r="E93" s="1269"/>
      <c r="F93" s="1269"/>
      <c r="G93" s="1269"/>
      <c r="H93" s="1269"/>
      <c r="I93" s="1269"/>
      <c r="J93" s="1269"/>
      <c r="K93" s="1269"/>
      <c r="L93" s="1269"/>
      <c r="M93" s="1269"/>
      <c r="N93" s="1270"/>
    </row>
    <row r="96" spans="2:17" ht="46.15" customHeight="1">
      <c r="B96" s="115" t="s">
        <v>17</v>
      </c>
      <c r="C96" s="115" t="s">
        <v>119</v>
      </c>
      <c r="D96" s="1271" t="s">
        <v>82</v>
      </c>
      <c r="E96" s="1273"/>
    </row>
    <row r="97" spans="1:26" ht="46.9" customHeight="1">
      <c r="B97" s="129" t="s">
        <v>181</v>
      </c>
      <c r="C97" s="44" t="s">
        <v>18</v>
      </c>
      <c r="D97" s="1281" t="s">
        <v>3246</v>
      </c>
      <c r="E97" s="1281"/>
    </row>
    <row r="100" spans="1:26" ht="26.25">
      <c r="B100" s="1256" t="s">
        <v>121</v>
      </c>
      <c r="C100" s="1257"/>
      <c r="D100" s="1257"/>
      <c r="E100" s="1257"/>
      <c r="F100" s="1257"/>
      <c r="G100" s="1257"/>
      <c r="H100" s="1257"/>
      <c r="I100" s="1257"/>
      <c r="J100" s="1257"/>
      <c r="K100" s="1257"/>
      <c r="L100" s="1257"/>
      <c r="M100" s="1257"/>
      <c r="N100" s="1257"/>
      <c r="O100" s="1257"/>
      <c r="P100" s="1257"/>
    </row>
    <row r="102" spans="1:26" ht="15.75" thickBot="1"/>
    <row r="103" spans="1:26" ht="27" thickBot="1">
      <c r="B103" s="1268" t="s">
        <v>122</v>
      </c>
      <c r="C103" s="1269"/>
      <c r="D103" s="1269"/>
      <c r="E103" s="1269"/>
      <c r="F103" s="1269"/>
      <c r="G103" s="1269"/>
      <c r="H103" s="1269"/>
      <c r="I103" s="1269"/>
      <c r="J103" s="1269"/>
      <c r="K103" s="1269"/>
      <c r="L103" s="1269"/>
      <c r="M103" s="1269"/>
      <c r="N103" s="1270"/>
    </row>
    <row r="105" spans="1:26" ht="15.75" thickBot="1">
      <c r="M105" s="51"/>
      <c r="N105" s="51"/>
    </row>
    <row r="106" spans="1:26" s="15" customFormat="1" ht="109.5" customHeight="1">
      <c r="B106" s="52" t="s">
        <v>33</v>
      </c>
      <c r="C106" s="52" t="s">
        <v>34</v>
      </c>
      <c r="D106" s="52" t="s">
        <v>35</v>
      </c>
      <c r="E106" s="52" t="s">
        <v>36</v>
      </c>
      <c r="F106" s="52" t="s">
        <v>37</v>
      </c>
      <c r="G106" s="52" t="s">
        <v>38</v>
      </c>
      <c r="H106" s="52" t="s">
        <v>39</v>
      </c>
      <c r="I106" s="52" t="s">
        <v>40</v>
      </c>
      <c r="J106" s="52" t="s">
        <v>41</v>
      </c>
      <c r="K106" s="52" t="s">
        <v>42</v>
      </c>
      <c r="L106" s="52" t="s">
        <v>43</v>
      </c>
      <c r="M106" s="53" t="s">
        <v>44</v>
      </c>
      <c r="N106" s="52" t="s">
        <v>45</v>
      </c>
      <c r="O106" s="52" t="s">
        <v>46</v>
      </c>
      <c r="P106" s="54" t="s">
        <v>47</v>
      </c>
      <c r="Q106" s="54" t="s">
        <v>48</v>
      </c>
    </row>
    <row r="107" spans="1:26" s="162" customFormat="1">
      <c r="A107" s="150">
        <v>1</v>
      </c>
      <c r="B107" s="153"/>
      <c r="C107" s="153"/>
      <c r="D107" s="153"/>
      <c r="E107" s="154"/>
      <c r="F107" s="155"/>
      <c r="G107" s="184"/>
      <c r="H107" s="156"/>
      <c r="I107" s="157"/>
      <c r="J107" s="157"/>
      <c r="K107" s="157"/>
      <c r="L107" s="157"/>
      <c r="M107" s="173"/>
      <c r="N107" s="173"/>
      <c r="O107" s="160"/>
      <c r="P107" s="160"/>
      <c r="Q107" s="174"/>
      <c r="R107" s="175"/>
      <c r="S107" s="175"/>
      <c r="T107" s="175"/>
      <c r="U107" s="175"/>
      <c r="V107" s="175"/>
      <c r="W107" s="175"/>
      <c r="X107" s="175"/>
      <c r="Y107" s="175"/>
      <c r="Z107" s="175"/>
    </row>
    <row r="108" spans="1:26" s="162" customFormat="1">
      <c r="A108" s="150">
        <f>+A107+1</f>
        <v>2</v>
      </c>
      <c r="B108" s="153"/>
      <c r="C108" s="152"/>
      <c r="D108" s="153"/>
      <c r="E108" s="154"/>
      <c r="F108" s="155"/>
      <c r="G108" s="155"/>
      <c r="H108" s="155"/>
      <c r="I108" s="157"/>
      <c r="J108" s="157"/>
      <c r="K108" s="157"/>
      <c r="L108" s="157"/>
      <c r="M108" s="173"/>
      <c r="N108" s="173"/>
      <c r="O108" s="160"/>
      <c r="P108" s="160"/>
      <c r="Q108" s="174"/>
      <c r="R108" s="175"/>
      <c r="S108" s="175"/>
      <c r="T108" s="175"/>
      <c r="U108" s="175"/>
      <c r="V108" s="175"/>
      <c r="W108" s="175"/>
      <c r="X108" s="175"/>
      <c r="Y108" s="175"/>
      <c r="Z108" s="175"/>
    </row>
    <row r="109" spans="1:26" s="162" customFormat="1">
      <c r="A109" s="150">
        <f t="shared" ref="A109:A114" si="3">+A108+1</f>
        <v>3</v>
      </c>
      <c r="B109" s="153"/>
      <c r="C109" s="152"/>
      <c r="D109" s="153"/>
      <c r="E109" s="154"/>
      <c r="F109" s="155"/>
      <c r="G109" s="155"/>
      <c r="H109" s="155"/>
      <c r="I109" s="157"/>
      <c r="J109" s="157"/>
      <c r="K109" s="157"/>
      <c r="L109" s="157"/>
      <c r="M109" s="173"/>
      <c r="N109" s="173"/>
      <c r="O109" s="160"/>
      <c r="P109" s="160"/>
      <c r="Q109" s="174"/>
      <c r="R109" s="175"/>
      <c r="S109" s="175"/>
      <c r="T109" s="175"/>
      <c r="U109" s="175"/>
      <c r="V109" s="175"/>
      <c r="W109" s="175"/>
      <c r="X109" s="175"/>
      <c r="Y109" s="175"/>
      <c r="Z109" s="175"/>
    </row>
    <row r="110" spans="1:26" s="162" customFormat="1">
      <c r="A110" s="150">
        <f t="shared" si="3"/>
        <v>4</v>
      </c>
      <c r="B110" s="153"/>
      <c r="C110" s="152"/>
      <c r="D110" s="153"/>
      <c r="E110" s="154"/>
      <c r="F110" s="155"/>
      <c r="G110" s="155"/>
      <c r="H110" s="155"/>
      <c r="I110" s="157"/>
      <c r="J110" s="157"/>
      <c r="K110" s="157"/>
      <c r="L110" s="157"/>
      <c r="M110" s="173"/>
      <c r="N110" s="173"/>
      <c r="O110" s="160"/>
      <c r="P110" s="160"/>
      <c r="Q110" s="174"/>
      <c r="R110" s="175"/>
      <c r="S110" s="175"/>
      <c r="T110" s="175"/>
      <c r="U110" s="175"/>
      <c r="V110" s="175"/>
      <c r="W110" s="175"/>
      <c r="X110" s="175"/>
      <c r="Y110" s="175"/>
      <c r="Z110" s="175"/>
    </row>
    <row r="111" spans="1:26" s="162" customFormat="1">
      <c r="A111" s="150">
        <f t="shared" si="3"/>
        <v>5</v>
      </c>
      <c r="B111" s="153"/>
      <c r="C111" s="152"/>
      <c r="D111" s="153"/>
      <c r="E111" s="154"/>
      <c r="F111" s="155"/>
      <c r="G111" s="155"/>
      <c r="H111" s="155"/>
      <c r="I111" s="157"/>
      <c r="J111" s="157"/>
      <c r="K111" s="157"/>
      <c r="L111" s="157"/>
      <c r="M111" s="173"/>
      <c r="N111" s="173"/>
      <c r="O111" s="160"/>
      <c r="P111" s="160"/>
      <c r="Q111" s="174"/>
      <c r="R111" s="175"/>
      <c r="S111" s="175"/>
      <c r="T111" s="175"/>
      <c r="U111" s="175"/>
      <c r="V111" s="175"/>
      <c r="W111" s="175"/>
      <c r="X111" s="175"/>
      <c r="Y111" s="175"/>
      <c r="Z111" s="175"/>
    </row>
    <row r="112" spans="1:26" s="162" customFormat="1">
      <c r="A112" s="150">
        <f t="shared" si="3"/>
        <v>6</v>
      </c>
      <c r="B112" s="153"/>
      <c r="C112" s="152"/>
      <c r="D112" s="153"/>
      <c r="E112" s="154"/>
      <c r="F112" s="155"/>
      <c r="G112" s="155"/>
      <c r="H112" s="155"/>
      <c r="I112" s="157"/>
      <c r="J112" s="157"/>
      <c r="K112" s="157"/>
      <c r="L112" s="157"/>
      <c r="M112" s="173"/>
      <c r="N112" s="173"/>
      <c r="O112" s="160"/>
      <c r="P112" s="160"/>
      <c r="Q112" s="174"/>
      <c r="R112" s="175"/>
      <c r="S112" s="175"/>
      <c r="T112" s="175"/>
      <c r="U112" s="175"/>
      <c r="V112" s="175"/>
      <c r="W112" s="175"/>
      <c r="X112" s="175"/>
      <c r="Y112" s="175"/>
      <c r="Z112" s="175"/>
    </row>
    <row r="113" spans="1:26" s="162" customFormat="1">
      <c r="A113" s="150">
        <f t="shared" si="3"/>
        <v>7</v>
      </c>
      <c r="B113" s="153"/>
      <c r="C113" s="152"/>
      <c r="D113" s="153"/>
      <c r="E113" s="154"/>
      <c r="F113" s="155"/>
      <c r="G113" s="155"/>
      <c r="H113" s="155"/>
      <c r="I113" s="157"/>
      <c r="J113" s="157"/>
      <c r="K113" s="157"/>
      <c r="L113" s="157"/>
      <c r="M113" s="173"/>
      <c r="N113" s="173"/>
      <c r="O113" s="160"/>
      <c r="P113" s="160"/>
      <c r="Q113" s="174"/>
      <c r="R113" s="175"/>
      <c r="S113" s="175"/>
      <c r="T113" s="175"/>
      <c r="U113" s="175"/>
      <c r="V113" s="175"/>
      <c r="W113" s="175"/>
      <c r="X113" s="175"/>
      <c r="Y113" s="175"/>
      <c r="Z113" s="175"/>
    </row>
    <row r="114" spans="1:26" s="162" customFormat="1">
      <c r="A114" s="150">
        <f t="shared" si="3"/>
        <v>8</v>
      </c>
      <c r="B114" s="153"/>
      <c r="C114" s="152"/>
      <c r="D114" s="153"/>
      <c r="E114" s="154"/>
      <c r="F114" s="155"/>
      <c r="G114" s="155"/>
      <c r="H114" s="155"/>
      <c r="I114" s="157"/>
      <c r="J114" s="157"/>
      <c r="K114" s="157"/>
      <c r="L114" s="157"/>
      <c r="M114" s="173"/>
      <c r="N114" s="173"/>
      <c r="O114" s="160"/>
      <c r="P114" s="160"/>
      <c r="Q114" s="174"/>
      <c r="R114" s="175"/>
      <c r="S114" s="175"/>
      <c r="T114" s="175"/>
      <c r="U114" s="175"/>
      <c r="V114" s="175"/>
      <c r="W114" s="175"/>
      <c r="X114" s="175"/>
      <c r="Y114" s="175"/>
      <c r="Z114" s="175"/>
    </row>
    <row r="115" spans="1:26" s="162" customFormat="1">
      <c r="A115" s="150"/>
      <c r="B115" s="151" t="s">
        <v>28</v>
      </c>
      <c r="C115" s="152"/>
      <c r="D115" s="153"/>
      <c r="E115" s="154"/>
      <c r="F115" s="155"/>
      <c r="G115" s="155"/>
      <c r="H115" s="155"/>
      <c r="I115" s="157"/>
      <c r="J115" s="157"/>
      <c r="K115" s="158">
        <f t="shared" ref="K115:N115" si="4">SUM(K107:K114)</f>
        <v>0</v>
      </c>
      <c r="L115" s="158">
        <f t="shared" si="4"/>
        <v>0</v>
      </c>
      <c r="M115" s="185">
        <f t="shared" si="4"/>
        <v>0</v>
      </c>
      <c r="N115" s="158">
        <f t="shared" si="4"/>
        <v>0</v>
      </c>
      <c r="O115" s="160"/>
      <c r="P115" s="160"/>
      <c r="Q115" s="161"/>
    </row>
    <row r="116" spans="1:26">
      <c r="B116" s="112"/>
      <c r="C116" s="112"/>
      <c r="D116" s="112"/>
      <c r="E116" s="163"/>
      <c r="F116" s="112"/>
      <c r="G116" s="112"/>
      <c r="H116" s="112"/>
      <c r="I116" s="112"/>
      <c r="J116" s="112"/>
      <c r="K116" s="112"/>
      <c r="L116" s="112"/>
      <c r="M116" s="112"/>
      <c r="N116" s="112"/>
      <c r="O116" s="112"/>
      <c r="P116" s="112"/>
    </row>
    <row r="117" spans="1:26" ht="18.75">
      <c r="B117" s="166" t="s">
        <v>123</v>
      </c>
      <c r="C117" s="176">
        <f>+K115</f>
        <v>0</v>
      </c>
      <c r="H117" s="168"/>
      <c r="I117" s="168"/>
      <c r="J117" s="168"/>
      <c r="K117" s="168"/>
      <c r="L117" s="168"/>
      <c r="M117" s="168"/>
      <c r="N117" s="112"/>
      <c r="O117" s="112"/>
      <c r="P117" s="112"/>
    </row>
    <row r="119" spans="1:26" ht="15.75" thickBot="1"/>
    <row r="120" spans="1:26" ht="37.15" customHeight="1" thickBot="1">
      <c r="B120" s="177" t="s">
        <v>3247</v>
      </c>
      <c r="C120" s="142" t="s">
        <v>125</v>
      </c>
      <c r="D120" s="177" t="s">
        <v>27</v>
      </c>
      <c r="E120" s="142" t="s">
        <v>126</v>
      </c>
    </row>
    <row r="121" spans="1:26" ht="41.45" customHeight="1">
      <c r="B121" s="178" t="s">
        <v>127</v>
      </c>
      <c r="C121" s="179">
        <v>20</v>
      </c>
      <c r="D121" s="179">
        <v>0</v>
      </c>
      <c r="E121" s="1282">
        <f>+D121+D122+D123</f>
        <v>0</v>
      </c>
    </row>
    <row r="122" spans="1:26">
      <c r="B122" s="178" t="s">
        <v>128</v>
      </c>
      <c r="C122" s="118">
        <v>30</v>
      </c>
      <c r="D122" s="605">
        <v>0</v>
      </c>
      <c r="E122" s="1283"/>
    </row>
    <row r="123" spans="1:26" ht="15.75" thickBot="1">
      <c r="B123" s="178" t="s">
        <v>129</v>
      </c>
      <c r="C123" s="180">
        <v>40</v>
      </c>
      <c r="D123" s="180">
        <v>0</v>
      </c>
      <c r="E123" s="1284"/>
    </row>
    <row r="125" spans="1:26" ht="15.75" thickBot="1"/>
    <row r="126" spans="1:26" ht="27" thickBot="1">
      <c r="B126" s="1268" t="s">
        <v>130</v>
      </c>
      <c r="C126" s="1269"/>
      <c r="D126" s="1269"/>
      <c r="E126" s="1269"/>
      <c r="F126" s="1269"/>
      <c r="G126" s="1269"/>
      <c r="H126" s="1269"/>
      <c r="I126" s="1269"/>
      <c r="J126" s="1269"/>
      <c r="K126" s="1269"/>
      <c r="L126" s="1269"/>
      <c r="M126" s="1269"/>
      <c r="N126" s="1270"/>
    </row>
    <row r="128" spans="1:26" ht="76.5" customHeight="1">
      <c r="B128" s="114" t="s">
        <v>92</v>
      </c>
      <c r="C128" s="114" t="s">
        <v>93</v>
      </c>
      <c r="D128" s="114" t="s">
        <v>94</v>
      </c>
      <c r="E128" s="114" t="s">
        <v>95</v>
      </c>
      <c r="F128" s="114" t="s">
        <v>96</v>
      </c>
      <c r="G128" s="114" t="s">
        <v>97</v>
      </c>
      <c r="H128" s="114" t="s">
        <v>98</v>
      </c>
      <c r="I128" s="114" t="s">
        <v>99</v>
      </c>
      <c r="J128" s="1271" t="s">
        <v>100</v>
      </c>
      <c r="K128" s="1272"/>
      <c r="L128" s="1273"/>
      <c r="M128" s="114" t="s">
        <v>101</v>
      </c>
      <c r="N128" s="114" t="s">
        <v>102</v>
      </c>
      <c r="O128" s="114" t="s">
        <v>103</v>
      </c>
      <c r="P128" s="1271" t="s">
        <v>82</v>
      </c>
      <c r="Q128" s="1273"/>
    </row>
    <row r="129" spans="2:17" ht="30.6" customHeight="1">
      <c r="B129" s="213" t="s">
        <v>460</v>
      </c>
      <c r="C129" s="213"/>
      <c r="D129" s="119"/>
      <c r="E129" s="119"/>
      <c r="F129" s="119"/>
      <c r="G129" s="119"/>
      <c r="H129" s="119"/>
      <c r="I129" s="120"/>
      <c r="J129" s="1420"/>
      <c r="K129" s="1421"/>
      <c r="L129" s="1422"/>
      <c r="M129" s="44"/>
      <c r="N129" s="44"/>
      <c r="O129" s="44"/>
      <c r="P129" s="1276"/>
      <c r="Q129" s="1277"/>
    </row>
    <row r="130" spans="2:17" ht="30.6" customHeight="1">
      <c r="B130" s="213" t="s">
        <v>461</v>
      </c>
      <c r="C130" s="213"/>
      <c r="D130" s="119"/>
      <c r="E130" s="119"/>
      <c r="F130" s="119"/>
      <c r="G130" s="119"/>
      <c r="H130" s="119"/>
      <c r="I130" s="120"/>
      <c r="J130" s="1415"/>
      <c r="K130" s="1416"/>
      <c r="L130" s="1417"/>
      <c r="M130" s="44"/>
      <c r="N130" s="44"/>
      <c r="O130" s="44"/>
      <c r="P130" s="1278"/>
      <c r="Q130" s="1279"/>
    </row>
    <row r="131" spans="2:17" ht="30.6" customHeight="1">
      <c r="B131" s="213" t="s">
        <v>462</v>
      </c>
      <c r="C131" s="1014"/>
      <c r="D131" s="119"/>
      <c r="E131" s="119"/>
      <c r="F131" s="119"/>
      <c r="G131" s="119"/>
      <c r="H131" s="119"/>
      <c r="I131" s="44"/>
      <c r="J131" s="1276"/>
      <c r="K131" s="1419"/>
      <c r="L131" s="1277"/>
      <c r="M131" s="44"/>
      <c r="N131" s="44"/>
      <c r="O131" s="44"/>
      <c r="P131" s="1278"/>
      <c r="Q131" s="1279"/>
    </row>
    <row r="132" spans="2:17" ht="54" customHeight="1">
      <c r="B132" s="614" t="s">
        <v>17</v>
      </c>
      <c r="C132" s="614" t="s">
        <v>124</v>
      </c>
      <c r="D132" s="642" t="s">
        <v>125</v>
      </c>
      <c r="E132" s="614" t="s">
        <v>27</v>
      </c>
      <c r="F132" s="643" t="s">
        <v>138</v>
      </c>
      <c r="G132" s="143"/>
      <c r="K132" s="15"/>
    </row>
    <row r="133" spans="2:17" ht="120.75" customHeight="1">
      <c r="B133" s="1285" t="s">
        <v>139</v>
      </c>
      <c r="C133" s="144" t="s">
        <v>140</v>
      </c>
      <c r="D133" s="605">
        <v>25</v>
      </c>
      <c r="E133" s="605">
        <v>0</v>
      </c>
      <c r="F133" s="1286">
        <f>+E133+E134+E135</f>
        <v>0</v>
      </c>
      <c r="G133" s="145"/>
    </row>
    <row r="134" spans="2:17" ht="76.150000000000006" customHeight="1">
      <c r="B134" s="1285"/>
      <c r="C134" s="144" t="s">
        <v>141</v>
      </c>
      <c r="D134" s="602">
        <v>25</v>
      </c>
      <c r="E134" s="605">
        <v>0</v>
      </c>
      <c r="F134" s="1287"/>
      <c r="G134" s="145"/>
    </row>
    <row r="135" spans="2:17" ht="69" customHeight="1">
      <c r="B135" s="1285"/>
      <c r="C135" s="144" t="s">
        <v>142</v>
      </c>
      <c r="D135" s="605">
        <v>10</v>
      </c>
      <c r="E135" s="605">
        <v>0</v>
      </c>
      <c r="F135" s="1288"/>
      <c r="G135" s="145"/>
    </row>
    <row r="136" spans="2:17">
      <c r="C136"/>
    </row>
    <row r="139" spans="2:17">
      <c r="B139" s="42" t="s">
        <v>143</v>
      </c>
    </row>
    <row r="142" spans="2:17">
      <c r="B142" s="43" t="s">
        <v>17</v>
      </c>
      <c r="C142" s="43" t="s">
        <v>26</v>
      </c>
      <c r="D142" s="615" t="s">
        <v>27</v>
      </c>
      <c r="E142" s="615" t="s">
        <v>28</v>
      </c>
    </row>
    <row r="143" spans="2:17" ht="28.5">
      <c r="B143" s="49" t="s">
        <v>144</v>
      </c>
      <c r="C143" s="50">
        <v>40</v>
      </c>
      <c r="D143" s="605">
        <f>+E121</f>
        <v>0</v>
      </c>
      <c r="E143" s="1265">
        <f>+D143+D144</f>
        <v>0</v>
      </c>
    </row>
    <row r="144" spans="2:17" ht="42.75">
      <c r="B144" s="49" t="s">
        <v>145</v>
      </c>
      <c r="C144" s="50">
        <v>60</v>
      </c>
      <c r="D144" s="605">
        <f>+F133</f>
        <v>0</v>
      </c>
      <c r="E144" s="1266"/>
    </row>
  </sheetData>
  <mergeCells count="55">
    <mergeCell ref="B133:B135"/>
    <mergeCell ref="F133:F135"/>
    <mergeCell ref="E143:E144"/>
    <mergeCell ref="J129:L129"/>
    <mergeCell ref="P129:Q129"/>
    <mergeCell ref="J130:L130"/>
    <mergeCell ref="P130:Q130"/>
    <mergeCell ref="J131:L131"/>
    <mergeCell ref="P131:Q131"/>
    <mergeCell ref="J128:L128"/>
    <mergeCell ref="P128:Q128"/>
    <mergeCell ref="J90:L90"/>
    <mergeCell ref="P90:Q90"/>
    <mergeCell ref="J91:L91"/>
    <mergeCell ref="P91:Q91"/>
    <mergeCell ref="B93:N93"/>
    <mergeCell ref="D96:E96"/>
    <mergeCell ref="D97:E97"/>
    <mergeCell ref="B100:P100"/>
    <mergeCell ref="B103:N103"/>
    <mergeCell ref="E121:E123"/>
    <mergeCell ref="B126:N126"/>
    <mergeCell ref="J87:L87"/>
    <mergeCell ref="P87:Q87"/>
    <mergeCell ref="J88:L88"/>
    <mergeCell ref="P88:Q88"/>
    <mergeCell ref="J89:L89"/>
    <mergeCell ref="P89:Q89"/>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 right="0.7" top="0.75" bottom="0.75" header="0.3" footer="0.3"/>
  <pageSetup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8"/>
  <dimension ref="A2:Z152"/>
  <sheetViews>
    <sheetView zoomScale="60" zoomScaleNormal="60" workbookViewId="0">
      <selection activeCell="F26" sqref="F26"/>
    </sheetView>
  </sheetViews>
  <sheetFormatPr baseColWidth="10" defaultRowHeight="15"/>
  <cols>
    <col min="1" max="1" width="3.140625" style="1" bestFit="1" customWidth="1"/>
    <col min="2" max="2" width="110.140625" style="1" customWidth="1"/>
    <col min="3" max="3" width="31.140625" style="1" customWidth="1"/>
    <col min="4" max="4" width="44.5703125" style="1" customWidth="1"/>
    <col min="5" max="5" width="25" style="1" customWidth="1"/>
    <col min="6" max="6" width="29.7109375" style="1" customWidth="1"/>
    <col min="7" max="7" width="43" style="1" customWidth="1"/>
    <col min="8" max="8" width="24.5703125" style="1" customWidth="1"/>
    <col min="9" max="9" width="24" style="1" customWidth="1"/>
    <col min="10" max="10" width="41.85546875" style="1" customWidth="1"/>
    <col min="11" max="11" width="30.28515625" style="1" customWidth="1"/>
    <col min="12" max="12" width="83.42578125"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1016</v>
      </c>
      <c r="C6" s="1258" t="s">
        <v>1969</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89">
        <v>34</v>
      </c>
      <c r="D10" s="1289"/>
      <c r="E10" s="1290"/>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G13" s="112"/>
      <c r="I13" s="15"/>
      <c r="J13" s="15"/>
      <c r="K13" s="15"/>
      <c r="L13" s="15"/>
      <c r="M13" s="15"/>
      <c r="N13" s="16"/>
    </row>
    <row r="14" spans="2:16" ht="45.75" customHeight="1">
      <c r="B14" s="1262"/>
      <c r="C14" s="1262"/>
      <c r="D14" s="613" t="s">
        <v>10</v>
      </c>
      <c r="E14" s="613" t="s">
        <v>11</v>
      </c>
      <c r="F14" s="613" t="s">
        <v>12</v>
      </c>
      <c r="G14" s="776"/>
      <c r="I14" s="19"/>
      <c r="J14" s="19"/>
      <c r="K14" s="19"/>
      <c r="L14" s="19"/>
      <c r="M14" s="19"/>
      <c r="N14" s="16"/>
    </row>
    <row r="15" spans="2:16">
      <c r="B15" s="1262"/>
      <c r="C15" s="1262"/>
      <c r="D15" s="613">
        <v>34</v>
      </c>
      <c r="E15" s="20">
        <v>1344852964</v>
      </c>
      <c r="F15" s="208">
        <v>644</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28">
        <f>+SUM(E15:E21)</f>
        <v>1344852964</v>
      </c>
      <c r="F22" s="29">
        <f>+SUM(F15:F21)</f>
        <v>644</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515.20000000000005</v>
      </c>
      <c r="D24" s="266"/>
      <c r="E24" s="36">
        <f>E22</f>
        <v>1344852964</v>
      </c>
      <c r="F24" s="37"/>
      <c r="G24" s="37"/>
      <c r="H24" s="37"/>
      <c r="I24" s="38"/>
      <c r="J24" s="38"/>
      <c r="K24" s="38"/>
      <c r="L24" s="38"/>
      <c r="M24" s="38"/>
    </row>
    <row r="25" spans="1:14">
      <c r="A25" s="773"/>
      <c r="C25" s="646"/>
      <c r="D25" s="647"/>
      <c r="E25" s="648"/>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632" t="s">
        <v>184</v>
      </c>
      <c r="D30" s="632"/>
      <c r="E30"/>
      <c r="F30"/>
      <c r="G30"/>
      <c r="H30"/>
      <c r="I30" s="15"/>
      <c r="J30" s="15"/>
      <c r="K30" s="15"/>
      <c r="L30" s="15"/>
      <c r="M30" s="15"/>
      <c r="N30" s="16"/>
    </row>
    <row r="31" spans="1:14">
      <c r="A31" s="773"/>
      <c r="B31" s="44" t="s">
        <v>21</v>
      </c>
      <c r="C31" s="632" t="s">
        <v>184</v>
      </c>
      <c r="D31" s="632"/>
      <c r="E31"/>
      <c r="F31"/>
      <c r="G31"/>
      <c r="H31"/>
      <c r="I31" s="15"/>
      <c r="J31" s="15"/>
      <c r="K31" s="15"/>
      <c r="L31" s="15"/>
      <c r="M31" s="15"/>
      <c r="N31" s="16"/>
    </row>
    <row r="32" spans="1:14">
      <c r="A32" s="773"/>
      <c r="B32" s="44" t="s">
        <v>22</v>
      </c>
      <c r="C32" s="632" t="s">
        <v>184</v>
      </c>
      <c r="D32" s="632"/>
      <c r="E32"/>
      <c r="F32"/>
      <c r="G32"/>
      <c r="H32"/>
      <c r="I32" s="15"/>
      <c r="J32" s="15"/>
      <c r="K32" s="15"/>
      <c r="L32" s="15"/>
      <c r="M32" s="15"/>
      <c r="N32" s="16"/>
    </row>
    <row r="33" spans="1:14">
      <c r="A33" s="773"/>
      <c r="B33" s="110" t="s">
        <v>23</v>
      </c>
      <c r="C33" s="632"/>
      <c r="D33" s="632" t="s">
        <v>184</v>
      </c>
      <c r="E33"/>
      <c r="F33"/>
      <c r="G33"/>
      <c r="H33"/>
      <c r="I33" s="15"/>
      <c r="J33" s="15"/>
      <c r="K33" s="15"/>
      <c r="L33" s="15"/>
      <c r="M33" s="15"/>
      <c r="N33" s="16"/>
    </row>
    <row r="34" spans="1:14">
      <c r="A34" s="773"/>
      <c r="B34" s="110" t="s">
        <v>1017</v>
      </c>
      <c r="C34" s="632" t="s">
        <v>184</v>
      </c>
      <c r="D34" s="632"/>
      <c r="E34"/>
      <c r="F34"/>
      <c r="G34"/>
      <c r="H34"/>
      <c r="I34" s="15"/>
      <c r="J34" s="15"/>
      <c r="K34" s="15"/>
      <c r="L34" s="15"/>
      <c r="M34" s="15"/>
      <c r="N34" s="16"/>
    </row>
    <row r="35" spans="1:14">
      <c r="A35" s="773"/>
      <c r="B35"/>
      <c r="C35"/>
      <c r="D35"/>
      <c r="E35"/>
      <c r="F35"/>
      <c r="G35"/>
      <c r="H35"/>
      <c r="I35" s="15"/>
      <c r="J35" s="15"/>
      <c r="K35" s="15"/>
      <c r="L35" s="15"/>
      <c r="M35" s="15"/>
      <c r="N35" s="16"/>
    </row>
    <row r="36" spans="1:14">
      <c r="A36" s="773"/>
      <c r="B36"/>
      <c r="C36"/>
      <c r="D36"/>
      <c r="E36"/>
      <c r="F36"/>
      <c r="G36"/>
      <c r="H36"/>
      <c r="I36" s="15"/>
      <c r="J36" s="15"/>
      <c r="K36" s="15"/>
      <c r="L36" s="15"/>
      <c r="M36" s="15"/>
      <c r="N36" s="16"/>
    </row>
    <row r="37" spans="1:14">
      <c r="A37" s="773"/>
      <c r="B37" s="42" t="s">
        <v>25</v>
      </c>
      <c r="C37"/>
      <c r="D37"/>
      <c r="E37"/>
      <c r="F37"/>
      <c r="G37"/>
      <c r="H37"/>
      <c r="I37" s="15"/>
      <c r="J37" s="15"/>
      <c r="K37" s="15"/>
      <c r="L37" s="15"/>
      <c r="M37" s="15"/>
      <c r="N37" s="16"/>
    </row>
    <row r="38" spans="1:14">
      <c r="A38" s="773"/>
      <c r="B38"/>
      <c r="C38"/>
      <c r="D38"/>
      <c r="E38"/>
      <c r="F38"/>
      <c r="G38"/>
      <c r="H38"/>
      <c r="I38" s="15"/>
      <c r="J38" s="15"/>
      <c r="K38" s="15"/>
      <c r="L38" s="15"/>
      <c r="M38" s="15"/>
      <c r="N38" s="16"/>
    </row>
    <row r="39" spans="1:14">
      <c r="A39" s="773"/>
      <c r="B39"/>
      <c r="C39"/>
      <c r="D39"/>
      <c r="E39"/>
      <c r="F39"/>
      <c r="G39"/>
      <c r="H39"/>
      <c r="I39" s="15"/>
      <c r="J39" s="15"/>
      <c r="K39" s="15"/>
      <c r="L39" s="15"/>
      <c r="M39" s="15"/>
      <c r="N39" s="16"/>
    </row>
    <row r="40" spans="1:14">
      <c r="A40" s="773"/>
      <c r="B40" s="43" t="s">
        <v>17</v>
      </c>
      <c r="C40" s="43" t="s">
        <v>26</v>
      </c>
      <c r="D40" s="615" t="s">
        <v>27</v>
      </c>
      <c r="E40" s="615" t="s">
        <v>28</v>
      </c>
      <c r="F40"/>
      <c r="G40"/>
      <c r="H40"/>
      <c r="I40" s="15"/>
      <c r="J40" s="15"/>
      <c r="K40" s="15"/>
      <c r="L40" s="15"/>
      <c r="M40" s="15"/>
      <c r="N40" s="16"/>
    </row>
    <row r="41" spans="1:14" ht="28.5">
      <c r="A41" s="773"/>
      <c r="B41" s="49" t="s">
        <v>29</v>
      </c>
      <c r="C41" s="50">
        <v>40</v>
      </c>
      <c r="D41" s="605">
        <f>+D151</f>
        <v>0</v>
      </c>
      <c r="E41" s="1265">
        <f>+D41+D42</f>
        <v>0</v>
      </c>
      <c r="F41"/>
      <c r="G41"/>
      <c r="H41"/>
      <c r="I41" s="15"/>
      <c r="J41" s="15"/>
      <c r="K41" s="15"/>
      <c r="L41" s="15"/>
      <c r="M41" s="15"/>
      <c r="N41" s="16"/>
    </row>
    <row r="42" spans="1:14" ht="42.75">
      <c r="A42" s="773"/>
      <c r="B42" s="49" t="s">
        <v>30</v>
      </c>
      <c r="C42" s="50">
        <v>60</v>
      </c>
      <c r="D42" s="605">
        <v>0</v>
      </c>
      <c r="E42" s="1266"/>
      <c r="F42"/>
      <c r="G42"/>
      <c r="H42"/>
      <c r="I42" s="15"/>
      <c r="J42" s="15"/>
      <c r="K42" s="15"/>
      <c r="L42" s="15"/>
      <c r="M42" s="15"/>
      <c r="N42" s="16"/>
    </row>
    <row r="43" spans="1:14">
      <c r="A43" s="773"/>
      <c r="C43" s="40"/>
      <c r="D43" s="23"/>
      <c r="E43" s="41"/>
      <c r="F43" s="37"/>
      <c r="G43" s="37"/>
      <c r="H43" s="37"/>
      <c r="I43" s="38"/>
      <c r="J43" s="38"/>
      <c r="K43" s="38"/>
      <c r="L43" s="38"/>
      <c r="M43" s="38"/>
    </row>
    <row r="44" spans="1:14">
      <c r="A44" s="773"/>
      <c r="C44" s="40"/>
      <c r="D44" s="23"/>
      <c r="E44" s="41"/>
      <c r="F44" s="37"/>
      <c r="G44" s="37"/>
      <c r="H44" s="37"/>
      <c r="I44" s="38"/>
      <c r="J44" s="38"/>
      <c r="K44" s="38"/>
      <c r="L44" s="38"/>
      <c r="M44" s="38"/>
    </row>
    <row r="45" spans="1:14">
      <c r="A45" s="773"/>
      <c r="C45" s="40"/>
      <c r="D45" s="23"/>
      <c r="E45" s="41"/>
      <c r="F45" s="37"/>
      <c r="G45" s="37"/>
      <c r="H45" s="37"/>
      <c r="I45" s="38"/>
      <c r="J45" s="38"/>
      <c r="K45" s="38"/>
      <c r="L45" s="38"/>
      <c r="M45" s="566"/>
      <c r="N45" s="103"/>
    </row>
    <row r="46" spans="1:14" ht="15.75" thickBot="1">
      <c r="M46" s="1396"/>
      <c r="N46" s="1396"/>
    </row>
    <row r="47" spans="1:14">
      <c r="B47" s="42" t="s">
        <v>32</v>
      </c>
      <c r="M47" s="51"/>
      <c r="N47" s="51"/>
    </row>
    <row r="48" spans="1:14" ht="15.75" thickBot="1">
      <c r="M48" s="51"/>
      <c r="N48" s="51"/>
    </row>
    <row r="49" spans="1:26" s="15" customFormat="1" ht="109.5" customHeight="1">
      <c r="B49" s="52" t="s">
        <v>33</v>
      </c>
      <c r="C49" s="52" t="s">
        <v>34</v>
      </c>
      <c r="D49" s="52" t="s">
        <v>35</v>
      </c>
      <c r="E49" s="52" t="s">
        <v>36</v>
      </c>
      <c r="F49" s="52" t="s">
        <v>37</v>
      </c>
      <c r="G49" s="52" t="s">
        <v>38</v>
      </c>
      <c r="H49" s="52" t="s">
        <v>39</v>
      </c>
      <c r="I49" s="52" t="s">
        <v>40</v>
      </c>
      <c r="J49" s="52" t="s">
        <v>41</v>
      </c>
      <c r="K49" s="52" t="s">
        <v>42</v>
      </c>
      <c r="L49" s="52" t="s">
        <v>43</v>
      </c>
      <c r="M49" s="53" t="s">
        <v>44</v>
      </c>
      <c r="N49" s="52" t="s">
        <v>45</v>
      </c>
      <c r="O49" s="52" t="s">
        <v>46</v>
      </c>
      <c r="P49" s="54" t="s">
        <v>47</v>
      </c>
      <c r="Q49" s="54" t="s">
        <v>48</v>
      </c>
    </row>
    <row r="50" spans="1:26" s="162" customFormat="1" ht="96" customHeight="1">
      <c r="A50" s="150">
        <v>1</v>
      </c>
      <c r="B50" s="153" t="s">
        <v>505</v>
      </c>
      <c r="C50" s="153" t="s">
        <v>505</v>
      </c>
      <c r="D50" s="152" t="s">
        <v>49</v>
      </c>
      <c r="E50" s="153" t="s">
        <v>3180</v>
      </c>
      <c r="F50" s="152" t="s">
        <v>18</v>
      </c>
      <c r="G50" s="512" t="s">
        <v>53</v>
      </c>
      <c r="H50" s="513">
        <v>40923</v>
      </c>
      <c r="I50" s="519">
        <v>41851</v>
      </c>
      <c r="J50" s="514" t="s">
        <v>19</v>
      </c>
      <c r="K50" s="567">
        <v>19</v>
      </c>
      <c r="L50" s="514" t="s">
        <v>19</v>
      </c>
      <c r="M50" s="516">
        <v>2082</v>
      </c>
      <c r="N50" s="543" t="s">
        <v>332</v>
      </c>
      <c r="O50" s="544">
        <v>6598237323</v>
      </c>
      <c r="P50" s="544" t="s">
        <v>3181</v>
      </c>
      <c r="Q50" s="1400" t="s">
        <v>3182</v>
      </c>
      <c r="R50" s="175"/>
      <c r="S50" s="175"/>
      <c r="T50" s="175"/>
      <c r="U50" s="175"/>
      <c r="V50" s="175"/>
      <c r="W50" s="175"/>
      <c r="X50" s="175"/>
      <c r="Y50" s="175"/>
      <c r="Z50" s="175"/>
    </row>
    <row r="51" spans="1:26" s="162" customFormat="1" ht="96" customHeight="1">
      <c r="A51" s="150">
        <f>+A50+1</f>
        <v>2</v>
      </c>
      <c r="B51" s="153" t="s">
        <v>505</v>
      </c>
      <c r="C51" s="153" t="s">
        <v>505</v>
      </c>
      <c r="D51" s="152" t="s">
        <v>1972</v>
      </c>
      <c r="E51" s="153">
        <v>2120981</v>
      </c>
      <c r="F51" s="152" t="s">
        <v>18</v>
      </c>
      <c r="G51" s="152" t="s">
        <v>53</v>
      </c>
      <c r="H51" s="513">
        <v>41003</v>
      </c>
      <c r="I51" s="519">
        <v>41171</v>
      </c>
      <c r="J51" s="514" t="s">
        <v>19</v>
      </c>
      <c r="K51" s="567">
        <v>3</v>
      </c>
      <c r="L51" s="514" t="s">
        <v>19</v>
      </c>
      <c r="M51" s="516">
        <v>255</v>
      </c>
      <c r="N51" s="543" t="s">
        <v>332</v>
      </c>
      <c r="O51" s="544">
        <v>156962547</v>
      </c>
      <c r="P51" s="544" t="s">
        <v>3183</v>
      </c>
      <c r="Q51" s="1423"/>
      <c r="R51" s="175"/>
      <c r="S51" s="175"/>
      <c r="T51" s="175"/>
      <c r="U51" s="175"/>
      <c r="V51" s="175"/>
      <c r="W51" s="175"/>
      <c r="X51" s="175"/>
      <c r="Y51" s="175"/>
      <c r="Z51" s="175"/>
    </row>
    <row r="52" spans="1:26" s="162" customFormat="1" ht="96" customHeight="1">
      <c r="A52" s="150">
        <f t="shared" ref="A52:A57" si="0">+A51+1</f>
        <v>3</v>
      </c>
      <c r="B52" s="153" t="s">
        <v>505</v>
      </c>
      <c r="C52" s="153" t="s">
        <v>505</v>
      </c>
      <c r="D52" s="152" t="s">
        <v>1972</v>
      </c>
      <c r="E52" s="153">
        <v>2122991</v>
      </c>
      <c r="F52" s="152" t="s">
        <v>18</v>
      </c>
      <c r="G52" s="152" t="s">
        <v>53</v>
      </c>
      <c r="H52" s="519">
        <v>41177</v>
      </c>
      <c r="I52" s="513">
        <v>41258</v>
      </c>
      <c r="J52" s="514" t="s">
        <v>19</v>
      </c>
      <c r="K52" s="567">
        <v>3</v>
      </c>
      <c r="L52" s="514" t="s">
        <v>19</v>
      </c>
      <c r="M52" s="516">
        <v>255</v>
      </c>
      <c r="N52" s="543" t="s">
        <v>332</v>
      </c>
      <c r="O52" s="544">
        <v>89253213</v>
      </c>
      <c r="P52" s="544" t="s">
        <v>3184</v>
      </c>
      <c r="Q52" s="1401"/>
      <c r="R52" s="175"/>
      <c r="S52" s="175"/>
      <c r="T52" s="175"/>
      <c r="U52" s="175"/>
      <c r="V52" s="175"/>
      <c r="W52" s="175"/>
      <c r="X52" s="175"/>
      <c r="Y52" s="175"/>
      <c r="Z52" s="175"/>
    </row>
    <row r="53" spans="1:26" s="162" customFormat="1">
      <c r="A53" s="150">
        <f t="shared" si="0"/>
        <v>4</v>
      </c>
      <c r="B53" s="153"/>
      <c r="C53" s="152"/>
      <c r="D53" s="152"/>
      <c r="E53" s="154"/>
      <c r="F53" s="155"/>
      <c r="G53" s="155"/>
      <c r="H53" s="156"/>
      <c r="I53" s="156"/>
      <c r="J53" s="157"/>
      <c r="K53" s="67"/>
      <c r="L53" s="157"/>
      <c r="M53" s="173"/>
      <c r="N53" s="173"/>
      <c r="O53" s="160"/>
      <c r="P53" s="160"/>
      <c r="Q53" s="174"/>
      <c r="R53" s="175"/>
      <c r="S53" s="175"/>
      <c r="T53" s="175"/>
      <c r="U53" s="175"/>
      <c r="V53" s="175"/>
      <c r="W53" s="175"/>
      <c r="X53" s="175"/>
      <c r="Y53" s="175"/>
      <c r="Z53" s="175"/>
    </row>
    <row r="54" spans="1:26" s="162" customFormat="1">
      <c r="A54" s="150">
        <f t="shared" si="0"/>
        <v>5</v>
      </c>
      <c r="B54" s="153"/>
      <c r="C54" s="152"/>
      <c r="D54" s="152"/>
      <c r="E54" s="159"/>
      <c r="F54" s="155"/>
      <c r="G54" s="155"/>
      <c r="H54" s="156"/>
      <c r="I54" s="156"/>
      <c r="J54" s="157"/>
      <c r="K54" s="67"/>
      <c r="L54" s="157"/>
      <c r="M54" s="173"/>
      <c r="N54" s="173"/>
      <c r="O54" s="160"/>
      <c r="P54" s="160"/>
      <c r="Q54" s="174"/>
      <c r="R54" s="175"/>
      <c r="S54" s="175"/>
      <c r="T54" s="175"/>
      <c r="U54" s="175"/>
      <c r="V54" s="175"/>
      <c r="W54" s="175"/>
      <c r="X54" s="175"/>
      <c r="Y54" s="175"/>
      <c r="Z54" s="175"/>
    </row>
    <row r="55" spans="1:26" s="162" customFormat="1">
      <c r="A55" s="150">
        <f t="shared" si="0"/>
        <v>6</v>
      </c>
      <c r="B55" s="153"/>
      <c r="C55" s="152"/>
      <c r="D55" s="153"/>
      <c r="E55" s="159"/>
      <c r="F55" s="155"/>
      <c r="G55" s="155"/>
      <c r="H55" s="156"/>
      <c r="I55" s="156"/>
      <c r="J55" s="157"/>
      <c r="K55" s="67"/>
      <c r="L55" s="157"/>
      <c r="M55" s="173"/>
      <c r="N55" s="173"/>
      <c r="O55" s="160"/>
      <c r="P55" s="160"/>
      <c r="Q55" s="174"/>
      <c r="R55" s="175"/>
      <c r="S55" s="175"/>
      <c r="T55" s="175"/>
      <c r="U55" s="175"/>
      <c r="V55" s="175"/>
      <c r="W55" s="175"/>
      <c r="X55" s="175"/>
      <c r="Y55" s="175"/>
      <c r="Z55" s="175"/>
    </row>
    <row r="56" spans="1:26" s="162" customFormat="1">
      <c r="A56" s="150">
        <f t="shared" si="0"/>
        <v>7</v>
      </c>
      <c r="B56" s="153"/>
      <c r="C56" s="152"/>
      <c r="D56" s="153"/>
      <c r="E56" s="159"/>
      <c r="F56" s="155"/>
      <c r="G56" s="155"/>
      <c r="H56" s="155"/>
      <c r="I56" s="156"/>
      <c r="J56" s="157"/>
      <c r="K56" s="67"/>
      <c r="L56" s="157"/>
      <c r="M56" s="173"/>
      <c r="N56" s="173"/>
      <c r="O56" s="160"/>
      <c r="P56" s="160"/>
      <c r="Q56" s="174"/>
      <c r="R56" s="175"/>
      <c r="S56" s="175"/>
      <c r="T56" s="175"/>
      <c r="U56" s="175"/>
      <c r="V56" s="175"/>
      <c r="W56" s="175"/>
      <c r="X56" s="175"/>
      <c r="Y56" s="175"/>
      <c r="Z56" s="175"/>
    </row>
    <row r="57" spans="1:26" s="162" customFormat="1">
      <c r="A57" s="150">
        <f t="shared" si="0"/>
        <v>8</v>
      </c>
      <c r="B57" s="153"/>
      <c r="C57" s="152"/>
      <c r="D57" s="153"/>
      <c r="E57" s="159"/>
      <c r="F57" s="155"/>
      <c r="G57" s="155"/>
      <c r="H57" s="155"/>
      <c r="I57" s="156"/>
      <c r="J57" s="157"/>
      <c r="K57" s="173"/>
      <c r="L57" s="157"/>
      <c r="M57" s="173"/>
      <c r="N57" s="173"/>
      <c r="O57" s="160"/>
      <c r="P57" s="160"/>
      <c r="Q57" s="174"/>
      <c r="R57" s="175"/>
      <c r="S57" s="175"/>
      <c r="T57" s="175"/>
      <c r="U57" s="175"/>
      <c r="V57" s="175"/>
      <c r="W57" s="175"/>
      <c r="X57" s="175"/>
      <c r="Y57" s="175"/>
      <c r="Z57" s="175"/>
    </row>
    <row r="58" spans="1:26" s="162" customFormat="1">
      <c r="A58" s="150"/>
      <c r="B58" s="151" t="s">
        <v>28</v>
      </c>
      <c r="C58" s="152"/>
      <c r="D58" s="153"/>
      <c r="E58" s="159"/>
      <c r="F58" s="155"/>
      <c r="G58" s="155"/>
      <c r="H58" s="155"/>
      <c r="I58" s="156"/>
      <c r="J58" s="157"/>
      <c r="K58" s="1012">
        <f t="shared" ref="K58" si="1">SUM(K50:K57)</f>
        <v>25</v>
      </c>
      <c r="L58" s="1012">
        <f t="shared" ref="L58:O58" si="2">SUM(L50:L57)</f>
        <v>0</v>
      </c>
      <c r="M58" s="1012">
        <f t="shared" si="2"/>
        <v>2592</v>
      </c>
      <c r="N58" s="158">
        <f t="shared" si="2"/>
        <v>0</v>
      </c>
      <c r="O58" s="185">
        <f t="shared" si="2"/>
        <v>6844453083</v>
      </c>
      <c r="P58" s="160"/>
      <c r="Q58" s="161"/>
    </row>
    <row r="59" spans="1:26" s="112" customFormat="1">
      <c r="E59" s="163"/>
    </row>
    <row r="60" spans="1:26" s="112" customFormat="1">
      <c r="B60" s="1253" t="s">
        <v>60</v>
      </c>
      <c r="C60" s="1253" t="s">
        <v>61</v>
      </c>
      <c r="D60" s="1255" t="s">
        <v>62</v>
      </c>
      <c r="E60" s="1255"/>
    </row>
    <row r="61" spans="1:26" s="112" customFormat="1">
      <c r="B61" s="1254"/>
      <c r="C61" s="1254"/>
      <c r="D61" s="625" t="s">
        <v>63</v>
      </c>
      <c r="E61" s="165" t="s">
        <v>64</v>
      </c>
    </row>
    <row r="62" spans="1:26" s="112" customFormat="1" ht="30.6" customHeight="1">
      <c r="B62" s="166" t="s">
        <v>65</v>
      </c>
      <c r="C62" s="572">
        <f>+K58</f>
        <v>25</v>
      </c>
      <c r="D62" s="118" t="s">
        <v>184</v>
      </c>
      <c r="E62" s="117"/>
      <c r="F62" s="168"/>
      <c r="G62" s="168"/>
      <c r="H62" s="168"/>
      <c r="I62" s="168"/>
      <c r="J62" s="168"/>
      <c r="K62" s="574"/>
      <c r="L62" s="574"/>
      <c r="M62" s="168"/>
    </row>
    <row r="63" spans="1:26" s="112" customFormat="1" ht="30" customHeight="1">
      <c r="B63" s="166" t="s">
        <v>66</v>
      </c>
      <c r="C63" s="167">
        <f>+M58</f>
        <v>2592</v>
      </c>
      <c r="D63" s="118" t="s">
        <v>184</v>
      </c>
      <c r="E63" s="117"/>
      <c r="K63" s="574"/>
      <c r="L63" s="574"/>
    </row>
    <row r="64" spans="1:26" s="112" customFormat="1">
      <c r="B64" s="113"/>
      <c r="C64" s="1274"/>
      <c r="D64" s="1274"/>
      <c r="E64" s="1274"/>
      <c r="F64" s="1274"/>
      <c r="G64" s="1274"/>
      <c r="H64" s="1274"/>
      <c r="I64" s="1274"/>
      <c r="J64" s="1274"/>
      <c r="K64" s="1274"/>
      <c r="L64" s="1274"/>
      <c r="M64" s="1274"/>
      <c r="N64" s="1274"/>
    </row>
    <row r="65" spans="2:17" ht="28.15" customHeight="1" thickBot="1"/>
    <row r="66" spans="2:17" ht="27" thickBot="1">
      <c r="B66" s="1275" t="s">
        <v>68</v>
      </c>
      <c r="C66" s="1275"/>
      <c r="D66" s="1275"/>
      <c r="E66" s="1275"/>
      <c r="F66" s="1275"/>
      <c r="G66" s="1275"/>
      <c r="H66" s="1275"/>
      <c r="I66" s="1275"/>
      <c r="J66" s="1275"/>
      <c r="K66" s="1275"/>
      <c r="L66" s="1275"/>
      <c r="M66" s="1275"/>
      <c r="N66" s="1275"/>
    </row>
    <row r="69" spans="2:17" ht="109.5" customHeight="1">
      <c r="B69" s="114" t="s">
        <v>69</v>
      </c>
      <c r="C69" s="115" t="s">
        <v>70</v>
      </c>
      <c r="D69" s="115" t="s">
        <v>71</v>
      </c>
      <c r="E69" s="115" t="s">
        <v>72</v>
      </c>
      <c r="F69" s="115" t="s">
        <v>73</v>
      </c>
      <c r="G69" s="115" t="s">
        <v>74</v>
      </c>
      <c r="H69" s="115" t="s">
        <v>75</v>
      </c>
      <c r="I69" s="115" t="s">
        <v>76</v>
      </c>
      <c r="J69" s="115" t="s">
        <v>77</v>
      </c>
      <c r="K69" s="115" t="s">
        <v>78</v>
      </c>
      <c r="L69" s="115" t="s">
        <v>79</v>
      </c>
      <c r="M69" s="116" t="s">
        <v>80</v>
      </c>
      <c r="N69" s="116" t="s">
        <v>81</v>
      </c>
      <c r="O69" s="1271" t="s">
        <v>82</v>
      </c>
      <c r="P69" s="1273"/>
      <c r="Q69" s="115" t="s">
        <v>83</v>
      </c>
    </row>
    <row r="70" spans="2:17" ht="30" customHeight="1">
      <c r="B70" s="559" t="s">
        <v>1973</v>
      </c>
      <c r="C70" s="559" t="s">
        <v>155</v>
      </c>
      <c r="D70" s="197" t="s">
        <v>3185</v>
      </c>
      <c r="E70" s="197" t="s">
        <v>332</v>
      </c>
      <c r="F70" s="575" t="s">
        <v>332</v>
      </c>
      <c r="G70" s="575" t="s">
        <v>332</v>
      </c>
      <c r="H70" s="575" t="s">
        <v>332</v>
      </c>
      <c r="I70" s="559" t="s">
        <v>18</v>
      </c>
      <c r="J70" s="559" t="s">
        <v>332</v>
      </c>
      <c r="K70" s="110" t="s">
        <v>332</v>
      </c>
      <c r="L70" s="110" t="s">
        <v>332</v>
      </c>
      <c r="M70" s="110" t="s">
        <v>332</v>
      </c>
      <c r="N70" s="110" t="s">
        <v>332</v>
      </c>
      <c r="O70" s="1369" t="s">
        <v>3186</v>
      </c>
      <c r="P70" s="1370"/>
      <c r="Q70" s="632" t="s">
        <v>3187</v>
      </c>
    </row>
    <row r="71" spans="2:17">
      <c r="B71" s="119"/>
      <c r="C71" s="119"/>
      <c r="D71" s="197"/>
      <c r="E71" s="197"/>
      <c r="F71" s="575"/>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44"/>
      <c r="C76" s="44"/>
      <c r="D76" s="44"/>
      <c r="E76" s="44"/>
      <c r="F76" s="44"/>
      <c r="G76" s="44"/>
      <c r="H76" s="44"/>
      <c r="I76" s="44"/>
      <c r="J76" s="44"/>
      <c r="K76" s="44"/>
      <c r="L76" s="44"/>
      <c r="M76" s="44"/>
      <c r="N76" s="44"/>
      <c r="O76" s="1278"/>
      <c r="P76" s="1279"/>
      <c r="Q76" s="44"/>
    </row>
    <row r="77" spans="2:17">
      <c r="B77" s="1" t="s">
        <v>88</v>
      </c>
    </row>
    <row r="78" spans="2:17">
      <c r="B78" s="1" t="s">
        <v>89</v>
      </c>
    </row>
    <row r="79" spans="2:17">
      <c r="B79" s="1" t="s">
        <v>90</v>
      </c>
    </row>
    <row r="81" spans="2:17" ht="15.75" thickBot="1"/>
    <row r="82" spans="2:17" ht="27" thickBot="1">
      <c r="B82" s="1268" t="s">
        <v>91</v>
      </c>
      <c r="C82" s="1269"/>
      <c r="D82" s="1269"/>
      <c r="E82" s="1269"/>
      <c r="F82" s="1269"/>
      <c r="G82" s="1269"/>
      <c r="H82" s="1269"/>
      <c r="I82" s="1269"/>
      <c r="J82" s="1269"/>
      <c r="K82" s="1269"/>
      <c r="L82" s="1269"/>
      <c r="M82" s="1269"/>
      <c r="N82" s="1270"/>
    </row>
    <row r="86" spans="2:17">
      <c r="C86" s="103"/>
    </row>
    <row r="87" spans="2:17" ht="76.5" customHeight="1">
      <c r="B87" s="114" t="s">
        <v>92</v>
      </c>
      <c r="C87" s="114" t="s">
        <v>93</v>
      </c>
      <c r="D87" s="114" t="s">
        <v>94</v>
      </c>
      <c r="E87" s="114" t="s">
        <v>95</v>
      </c>
      <c r="F87" s="114" t="s">
        <v>96</v>
      </c>
      <c r="G87" s="114" t="s">
        <v>97</v>
      </c>
      <c r="H87" s="114" t="s">
        <v>98</v>
      </c>
      <c r="I87" s="114" t="s">
        <v>99</v>
      </c>
      <c r="J87" s="1271" t="s">
        <v>1031</v>
      </c>
      <c r="K87" s="1272"/>
      <c r="L87" s="1273"/>
      <c r="M87" s="114" t="s">
        <v>101</v>
      </c>
      <c r="N87" s="114" t="s">
        <v>102</v>
      </c>
      <c r="O87" s="114" t="s">
        <v>103</v>
      </c>
      <c r="P87" s="1271" t="s">
        <v>82</v>
      </c>
      <c r="Q87" s="1273"/>
    </row>
    <row r="88" spans="2:17" s="183" customFormat="1" ht="241.5" customHeight="1">
      <c r="B88" s="602" t="s">
        <v>104</v>
      </c>
      <c r="C88" s="854" t="s">
        <v>3188</v>
      </c>
      <c r="D88" s="632" t="s">
        <v>3189</v>
      </c>
      <c r="E88" s="632">
        <v>16612751</v>
      </c>
      <c r="F88" s="854" t="s">
        <v>3190</v>
      </c>
      <c r="G88" s="129" t="s">
        <v>3191</v>
      </c>
      <c r="H88" s="480">
        <v>32227</v>
      </c>
      <c r="I88" s="189" t="s">
        <v>19</v>
      </c>
      <c r="J88" s="129" t="s">
        <v>3192</v>
      </c>
      <c r="K88" s="482" t="s">
        <v>3193</v>
      </c>
      <c r="L88" s="189" t="s">
        <v>3194</v>
      </c>
      <c r="M88" s="129" t="s">
        <v>18</v>
      </c>
      <c r="N88" s="129" t="s">
        <v>18</v>
      </c>
      <c r="O88" s="129" t="s">
        <v>18</v>
      </c>
      <c r="P88" s="1280"/>
      <c r="Q88" s="1280"/>
    </row>
    <row r="89" spans="2:17" s="183" customFormat="1" ht="345" customHeight="1">
      <c r="B89" s="602" t="s">
        <v>104</v>
      </c>
      <c r="C89" s="854" t="s">
        <v>3188</v>
      </c>
      <c r="D89" s="632" t="s">
        <v>3195</v>
      </c>
      <c r="E89" s="632">
        <v>25453730</v>
      </c>
      <c r="F89" s="632" t="s">
        <v>3196</v>
      </c>
      <c r="G89" s="129" t="s">
        <v>185</v>
      </c>
      <c r="H89" s="480">
        <v>39171</v>
      </c>
      <c r="I89" s="189" t="s">
        <v>19</v>
      </c>
      <c r="J89" s="129" t="s">
        <v>3197</v>
      </c>
      <c r="K89" s="482" t="s">
        <v>3198</v>
      </c>
      <c r="L89" s="189" t="s">
        <v>3199</v>
      </c>
      <c r="M89" s="129" t="s">
        <v>18</v>
      </c>
      <c r="N89" s="129" t="s">
        <v>18</v>
      </c>
      <c r="O89" s="129" t="s">
        <v>18</v>
      </c>
      <c r="P89" s="1280"/>
      <c r="Q89" s="1280"/>
    </row>
    <row r="90" spans="2:17" s="183" customFormat="1" ht="218.25" customHeight="1">
      <c r="B90" s="602" t="s">
        <v>3200</v>
      </c>
      <c r="C90" s="854" t="s">
        <v>3201</v>
      </c>
      <c r="D90" s="632" t="s">
        <v>3202</v>
      </c>
      <c r="E90" s="632">
        <v>25364392</v>
      </c>
      <c r="F90" s="854" t="s">
        <v>3203</v>
      </c>
      <c r="G90" s="129" t="s">
        <v>134</v>
      </c>
      <c r="H90" s="480">
        <v>39427</v>
      </c>
      <c r="I90" s="189" t="s">
        <v>19</v>
      </c>
      <c r="J90" s="129" t="s">
        <v>3204</v>
      </c>
      <c r="K90" s="189" t="s">
        <v>3205</v>
      </c>
      <c r="L90" s="189" t="s">
        <v>3206</v>
      </c>
      <c r="M90" s="129" t="s">
        <v>18</v>
      </c>
      <c r="N90" s="129" t="s">
        <v>19</v>
      </c>
      <c r="O90" s="129" t="s">
        <v>18</v>
      </c>
      <c r="P90" s="1276" t="s">
        <v>3207</v>
      </c>
      <c r="Q90" s="1277"/>
    </row>
    <row r="91" spans="2:17" s="183" customFormat="1" ht="141.75" customHeight="1">
      <c r="B91" s="602" t="s">
        <v>3208</v>
      </c>
      <c r="C91" s="854" t="s">
        <v>3201</v>
      </c>
      <c r="D91" s="632" t="s">
        <v>3209</v>
      </c>
      <c r="E91" s="632">
        <v>1061720320</v>
      </c>
      <c r="F91" s="854" t="s">
        <v>3210</v>
      </c>
      <c r="G91" s="129" t="s">
        <v>3211</v>
      </c>
      <c r="H91" s="480" t="s">
        <v>3212</v>
      </c>
      <c r="I91" s="189">
        <v>138282</v>
      </c>
      <c r="J91" s="129" t="s">
        <v>3213</v>
      </c>
      <c r="K91" s="189" t="s">
        <v>3213</v>
      </c>
      <c r="L91" s="189" t="s">
        <v>3213</v>
      </c>
      <c r="M91" s="129" t="s">
        <v>18</v>
      </c>
      <c r="N91" s="129" t="s">
        <v>19</v>
      </c>
      <c r="O91" s="129" t="s">
        <v>18</v>
      </c>
      <c r="P91" s="1280" t="s">
        <v>3214</v>
      </c>
      <c r="Q91" s="1280"/>
    </row>
    <row r="92" spans="2:17" s="183" customFormat="1" ht="127.5" customHeight="1">
      <c r="B92" s="602" t="s">
        <v>3208</v>
      </c>
      <c r="C92" s="854" t="s">
        <v>3201</v>
      </c>
      <c r="D92" s="632" t="s">
        <v>3215</v>
      </c>
      <c r="E92" s="632">
        <v>25285271</v>
      </c>
      <c r="F92" s="854" t="s">
        <v>114</v>
      </c>
      <c r="G92" s="129" t="s">
        <v>115</v>
      </c>
      <c r="H92" s="799">
        <v>39982</v>
      </c>
      <c r="I92" s="189" t="s">
        <v>19</v>
      </c>
      <c r="J92" s="129" t="s">
        <v>208</v>
      </c>
      <c r="K92" s="189" t="s">
        <v>208</v>
      </c>
      <c r="L92" s="189" t="s">
        <v>208</v>
      </c>
      <c r="M92" s="129" t="s">
        <v>18</v>
      </c>
      <c r="N92" s="138" t="s">
        <v>19</v>
      </c>
      <c r="O92" s="129" t="s">
        <v>18</v>
      </c>
      <c r="P92" s="1280" t="s">
        <v>3216</v>
      </c>
      <c r="Q92" s="1280"/>
    </row>
    <row r="93" spans="2:17" s="183" customFormat="1" ht="309.75" customHeight="1">
      <c r="B93" s="602" t="s">
        <v>3208</v>
      </c>
      <c r="C93" s="854" t="s">
        <v>3201</v>
      </c>
      <c r="D93" s="632" t="s">
        <v>3217</v>
      </c>
      <c r="E93" s="632">
        <v>1058963013</v>
      </c>
      <c r="F93" s="854" t="s">
        <v>975</v>
      </c>
      <c r="G93" s="129" t="s">
        <v>473</v>
      </c>
      <c r="H93" s="480">
        <v>39980</v>
      </c>
      <c r="I93" s="189">
        <v>125852</v>
      </c>
      <c r="J93" s="129" t="s">
        <v>3218</v>
      </c>
      <c r="K93" s="189" t="s">
        <v>3219</v>
      </c>
      <c r="L93" s="189" t="s">
        <v>3220</v>
      </c>
      <c r="M93" s="129" t="s">
        <v>18</v>
      </c>
      <c r="N93" s="129" t="s">
        <v>18</v>
      </c>
      <c r="O93" s="129" t="s">
        <v>18</v>
      </c>
      <c r="P93" s="1280"/>
      <c r="Q93" s="1280"/>
    </row>
    <row r="94" spans="2:17" s="183" customFormat="1">
      <c r="B94" s="129"/>
      <c r="C94" s="129"/>
      <c r="D94" s="189"/>
      <c r="E94" s="651"/>
      <c r="F94" s="189"/>
      <c r="G94" s="129"/>
      <c r="H94" s="480"/>
      <c r="I94" s="189"/>
      <c r="J94" s="129"/>
      <c r="K94" s="189"/>
      <c r="L94" s="189"/>
      <c r="M94" s="129"/>
      <c r="N94" s="129"/>
      <c r="O94" s="129"/>
      <c r="P94" s="1280"/>
      <c r="Q94" s="1280"/>
    </row>
    <row r="95" spans="2:17" s="183" customFormat="1">
      <c r="B95" s="129"/>
      <c r="C95" s="129"/>
      <c r="D95" s="189"/>
      <c r="E95" s="651"/>
      <c r="F95" s="189"/>
      <c r="G95" s="129"/>
      <c r="H95" s="480"/>
      <c r="I95" s="189"/>
      <c r="J95" s="129"/>
      <c r="K95" s="189"/>
      <c r="L95" s="189"/>
      <c r="M95" s="129"/>
      <c r="N95" s="129"/>
      <c r="O95" s="129"/>
      <c r="P95" s="1280"/>
      <c r="Q95" s="1280"/>
    </row>
    <row r="96" spans="2:17" s="183" customFormat="1">
      <c r="B96" s="129"/>
      <c r="C96" s="129"/>
      <c r="D96" s="189"/>
      <c r="E96" s="800"/>
      <c r="F96" s="189"/>
      <c r="G96" s="129"/>
      <c r="H96" s="480"/>
      <c r="I96" s="189"/>
      <c r="J96" s="129"/>
      <c r="K96" s="189"/>
      <c r="L96" s="189"/>
      <c r="M96" s="129"/>
      <c r="N96" s="129"/>
      <c r="O96" s="129"/>
      <c r="P96" s="1276"/>
      <c r="Q96" s="1277"/>
    </row>
    <row r="97" spans="2:17" s="183" customFormat="1">
      <c r="B97" s="129"/>
      <c r="C97" s="129"/>
      <c r="D97" s="189"/>
      <c r="E97" s="800"/>
      <c r="F97" s="189"/>
      <c r="G97" s="129"/>
      <c r="H97" s="480"/>
      <c r="I97" s="189"/>
      <c r="J97" s="129"/>
      <c r="K97" s="189"/>
      <c r="L97" s="189"/>
      <c r="M97" s="129"/>
      <c r="N97" s="129"/>
      <c r="O97" s="129"/>
      <c r="P97" s="1280"/>
      <c r="Q97" s="1280"/>
    </row>
    <row r="98" spans="2:17" ht="15.75" thickBot="1"/>
    <row r="99" spans="2:17" ht="27" thickBot="1">
      <c r="B99" s="1268" t="s">
        <v>118</v>
      </c>
      <c r="C99" s="1269"/>
      <c r="D99" s="1269"/>
      <c r="E99" s="1269"/>
      <c r="F99" s="1269"/>
      <c r="G99" s="1269"/>
      <c r="H99" s="1269"/>
      <c r="I99" s="1269"/>
      <c r="J99" s="1269"/>
      <c r="K99" s="1269"/>
      <c r="L99" s="1269"/>
      <c r="M99" s="1269"/>
      <c r="N99" s="1270"/>
    </row>
    <row r="102" spans="2:17" ht="46.15" customHeight="1">
      <c r="B102" s="115" t="s">
        <v>17</v>
      </c>
      <c r="C102" s="115" t="s">
        <v>119</v>
      </c>
      <c r="D102" s="1271" t="s">
        <v>82</v>
      </c>
      <c r="E102" s="1273"/>
    </row>
    <row r="103" spans="2:17" ht="99.75" customHeight="1">
      <c r="B103" s="129" t="s">
        <v>181</v>
      </c>
      <c r="C103" s="44" t="s">
        <v>18</v>
      </c>
      <c r="D103" s="1296"/>
      <c r="E103" s="1297"/>
    </row>
    <row r="106" spans="2:17" ht="26.25">
      <c r="B106" s="1256" t="s">
        <v>121</v>
      </c>
      <c r="C106" s="1257"/>
      <c r="D106" s="1257"/>
      <c r="E106" s="1257"/>
      <c r="F106" s="1257"/>
      <c r="G106" s="1257"/>
      <c r="H106" s="1257"/>
      <c r="I106" s="1257"/>
      <c r="J106" s="1257"/>
      <c r="K106" s="1257"/>
      <c r="L106" s="1257"/>
      <c r="M106" s="1257"/>
      <c r="N106" s="1257"/>
      <c r="O106" s="1257"/>
      <c r="P106" s="1257"/>
    </row>
    <row r="108" spans="2:17" ht="15.75" thickBot="1"/>
    <row r="109" spans="2:17" ht="27" thickBot="1">
      <c r="B109" s="1268" t="s">
        <v>122</v>
      </c>
      <c r="C109" s="1269"/>
      <c r="D109" s="1269"/>
      <c r="E109" s="1269"/>
      <c r="F109" s="1269"/>
      <c r="G109" s="1269"/>
      <c r="H109" s="1269"/>
      <c r="I109" s="1269"/>
      <c r="J109" s="1269"/>
      <c r="K109" s="1269"/>
      <c r="L109" s="1269"/>
      <c r="M109" s="1269"/>
      <c r="N109" s="1270"/>
    </row>
    <row r="111" spans="2:17" ht="15.75" thickBot="1">
      <c r="M111" s="51"/>
      <c r="N111" s="51"/>
    </row>
    <row r="112" spans="2:17" s="15" customFormat="1" ht="109.5" customHeight="1">
      <c r="B112" s="52" t="s">
        <v>33</v>
      </c>
      <c r="C112" s="52" t="s">
        <v>34</v>
      </c>
      <c r="D112" s="52" t="s">
        <v>35</v>
      </c>
      <c r="E112" s="52" t="s">
        <v>36</v>
      </c>
      <c r="F112" s="52" t="s">
        <v>37</v>
      </c>
      <c r="G112" s="52" t="s">
        <v>38</v>
      </c>
      <c r="H112" s="52" t="s">
        <v>39</v>
      </c>
      <c r="I112" s="52" t="s">
        <v>40</v>
      </c>
      <c r="J112" s="52" t="s">
        <v>41</v>
      </c>
      <c r="K112" s="52" t="s">
        <v>42</v>
      </c>
      <c r="L112" s="52" t="s">
        <v>43</v>
      </c>
      <c r="M112" s="53" t="s">
        <v>44</v>
      </c>
      <c r="N112" s="52" t="s">
        <v>45</v>
      </c>
      <c r="O112" s="52" t="s">
        <v>46</v>
      </c>
      <c r="P112" s="54" t="s">
        <v>47</v>
      </c>
      <c r="Q112" s="54" t="s">
        <v>48</v>
      </c>
    </row>
    <row r="113" spans="1:26" s="162" customFormat="1">
      <c r="A113" s="150">
        <v>1</v>
      </c>
      <c r="B113" s="153"/>
      <c r="C113" s="152"/>
      <c r="D113" s="152"/>
      <c r="E113" s="154"/>
      <c r="F113" s="155"/>
      <c r="G113" s="184"/>
      <c r="H113" s="156"/>
      <c r="I113" s="156"/>
      <c r="J113" s="157"/>
      <c r="K113" s="173"/>
      <c r="L113" s="157"/>
      <c r="M113" s="173"/>
      <c r="N113" s="173"/>
      <c r="O113" s="160"/>
      <c r="P113" s="160"/>
      <c r="Q113" s="174"/>
      <c r="R113" s="175"/>
      <c r="S113" s="175"/>
      <c r="T113" s="175"/>
      <c r="U113" s="175"/>
      <c r="V113" s="175"/>
      <c r="W113" s="175"/>
      <c r="X113" s="175"/>
      <c r="Y113" s="175"/>
      <c r="Z113" s="175"/>
    </row>
    <row r="114" spans="1:26" s="162" customFormat="1">
      <c r="A114" s="150">
        <f>+A113+1</f>
        <v>2</v>
      </c>
      <c r="B114" s="153"/>
      <c r="C114" s="152"/>
      <c r="D114" s="152"/>
      <c r="E114" s="154"/>
      <c r="F114" s="155"/>
      <c r="G114" s="184"/>
      <c r="H114" s="156"/>
      <c r="I114" s="156"/>
      <c r="J114" s="157"/>
      <c r="K114" s="173"/>
      <c r="L114" s="157"/>
      <c r="M114" s="173"/>
      <c r="N114" s="173"/>
      <c r="O114" s="160"/>
      <c r="P114" s="160"/>
      <c r="Q114" s="174"/>
      <c r="R114" s="175"/>
      <c r="S114" s="175"/>
      <c r="T114" s="175"/>
      <c r="U114" s="175"/>
      <c r="V114" s="175"/>
      <c r="W114" s="175"/>
      <c r="X114" s="175"/>
      <c r="Y114" s="175"/>
      <c r="Z114" s="175"/>
    </row>
    <row r="115" spans="1:26" s="162" customFormat="1">
      <c r="A115" s="150" t="e">
        <f>+#REF!+1</f>
        <v>#REF!</v>
      </c>
      <c r="B115" s="153"/>
      <c r="C115" s="152"/>
      <c r="D115" s="153"/>
      <c r="E115" s="154"/>
      <c r="F115" s="155"/>
      <c r="G115" s="155"/>
      <c r="H115" s="155"/>
      <c r="I115" s="156"/>
      <c r="J115" s="157"/>
      <c r="K115" s="173"/>
      <c r="L115" s="157"/>
      <c r="M115" s="173"/>
      <c r="N115" s="173"/>
      <c r="O115" s="160"/>
      <c r="P115" s="160"/>
      <c r="Q115" s="174"/>
      <c r="R115" s="175"/>
      <c r="S115" s="175"/>
      <c r="T115" s="175"/>
      <c r="U115" s="175"/>
      <c r="V115" s="175"/>
      <c r="W115" s="175"/>
      <c r="X115" s="175"/>
      <c r="Y115" s="175"/>
      <c r="Z115" s="175"/>
    </row>
    <row r="116" spans="1:26" s="162" customFormat="1">
      <c r="A116" s="150" t="e">
        <f t="shared" ref="A116:A117" si="3">+A115+1</f>
        <v>#REF!</v>
      </c>
      <c r="B116" s="153"/>
      <c r="C116" s="152"/>
      <c r="D116" s="153"/>
      <c r="E116" s="154"/>
      <c r="F116" s="155"/>
      <c r="G116" s="155"/>
      <c r="H116" s="155"/>
      <c r="I116" s="156"/>
      <c r="J116" s="157"/>
      <c r="K116" s="173"/>
      <c r="L116" s="157"/>
      <c r="M116" s="173"/>
      <c r="N116" s="173"/>
      <c r="O116" s="160"/>
      <c r="P116" s="160"/>
      <c r="Q116" s="174"/>
      <c r="R116" s="175"/>
      <c r="S116" s="175"/>
      <c r="T116" s="175"/>
      <c r="U116" s="175"/>
      <c r="V116" s="175"/>
      <c r="W116" s="175"/>
      <c r="X116" s="175"/>
      <c r="Y116" s="175"/>
      <c r="Z116" s="175"/>
    </row>
    <row r="117" spans="1:26" s="162" customFormat="1">
      <c r="A117" s="150" t="e">
        <f t="shared" si="3"/>
        <v>#REF!</v>
      </c>
      <c r="B117" s="153"/>
      <c r="C117" s="152"/>
      <c r="D117" s="153"/>
      <c r="E117" s="154"/>
      <c r="F117" s="155"/>
      <c r="G117" s="155"/>
      <c r="H117" s="155"/>
      <c r="I117" s="156"/>
      <c r="J117" s="157"/>
      <c r="K117" s="173"/>
      <c r="L117" s="157"/>
      <c r="M117" s="173"/>
      <c r="N117" s="173"/>
      <c r="O117" s="160"/>
      <c r="P117" s="160"/>
      <c r="Q117" s="174"/>
      <c r="R117" s="175"/>
      <c r="S117" s="175"/>
      <c r="T117" s="175"/>
      <c r="U117" s="175"/>
      <c r="V117" s="175"/>
      <c r="W117" s="175"/>
      <c r="X117" s="175"/>
      <c r="Y117" s="175"/>
      <c r="Z117" s="175"/>
    </row>
    <row r="118" spans="1:26" s="162" customFormat="1">
      <c r="A118" s="150"/>
      <c r="B118" s="151" t="s">
        <v>28</v>
      </c>
      <c r="C118" s="152"/>
      <c r="D118" s="153"/>
      <c r="E118" s="154"/>
      <c r="F118" s="155"/>
      <c r="G118" s="155"/>
      <c r="H118" s="155"/>
      <c r="I118" s="156"/>
      <c r="J118" s="157"/>
      <c r="K118" s="158">
        <f>SUM(K113:K117)</f>
        <v>0</v>
      </c>
      <c r="L118" s="158">
        <f t="shared" ref="L118:N118" si="4">SUM(L113:L117)</f>
        <v>0</v>
      </c>
      <c r="M118" s="185">
        <f t="shared" si="4"/>
        <v>0</v>
      </c>
      <c r="N118" s="158">
        <f t="shared" si="4"/>
        <v>0</v>
      </c>
      <c r="O118" s="160"/>
      <c r="P118" s="160"/>
      <c r="Q118" s="161"/>
    </row>
    <row r="119" spans="1:26">
      <c r="B119" s="112"/>
      <c r="C119" s="112"/>
      <c r="D119" s="112"/>
      <c r="E119" s="163"/>
      <c r="F119" s="112"/>
      <c r="G119" s="112"/>
      <c r="H119" s="112"/>
      <c r="I119" s="112"/>
      <c r="J119" s="112"/>
      <c r="K119" s="112"/>
      <c r="L119" s="112"/>
      <c r="M119" s="112"/>
      <c r="N119" s="112"/>
      <c r="O119" s="112"/>
      <c r="P119" s="112"/>
    </row>
    <row r="120" spans="1:26" ht="18.75">
      <c r="B120" s="166" t="s">
        <v>123</v>
      </c>
      <c r="C120" s="176"/>
      <c r="H120" s="168"/>
      <c r="I120" s="168"/>
      <c r="J120" s="574"/>
      <c r="K120" s="574"/>
      <c r="L120" s="574"/>
      <c r="M120" s="168"/>
      <c r="N120" s="112"/>
      <c r="O120" s="112"/>
      <c r="P120" s="112"/>
    </row>
    <row r="121" spans="1:26">
      <c r="J121" s="584"/>
      <c r="K121" s="584"/>
    </row>
    <row r="122" spans="1:26" ht="15.75" thickBot="1"/>
    <row r="123" spans="1:26" ht="37.15" customHeight="1" thickBot="1">
      <c r="B123" s="177" t="s">
        <v>124</v>
      </c>
      <c r="C123" s="142" t="s">
        <v>125</v>
      </c>
      <c r="D123" s="177" t="s">
        <v>27</v>
      </c>
      <c r="E123" s="142" t="s">
        <v>126</v>
      </c>
      <c r="K123" s="585"/>
    </row>
    <row r="124" spans="1:26" ht="41.45" customHeight="1">
      <c r="B124" s="178" t="s">
        <v>127</v>
      </c>
      <c r="C124" s="179">
        <v>20</v>
      </c>
      <c r="D124" s="179">
        <v>0</v>
      </c>
      <c r="E124" s="1282">
        <v>0</v>
      </c>
    </row>
    <row r="125" spans="1:26">
      <c r="B125" s="178" t="s">
        <v>128</v>
      </c>
      <c r="C125" s="118">
        <v>30</v>
      </c>
      <c r="D125" s="605">
        <v>0</v>
      </c>
      <c r="E125" s="1283"/>
    </row>
    <row r="126" spans="1:26" ht="15.75" thickBot="1">
      <c r="B126" s="178" t="s">
        <v>129</v>
      </c>
      <c r="C126" s="180">
        <v>40</v>
      </c>
      <c r="D126" s="180">
        <v>0</v>
      </c>
      <c r="E126" s="1284"/>
    </row>
    <row r="128" spans="1:26" ht="15.75" thickBot="1"/>
    <row r="129" spans="2:18" ht="27" thickBot="1">
      <c r="B129" s="1268" t="s">
        <v>130</v>
      </c>
      <c r="C129" s="1269"/>
      <c r="D129" s="1269"/>
      <c r="E129" s="1269"/>
      <c r="F129" s="1269"/>
      <c r="G129" s="1269"/>
      <c r="H129" s="1269"/>
      <c r="I129" s="1269"/>
      <c r="J129" s="1269"/>
      <c r="K129" s="1269"/>
      <c r="L129" s="1269"/>
      <c r="M129" s="1269"/>
      <c r="N129" s="1270"/>
    </row>
    <row r="130" spans="2:18">
      <c r="C130" s="103"/>
    </row>
    <row r="131" spans="2:18" ht="76.5" customHeight="1">
      <c r="B131" s="114" t="s">
        <v>92</v>
      </c>
      <c r="C131" s="114" t="s">
        <v>93</v>
      </c>
      <c r="D131" s="114" t="s">
        <v>94</v>
      </c>
      <c r="E131" s="114" t="s">
        <v>95</v>
      </c>
      <c r="F131" s="114" t="s">
        <v>96</v>
      </c>
      <c r="G131" s="114" t="s">
        <v>97</v>
      </c>
      <c r="H131" s="114" t="s">
        <v>98</v>
      </c>
      <c r="I131" s="114" t="s">
        <v>99</v>
      </c>
      <c r="J131" s="1271" t="s">
        <v>100</v>
      </c>
      <c r="K131" s="1272"/>
      <c r="L131" s="1273"/>
      <c r="M131" s="114" t="s">
        <v>101</v>
      </c>
      <c r="N131" s="114" t="s">
        <v>102</v>
      </c>
      <c r="O131" s="114" t="s">
        <v>103</v>
      </c>
      <c r="P131" s="1271" t="s">
        <v>82</v>
      </c>
      <c r="Q131" s="1273"/>
    </row>
    <row r="132" spans="2:18" ht="76.5" customHeight="1">
      <c r="B132" s="114"/>
      <c r="C132" s="114"/>
      <c r="D132" s="114"/>
      <c r="E132" s="114"/>
      <c r="F132" s="114"/>
      <c r="G132" s="114"/>
      <c r="H132" s="114"/>
      <c r="I132" s="114"/>
      <c r="J132" s="114" t="s">
        <v>189</v>
      </c>
      <c r="K132" s="114" t="s">
        <v>3221</v>
      </c>
      <c r="L132" s="114" t="s">
        <v>1775</v>
      </c>
      <c r="M132" s="114"/>
      <c r="N132" s="114"/>
      <c r="O132" s="114"/>
      <c r="P132" s="603"/>
      <c r="Q132" s="604"/>
    </row>
    <row r="133" spans="2:18" s="183" customFormat="1" ht="285.75" customHeight="1">
      <c r="B133" s="213" t="s">
        <v>3131</v>
      </c>
      <c r="C133" s="602"/>
      <c r="D133" s="605"/>
      <c r="E133" s="605"/>
      <c r="F133" s="605"/>
      <c r="G133" s="129"/>
      <c r="H133" s="480"/>
      <c r="I133" s="189"/>
      <c r="J133" s="129"/>
      <c r="K133" s="189"/>
      <c r="L133" s="189"/>
      <c r="M133" s="129"/>
      <c r="N133" s="129"/>
      <c r="O133" s="129"/>
      <c r="P133" s="1280"/>
      <c r="Q133" s="1280"/>
    </row>
    <row r="134" spans="2:18" s="183" customFormat="1" ht="166.5" customHeight="1">
      <c r="B134" s="213" t="s">
        <v>3130</v>
      </c>
      <c r="C134" s="602"/>
      <c r="D134" s="605"/>
      <c r="E134" s="605"/>
      <c r="F134" s="602"/>
      <c r="G134" s="129"/>
      <c r="H134" s="480"/>
      <c r="I134" s="189"/>
      <c r="J134" s="129"/>
      <c r="K134" s="189"/>
      <c r="L134" s="189"/>
      <c r="M134" s="129"/>
      <c r="N134" s="129"/>
      <c r="O134" s="129"/>
      <c r="P134" s="1280"/>
      <c r="Q134" s="1280"/>
    </row>
    <row r="135" spans="2:18" s="183" customFormat="1" ht="254.25" customHeight="1">
      <c r="B135" s="213" t="s">
        <v>3129</v>
      </c>
      <c r="C135" s="838"/>
      <c r="D135" s="605"/>
      <c r="E135" s="605"/>
      <c r="F135" s="605"/>
      <c r="G135" s="129"/>
      <c r="H135" s="480"/>
      <c r="I135" s="189"/>
      <c r="J135" s="129"/>
      <c r="K135" s="189"/>
      <c r="L135" s="189"/>
      <c r="M135" s="129"/>
      <c r="N135" s="129"/>
      <c r="O135" s="129"/>
      <c r="P135" s="1280"/>
      <c r="Q135" s="1280"/>
    </row>
    <row r="136" spans="2:18" s="183" customFormat="1">
      <c r="B136" s="129"/>
      <c r="C136" s="129"/>
      <c r="D136" s="129"/>
      <c r="E136" s="129"/>
      <c r="F136" s="348"/>
      <c r="H136" s="484"/>
      <c r="I136" s="348"/>
      <c r="J136" s="348"/>
      <c r="K136" s="129"/>
      <c r="L136" s="189"/>
      <c r="M136" s="129"/>
      <c r="N136" s="129"/>
      <c r="O136" s="129"/>
      <c r="P136" s="129"/>
      <c r="Q136" s="129"/>
    </row>
    <row r="137" spans="2:18" s="183" customFormat="1">
      <c r="B137" s="129"/>
      <c r="C137" s="596"/>
      <c r="D137" s="129"/>
      <c r="E137" s="129"/>
      <c r="F137" s="129"/>
      <c r="G137" s="129"/>
      <c r="H137" s="480"/>
      <c r="I137" s="129"/>
      <c r="J137" s="129"/>
      <c r="K137" s="129"/>
      <c r="L137" s="189"/>
      <c r="M137" s="129"/>
      <c r="N137" s="129"/>
      <c r="O137" s="129"/>
      <c r="P137" s="1424"/>
      <c r="Q137" s="1425"/>
      <c r="R137" s="1425"/>
    </row>
    <row r="139" spans="2:18" ht="15.75" thickBot="1"/>
    <row r="140" spans="2:18" ht="54" customHeight="1">
      <c r="B140" s="615" t="s">
        <v>17</v>
      </c>
      <c r="C140" s="615" t="s">
        <v>124</v>
      </c>
      <c r="D140" s="114" t="s">
        <v>125</v>
      </c>
      <c r="E140" s="615" t="s">
        <v>27</v>
      </c>
      <c r="F140" s="142" t="s">
        <v>138</v>
      </c>
      <c r="G140" s="143"/>
    </row>
    <row r="141" spans="2:18" ht="120.75" customHeight="1">
      <c r="B141" s="1285" t="s">
        <v>139</v>
      </c>
      <c r="C141" s="144" t="s">
        <v>140</v>
      </c>
      <c r="D141" s="605">
        <v>25</v>
      </c>
      <c r="E141" s="632">
        <v>0</v>
      </c>
      <c r="F141" s="1286">
        <f>+E141+E142+E143</f>
        <v>0</v>
      </c>
      <c r="G141" s="145"/>
    </row>
    <row r="142" spans="2:18" ht="76.150000000000006" customHeight="1">
      <c r="B142" s="1285"/>
      <c r="C142" s="144" t="s">
        <v>141</v>
      </c>
      <c r="D142" s="602">
        <v>25</v>
      </c>
      <c r="E142" s="605">
        <v>0</v>
      </c>
      <c r="F142" s="1287"/>
      <c r="G142" s="145"/>
    </row>
    <row r="143" spans="2:18" ht="69" customHeight="1">
      <c r="B143" s="1285"/>
      <c r="C143" s="144" t="s">
        <v>142</v>
      </c>
      <c r="D143" s="605">
        <v>10</v>
      </c>
      <c r="E143" s="605">
        <v>0</v>
      </c>
      <c r="F143" s="1288"/>
      <c r="G143" s="145"/>
    </row>
    <row r="144" spans="2:18">
      <c r="C144"/>
    </row>
    <row r="147" spans="2:5">
      <c r="B147" s="42" t="s">
        <v>143</v>
      </c>
    </row>
    <row r="150" spans="2:5">
      <c r="B150" s="43" t="s">
        <v>17</v>
      </c>
      <c r="C150" s="43" t="s">
        <v>26</v>
      </c>
      <c r="D150" s="615" t="s">
        <v>27</v>
      </c>
      <c r="E150" s="615" t="s">
        <v>28</v>
      </c>
    </row>
    <row r="151" spans="2:5" ht="28.5">
      <c r="B151" s="49" t="s">
        <v>144</v>
      </c>
      <c r="C151" s="50">
        <v>40</v>
      </c>
      <c r="D151" s="632">
        <f>+E124</f>
        <v>0</v>
      </c>
      <c r="E151" s="1265">
        <f>+D151+D152</f>
        <v>0</v>
      </c>
    </row>
    <row r="152" spans="2:5" ht="42.75">
      <c r="B152" s="49" t="s">
        <v>145</v>
      </c>
      <c r="C152" s="50">
        <v>60</v>
      </c>
      <c r="D152" s="632">
        <f>+F141</f>
        <v>0</v>
      </c>
      <c r="E152" s="1266"/>
    </row>
  </sheetData>
  <mergeCells count="54">
    <mergeCell ref="P134:Q134"/>
    <mergeCell ref="P135:Q135"/>
    <mergeCell ref="P137:R137"/>
    <mergeCell ref="B141:B143"/>
    <mergeCell ref="F141:F143"/>
    <mergeCell ref="E151:E152"/>
    <mergeCell ref="B109:N109"/>
    <mergeCell ref="E124:E126"/>
    <mergeCell ref="B129:N129"/>
    <mergeCell ref="J131:L131"/>
    <mergeCell ref="P131:Q131"/>
    <mergeCell ref="P133:Q133"/>
    <mergeCell ref="P96:Q96"/>
    <mergeCell ref="P97:Q97"/>
    <mergeCell ref="B99:N99"/>
    <mergeCell ref="D102:E102"/>
    <mergeCell ref="D103:E103"/>
    <mergeCell ref="B106:P106"/>
    <mergeCell ref="P95:Q95"/>
    <mergeCell ref="O76:P76"/>
    <mergeCell ref="B82:N82"/>
    <mergeCell ref="J87:L87"/>
    <mergeCell ref="P87:Q87"/>
    <mergeCell ref="P88:Q88"/>
    <mergeCell ref="P89:Q89"/>
    <mergeCell ref="P90:Q90"/>
    <mergeCell ref="P91:Q91"/>
    <mergeCell ref="P92:Q92"/>
    <mergeCell ref="P93:Q93"/>
    <mergeCell ref="P94:Q94"/>
    <mergeCell ref="O75:P75"/>
    <mergeCell ref="B60:B61"/>
    <mergeCell ref="C60:C61"/>
    <mergeCell ref="D60:E60"/>
    <mergeCell ref="C64:N64"/>
    <mergeCell ref="B66:N66"/>
    <mergeCell ref="O69:P69"/>
    <mergeCell ref="O70:P70"/>
    <mergeCell ref="O71:P71"/>
    <mergeCell ref="O72:P72"/>
    <mergeCell ref="O73:P73"/>
    <mergeCell ref="O74:P74"/>
    <mergeCell ref="Q50:Q52"/>
    <mergeCell ref="B2:P2"/>
    <mergeCell ref="B4:P4"/>
    <mergeCell ref="C6:N6"/>
    <mergeCell ref="C7:N7"/>
    <mergeCell ref="C8:N8"/>
    <mergeCell ref="C9:N9"/>
    <mergeCell ref="C10:E10"/>
    <mergeCell ref="B14:C21"/>
    <mergeCell ref="B22:C22"/>
    <mergeCell ref="E41:E42"/>
    <mergeCell ref="M46:N46"/>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WVE24:WVE45 WLI24:WLI45 WBM24:WBM45 VRQ24:VRQ45 VHU24:VHU45 UXY24:UXY45 UOC24:UOC45 UEG24:UEG45 TUK24:TUK45 TKO24:TKO45 TAS24:TAS45 SQW24:SQW45 SHA24:SHA45 RXE24:RXE45 RNI24:RNI45 RDM24:RDM45 QTQ24:QTQ45 QJU24:QJU45 PZY24:PZY45 PQC24:PQC45 PGG24:PGG45 OWK24:OWK45 OMO24:OMO45 OCS24:OCS45 NSW24:NSW45 NJA24:NJA45 MZE24:MZE45 MPI24:MPI45 MFM24:MFM45 LVQ24:LVQ45 LLU24:LLU45 LBY24:LBY45 KSC24:KSC45 KIG24:KIG45 JYK24:JYK45 JOO24:JOO45 JES24:JES45 IUW24:IUW45 ILA24:ILA45 IBE24:IBE45 HRI24:HRI45 HHM24:HHM45 GXQ24:GXQ45 GNU24:GNU45 GDY24:GDY45 FUC24:FUC45 FKG24:FKG45 FAK24:FAK45 EQO24:EQO45 EGS24:EGS45 DWW24:DWW45 DNA24:DNA45 DDE24:DDE45 CTI24:CTI45 CJM24:CJM45 BZQ24:BZQ45 BPU24:BPU45 BFY24:BFY45 AWC24:AWC45 AMG24:AMG45 ACK24:ACK45 SO24:SO45 IS24:IS45 A24:A45">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WVH24:WVH45 WLL24:WLL45 WBP24:WBP45 VRT24:VRT45 VHX24:VHX45 UYB24:UYB45 UOF24:UOF45 UEJ24:UEJ45 TUN24:TUN45 TKR24:TKR45 TAV24:TAV45 SQZ24:SQZ45 SHD24:SHD45 RXH24:RXH45 RNL24:RNL45 RDP24:RDP45 QTT24:QTT45 QJX24:QJX45 QAB24:QAB45 PQF24:PQF45 PGJ24:PGJ45 OWN24:OWN45 OMR24:OMR45 OCV24:OCV45 NSZ24:NSZ45 NJD24:NJD45 MZH24:MZH45 MPL24:MPL45 MFP24:MFP45 LVT24:LVT45 LLX24:LLX45 LCB24:LCB45 KSF24:KSF45 KIJ24:KIJ45 JYN24:JYN45 JOR24:JOR45 JEV24:JEV45 IUZ24:IUZ45 ILD24:ILD45 IBH24:IBH45 HRL24:HRL45 HHP24:HHP45 GXT24:GXT45 GNX24:GNX45 GEB24:GEB45 FUF24:FUF45 FKJ24:FKJ45 FAN24:FAN45 EQR24:EQR45 EGV24:EGV45 DWZ24:DWZ45 DND24:DND45 DDH24:DDH45 CTL24:CTL45 CJP24:CJP45 BZT24:BZT45 BPX24:BPX45 BGB24:BGB45 AWF24:AWF45 AMJ24:AMJ45 ACN24:ACN45 SR24:SR45 IV24:IV45">
      <formula1>0</formula1>
      <formula2>1</formula2>
    </dataValidation>
  </dataValidations>
  <pageMargins left="0.7" right="0.7" top="0.75" bottom="0.75" header="0.3" footer="0.3"/>
  <pageSetup orientation="portrait" horizontalDpi="4294967295" verticalDpi="4294967295"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2:Z153"/>
  <sheetViews>
    <sheetView topLeftCell="A43" zoomScale="80" zoomScaleNormal="80" workbookViewId="0">
      <selection activeCell="E49" sqref="E49"/>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5.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3302</v>
      </c>
      <c r="D6" s="1258"/>
      <c r="E6" s="1258"/>
      <c r="F6" s="1258"/>
      <c r="G6" s="1258"/>
      <c r="H6" s="1258"/>
      <c r="I6" s="1258"/>
      <c r="J6" s="1258"/>
      <c r="K6" s="1258"/>
      <c r="L6" s="1258"/>
      <c r="M6" s="1258"/>
      <c r="N6" s="1259"/>
    </row>
    <row r="7" spans="2:16" ht="16.5" thickBot="1">
      <c r="B7" s="5" t="s">
        <v>4</v>
      </c>
      <c r="C7" s="1258" t="s">
        <v>1118</v>
      </c>
      <c r="D7" s="1258"/>
      <c r="E7" s="1258"/>
      <c r="F7" s="1258"/>
      <c r="G7" s="1258"/>
      <c r="H7" s="1258"/>
      <c r="I7" s="1258"/>
      <c r="J7" s="1258"/>
      <c r="K7" s="1258"/>
      <c r="L7" s="1258"/>
      <c r="M7" s="1258"/>
      <c r="N7" s="1259"/>
    </row>
    <row r="8" spans="2:16" ht="16.5" thickBot="1">
      <c r="B8" s="5" t="s">
        <v>5</v>
      </c>
      <c r="C8" s="1258" t="s">
        <v>1118</v>
      </c>
      <c r="D8" s="1258"/>
      <c r="E8" s="1258"/>
      <c r="F8" s="1258"/>
      <c r="G8" s="1258"/>
      <c r="H8" s="1258"/>
      <c r="I8" s="1258"/>
      <c r="J8" s="1258"/>
      <c r="K8" s="1258"/>
      <c r="L8" s="1258"/>
      <c r="M8" s="1258"/>
      <c r="N8" s="1259"/>
    </row>
    <row r="9" spans="2:16" ht="16.5" thickBot="1">
      <c r="B9" s="5" t="s">
        <v>6</v>
      </c>
      <c r="C9" s="1258" t="s">
        <v>1118</v>
      </c>
      <c r="D9" s="1258"/>
      <c r="E9" s="1258"/>
      <c r="F9" s="1258"/>
      <c r="G9" s="1258"/>
      <c r="H9" s="1258"/>
      <c r="I9" s="1258"/>
      <c r="J9" s="1258"/>
      <c r="K9" s="1258"/>
      <c r="L9" s="1258"/>
      <c r="M9" s="1258"/>
      <c r="N9" s="1259"/>
    </row>
    <row r="10" spans="2:16" ht="16.5" thickBot="1">
      <c r="B10" s="5" t="s">
        <v>146</v>
      </c>
      <c r="C10" s="1260">
        <v>22</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t="s">
        <v>3359</v>
      </c>
      <c r="E15" s="20">
        <v>228541992</v>
      </c>
      <c r="F15" s="208">
        <v>84</v>
      </c>
      <c r="G15" s="779"/>
      <c r="I15" s="23"/>
      <c r="J15" s="23"/>
      <c r="K15" s="23"/>
      <c r="L15" s="23"/>
      <c r="M15" s="23"/>
      <c r="N15" s="16"/>
    </row>
    <row r="16" spans="2:16">
      <c r="B16" s="1262"/>
      <c r="C16" s="1262"/>
      <c r="D16" s="613" t="s">
        <v>3360</v>
      </c>
      <c r="E16" s="20">
        <v>2054868504</v>
      </c>
      <c r="F16" s="208">
        <v>984</v>
      </c>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645">
        <f>+SUM(E15:E21)</f>
        <v>2283410496</v>
      </c>
      <c r="F22" s="645">
        <f>+SUM(F15:F21)</f>
        <v>1068</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854.40000000000009</v>
      </c>
      <c r="D24" s="35"/>
      <c r="E24" s="36">
        <v>2283410496</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605" t="s">
        <v>184</v>
      </c>
      <c r="D30" s="605"/>
      <c r="E30"/>
      <c r="F30"/>
      <c r="G30"/>
      <c r="H30"/>
      <c r="I30" s="15"/>
      <c r="J30" s="15"/>
      <c r="K30" s="15"/>
      <c r="L30" s="15"/>
      <c r="M30" s="15"/>
      <c r="N30" s="16"/>
    </row>
    <row r="31" spans="1:14">
      <c r="A31" s="773"/>
      <c r="B31" s="44" t="s">
        <v>21</v>
      </c>
      <c r="C31" s="605" t="s">
        <v>184</v>
      </c>
      <c r="D31" s="605"/>
      <c r="E31"/>
      <c r="F31"/>
      <c r="G31"/>
      <c r="H31"/>
      <c r="I31" s="15"/>
      <c r="J31" s="15"/>
      <c r="K31" s="15"/>
      <c r="L31" s="15"/>
      <c r="M31" s="15"/>
      <c r="N31" s="16"/>
    </row>
    <row r="32" spans="1:14">
      <c r="A32" s="773"/>
      <c r="B32" s="44" t="s">
        <v>22</v>
      </c>
      <c r="C32" s="605" t="s">
        <v>184</v>
      </c>
      <c r="D32" s="605"/>
      <c r="E32"/>
      <c r="F32"/>
      <c r="G32"/>
      <c r="H32"/>
      <c r="I32" s="15"/>
      <c r="J32" s="15"/>
      <c r="K32" s="15"/>
      <c r="L32" s="15"/>
      <c r="M32" s="15"/>
      <c r="N32" s="16"/>
    </row>
    <row r="33" spans="1:17">
      <c r="A33" s="773"/>
      <c r="B33" s="44" t="s">
        <v>23</v>
      </c>
      <c r="C33" s="605"/>
      <c r="D33" s="605" t="s">
        <v>184</v>
      </c>
      <c r="E33"/>
      <c r="F33"/>
      <c r="G33"/>
      <c r="H33"/>
      <c r="I33" s="15"/>
      <c r="J33" s="15"/>
      <c r="K33" s="15"/>
      <c r="L33" s="15"/>
      <c r="M33" s="15"/>
      <c r="N33" s="16"/>
    </row>
    <row r="34" spans="1:17">
      <c r="A34" s="773"/>
      <c r="B34" s="46" t="s">
        <v>24</v>
      </c>
      <c r="C34" s="575" t="s">
        <v>184</v>
      </c>
      <c r="D34" s="197"/>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65.25" customHeight="1">
      <c r="A40" s="773"/>
      <c r="B40" s="49" t="s">
        <v>29</v>
      </c>
      <c r="C40" s="50">
        <v>40</v>
      </c>
      <c r="D40" s="605">
        <v>0</v>
      </c>
      <c r="E40" s="1265">
        <f>+D40+D41</f>
        <v>0</v>
      </c>
      <c r="F40"/>
      <c r="G40"/>
      <c r="H40"/>
      <c r="I40" s="15"/>
      <c r="J40" s="15"/>
      <c r="K40" s="15"/>
      <c r="L40" s="15"/>
      <c r="M40" s="15"/>
      <c r="N40" s="16"/>
    </row>
    <row r="41" spans="1:17" ht="82.5" customHeight="1">
      <c r="A41" s="773"/>
      <c r="B41" s="49" t="s">
        <v>30</v>
      </c>
      <c r="C41" s="50">
        <v>60</v>
      </c>
      <c r="D41" s="605">
        <f>+F152</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c r="A49" s="150">
        <v>1</v>
      </c>
      <c r="B49" s="153" t="s">
        <v>3302</v>
      </c>
      <c r="C49" s="152" t="s">
        <v>3302</v>
      </c>
      <c r="D49" s="153" t="s">
        <v>49</v>
      </c>
      <c r="E49" s="159">
        <v>371</v>
      </c>
      <c r="F49" s="155" t="s">
        <v>18</v>
      </c>
      <c r="G49" s="184" t="s">
        <v>223</v>
      </c>
      <c r="H49" s="156">
        <v>41518</v>
      </c>
      <c r="I49" s="156">
        <v>41851</v>
      </c>
      <c r="J49" s="63" t="s">
        <v>588</v>
      </c>
      <c r="K49" s="159">
        <f>(DAYS360(H49,I49))/30</f>
        <v>11</v>
      </c>
      <c r="L49" s="157"/>
      <c r="M49" s="159">
        <v>1199</v>
      </c>
      <c r="N49" s="173" t="s">
        <v>223</v>
      </c>
      <c r="O49" s="160">
        <v>2333397</v>
      </c>
      <c r="P49" s="160">
        <v>29</v>
      </c>
      <c r="Q49" s="174"/>
      <c r="R49" s="175"/>
      <c r="S49" s="175"/>
      <c r="T49" s="175"/>
      <c r="U49" s="175"/>
      <c r="V49" s="175"/>
      <c r="W49" s="175"/>
      <c r="X49" s="175"/>
      <c r="Y49" s="175"/>
      <c r="Z49" s="175"/>
    </row>
    <row r="50" spans="1:26" s="162" customFormat="1" ht="60">
      <c r="A50" s="150">
        <f>+A49+1</f>
        <v>2</v>
      </c>
      <c r="B50" s="153" t="s">
        <v>3302</v>
      </c>
      <c r="C50" s="153" t="s">
        <v>3302</v>
      </c>
      <c r="D50" s="153" t="s">
        <v>3361</v>
      </c>
      <c r="E50" s="154" t="s">
        <v>19</v>
      </c>
      <c r="F50" s="155" t="s">
        <v>18</v>
      </c>
      <c r="G50" s="184" t="s">
        <v>223</v>
      </c>
      <c r="H50" s="156">
        <v>40575</v>
      </c>
      <c r="I50" s="156">
        <v>41273</v>
      </c>
      <c r="J50" s="63" t="s">
        <v>588</v>
      </c>
      <c r="K50" s="159">
        <v>23</v>
      </c>
      <c r="L50" s="157"/>
      <c r="M50" s="159">
        <v>1450</v>
      </c>
      <c r="N50" s="173" t="s">
        <v>223</v>
      </c>
      <c r="O50" s="160" t="s">
        <v>19</v>
      </c>
      <c r="P50" s="160">
        <v>30</v>
      </c>
      <c r="Q50" s="174" t="s">
        <v>3362</v>
      </c>
      <c r="R50" s="175"/>
      <c r="S50" s="175"/>
      <c r="T50" s="175"/>
      <c r="U50" s="175"/>
      <c r="V50" s="175"/>
      <c r="W50" s="175"/>
      <c r="X50" s="175"/>
      <c r="Y50" s="175"/>
      <c r="Z50" s="175"/>
    </row>
    <row r="51" spans="1:26" s="162" customFormat="1">
      <c r="A51" s="150">
        <f t="shared" ref="A51:A56" si="0">+A50+1</f>
        <v>3</v>
      </c>
      <c r="B51" s="153"/>
      <c r="C51" s="152"/>
      <c r="D51" s="153"/>
      <c r="E51" s="154"/>
      <c r="F51" s="155"/>
      <c r="G51" s="155"/>
      <c r="H51" s="155"/>
      <c r="I51" s="156"/>
      <c r="J51" s="157"/>
      <c r="K51" s="159"/>
      <c r="L51" s="157"/>
      <c r="M51" s="159"/>
      <c r="N51" s="173"/>
      <c r="O51" s="160"/>
      <c r="P51" s="160"/>
      <c r="Q51" s="174"/>
      <c r="R51" s="175"/>
      <c r="S51" s="175"/>
      <c r="T51" s="175"/>
      <c r="U51" s="175"/>
      <c r="V51" s="175"/>
      <c r="W51" s="175"/>
      <c r="X51" s="175"/>
      <c r="Y51" s="175"/>
      <c r="Z51" s="175"/>
    </row>
    <row r="52" spans="1:26" s="162" customFormat="1">
      <c r="A52" s="150">
        <f t="shared" si="0"/>
        <v>4</v>
      </c>
      <c r="B52" s="153"/>
      <c r="C52" s="152"/>
      <c r="D52" s="153"/>
      <c r="E52" s="154"/>
      <c r="F52" s="155"/>
      <c r="G52" s="155"/>
      <c r="H52" s="155"/>
      <c r="I52" s="156"/>
      <c r="J52" s="157"/>
      <c r="K52" s="159"/>
      <c r="L52" s="157"/>
      <c r="M52" s="159"/>
      <c r="N52" s="173"/>
      <c r="O52" s="160"/>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6"/>
      <c r="J53" s="157"/>
      <c r="K53" s="159"/>
      <c r="L53" s="157"/>
      <c r="M53" s="159"/>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6"/>
      <c r="J54" s="157"/>
      <c r="K54" s="159"/>
      <c r="L54" s="157"/>
      <c r="M54" s="159"/>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6"/>
      <c r="J55" s="157"/>
      <c r="K55" s="159"/>
      <c r="L55" s="157"/>
      <c r="M55" s="159"/>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6"/>
      <c r="J56" s="157"/>
      <c r="K56" s="159"/>
      <c r="L56" s="157"/>
      <c r="M56" s="159"/>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6"/>
      <c r="J57" s="157"/>
      <c r="K57" s="521">
        <f>SUM(K49:K56)</f>
        <v>34</v>
      </c>
      <c r="L57" s="158">
        <f>SUM(L49:L56)</f>
        <v>0</v>
      </c>
      <c r="M57" s="521">
        <f>SUM(M49:M56)</f>
        <v>2649</v>
      </c>
      <c r="N57" s="158">
        <f>SUM(N49:N56)</f>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625" t="s">
        <v>63</v>
      </c>
      <c r="E60" s="165" t="s">
        <v>64</v>
      </c>
    </row>
    <row r="61" spans="1:26" s="112" customFormat="1" ht="30.6" customHeight="1">
      <c r="B61" s="166" t="s">
        <v>65</v>
      </c>
      <c r="C61" s="167">
        <f>+K57</f>
        <v>34</v>
      </c>
      <c r="D61" s="117" t="s">
        <v>186</v>
      </c>
      <c r="E61" s="117"/>
      <c r="F61" s="168"/>
      <c r="G61" s="168"/>
      <c r="H61" s="168"/>
      <c r="I61" s="168"/>
      <c r="J61" s="168"/>
      <c r="K61" s="168"/>
      <c r="L61" s="168"/>
      <c r="M61" s="168"/>
    </row>
    <row r="62" spans="1:26" s="112" customFormat="1" ht="30" customHeight="1">
      <c r="B62" s="166" t="s">
        <v>66</v>
      </c>
      <c r="C62" s="167">
        <f>+M57</f>
        <v>2649</v>
      </c>
      <c r="D62" s="117" t="s">
        <v>184</v>
      </c>
      <c r="E62" s="117"/>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3363</v>
      </c>
      <c r="I68" s="115" t="s">
        <v>76</v>
      </c>
      <c r="J68" s="115" t="s">
        <v>77</v>
      </c>
      <c r="K68" s="115" t="s">
        <v>78</v>
      </c>
      <c r="L68" s="115" t="s">
        <v>79</v>
      </c>
      <c r="M68" s="116" t="s">
        <v>80</v>
      </c>
      <c r="N68" s="116" t="s">
        <v>81</v>
      </c>
      <c r="O68" s="1271" t="s">
        <v>82</v>
      </c>
      <c r="P68" s="1273"/>
      <c r="Q68" s="115" t="s">
        <v>83</v>
      </c>
    </row>
    <row r="69" spans="2:17">
      <c r="B69" s="47" t="s">
        <v>3364</v>
      </c>
      <c r="C69" s="47" t="s">
        <v>3365</v>
      </c>
      <c r="D69" s="121" t="s">
        <v>3366</v>
      </c>
      <c r="E69" s="121">
        <v>60</v>
      </c>
      <c r="F69" s="121"/>
      <c r="G69" s="121" t="s">
        <v>18</v>
      </c>
      <c r="H69" s="121" t="s">
        <v>18</v>
      </c>
      <c r="I69" s="121"/>
      <c r="J69" s="121" t="s">
        <v>18</v>
      </c>
      <c r="K69" s="605" t="s">
        <v>18</v>
      </c>
      <c r="L69" s="605" t="s">
        <v>18</v>
      </c>
      <c r="M69" s="605" t="s">
        <v>18</v>
      </c>
      <c r="N69" s="605" t="s">
        <v>18</v>
      </c>
      <c r="O69" s="1278"/>
      <c r="P69" s="1279"/>
      <c r="Q69" s="605"/>
    </row>
    <row r="70" spans="2:17">
      <c r="B70" s="47" t="s">
        <v>3364</v>
      </c>
      <c r="C70" s="47" t="s">
        <v>3365</v>
      </c>
      <c r="D70" s="121" t="s">
        <v>3367</v>
      </c>
      <c r="E70" s="121">
        <v>24</v>
      </c>
      <c r="F70" s="121"/>
      <c r="G70" s="121" t="s">
        <v>18</v>
      </c>
      <c r="H70" s="121" t="s">
        <v>18</v>
      </c>
      <c r="I70" s="121"/>
      <c r="J70" s="121" t="s">
        <v>18</v>
      </c>
      <c r="K70" s="121" t="s">
        <v>18</v>
      </c>
      <c r="L70" s="121" t="s">
        <v>18</v>
      </c>
      <c r="M70" s="121" t="s">
        <v>18</v>
      </c>
      <c r="N70" s="121" t="s">
        <v>18</v>
      </c>
      <c r="O70" s="1278"/>
      <c r="P70" s="1279"/>
      <c r="Q70" s="605"/>
    </row>
    <row r="71" spans="2:17" ht="68.25" customHeight="1">
      <c r="B71" s="47" t="s">
        <v>1129</v>
      </c>
      <c r="C71" s="47" t="s">
        <v>155</v>
      </c>
      <c r="D71" s="121" t="s">
        <v>2401</v>
      </c>
      <c r="E71" s="121">
        <v>300</v>
      </c>
      <c r="F71" s="121"/>
      <c r="G71" s="121"/>
      <c r="H71" s="575" t="s">
        <v>18</v>
      </c>
      <c r="I71" s="121"/>
      <c r="J71" s="121" t="s">
        <v>19</v>
      </c>
      <c r="K71" s="605" t="s">
        <v>19</v>
      </c>
      <c r="L71" s="605" t="s">
        <v>19</v>
      </c>
      <c r="M71" s="605" t="s">
        <v>19</v>
      </c>
      <c r="N71" s="605" t="s">
        <v>19</v>
      </c>
      <c r="O71" s="1296" t="s">
        <v>3368</v>
      </c>
      <c r="P71" s="1297"/>
      <c r="Q71" s="605"/>
    </row>
    <row r="72" spans="2:17" ht="68.25" customHeight="1">
      <c r="B72" s="47" t="s">
        <v>1129</v>
      </c>
      <c r="C72" s="47" t="s">
        <v>155</v>
      </c>
      <c r="D72" s="121" t="s">
        <v>3369</v>
      </c>
      <c r="E72" s="121">
        <v>292</v>
      </c>
      <c r="F72" s="121"/>
      <c r="G72" s="121"/>
      <c r="H72" s="575" t="s">
        <v>18</v>
      </c>
      <c r="I72" s="121"/>
      <c r="J72" s="121" t="s">
        <v>19</v>
      </c>
      <c r="K72" s="121" t="s">
        <v>19</v>
      </c>
      <c r="L72" s="121" t="s">
        <v>19</v>
      </c>
      <c r="M72" s="121" t="s">
        <v>19</v>
      </c>
      <c r="N72" s="121" t="s">
        <v>19</v>
      </c>
      <c r="O72" s="1296" t="s">
        <v>3368</v>
      </c>
      <c r="P72" s="1297"/>
      <c r="Q72" s="605"/>
    </row>
    <row r="73" spans="2:17" ht="68.25" customHeight="1">
      <c r="B73" s="47" t="s">
        <v>1129</v>
      </c>
      <c r="C73" s="47" t="s">
        <v>155</v>
      </c>
      <c r="D73" s="121" t="s">
        <v>3369</v>
      </c>
      <c r="E73" s="121">
        <v>192</v>
      </c>
      <c r="F73" s="121"/>
      <c r="G73" s="121"/>
      <c r="H73" s="575" t="s">
        <v>18</v>
      </c>
      <c r="I73" s="121"/>
      <c r="J73" s="121" t="s">
        <v>19</v>
      </c>
      <c r="K73" s="121" t="s">
        <v>19</v>
      </c>
      <c r="L73" s="121" t="s">
        <v>19</v>
      </c>
      <c r="M73" s="121" t="s">
        <v>19</v>
      </c>
      <c r="N73" s="121" t="s">
        <v>19</v>
      </c>
      <c r="O73" s="1296" t="s">
        <v>3368</v>
      </c>
      <c r="P73" s="1297"/>
      <c r="Q73" s="605"/>
    </row>
    <row r="74" spans="2:17" ht="68.25" customHeight="1">
      <c r="B74" s="47" t="s">
        <v>1129</v>
      </c>
      <c r="C74" s="47" t="s">
        <v>155</v>
      </c>
      <c r="D74" s="121" t="s">
        <v>2401</v>
      </c>
      <c r="E74" s="121">
        <v>200</v>
      </c>
      <c r="F74" s="121"/>
      <c r="G74" s="121"/>
      <c r="H74" s="575" t="s">
        <v>18</v>
      </c>
      <c r="I74" s="121"/>
      <c r="J74" s="121" t="s">
        <v>19</v>
      </c>
      <c r="K74" s="121" t="s">
        <v>19</v>
      </c>
      <c r="L74" s="121" t="s">
        <v>19</v>
      </c>
      <c r="M74" s="121" t="s">
        <v>19</v>
      </c>
      <c r="N74" s="121" t="s">
        <v>19</v>
      </c>
      <c r="O74" s="1296" t="s">
        <v>3368</v>
      </c>
      <c r="P74" s="1297"/>
      <c r="Q74" s="605"/>
    </row>
    <row r="75" spans="2:17">
      <c r="B75" s="605"/>
      <c r="C75" s="605"/>
      <c r="D75" s="605"/>
      <c r="E75" s="605"/>
      <c r="F75" s="605"/>
      <c r="G75" s="605"/>
      <c r="H75" s="605"/>
      <c r="I75" s="605"/>
      <c r="J75" s="605"/>
      <c r="K75" s="605"/>
      <c r="L75" s="605"/>
      <c r="M75" s="605"/>
      <c r="N75" s="605"/>
      <c r="O75" s="1278"/>
      <c r="P75" s="1279"/>
      <c r="Q75" s="605"/>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75">
      <c r="B87" s="213" t="s">
        <v>1132</v>
      </c>
      <c r="C87" s="213">
        <v>22</v>
      </c>
      <c r="D87" s="119" t="s">
        <v>3370</v>
      </c>
      <c r="E87" s="634">
        <v>59828302</v>
      </c>
      <c r="F87" s="213" t="s">
        <v>2133</v>
      </c>
      <c r="G87" s="119" t="s">
        <v>2892</v>
      </c>
      <c r="H87" s="219">
        <v>36336</v>
      </c>
      <c r="I87" s="120"/>
      <c r="J87" s="46" t="s">
        <v>3357</v>
      </c>
      <c r="K87" s="188" t="s">
        <v>3371</v>
      </c>
      <c r="L87" s="579" t="s">
        <v>3372</v>
      </c>
      <c r="M87" s="44" t="s">
        <v>18</v>
      </c>
      <c r="N87" s="44" t="s">
        <v>18</v>
      </c>
      <c r="O87" s="44" t="s">
        <v>18</v>
      </c>
      <c r="P87" s="1276" t="s">
        <v>3373</v>
      </c>
      <c r="Q87" s="1277"/>
    </row>
    <row r="88" spans="2:17" ht="90" customHeight="1">
      <c r="B88" s="213" t="s">
        <v>3374</v>
      </c>
      <c r="C88" s="213">
        <v>22</v>
      </c>
      <c r="D88" s="213" t="s">
        <v>3375</v>
      </c>
      <c r="E88" s="634">
        <v>1307960</v>
      </c>
      <c r="F88" s="213" t="s">
        <v>3376</v>
      </c>
      <c r="G88" s="119" t="s">
        <v>2892</v>
      </c>
      <c r="H88" s="219">
        <v>41265</v>
      </c>
      <c r="I88" s="120"/>
      <c r="J88" s="213" t="s">
        <v>3377</v>
      </c>
      <c r="K88" s="188" t="s">
        <v>3378</v>
      </c>
      <c r="L88" s="579" t="s">
        <v>3379</v>
      </c>
      <c r="M88" s="44" t="s">
        <v>18</v>
      </c>
      <c r="N88" s="44" t="s">
        <v>18</v>
      </c>
      <c r="O88" s="44" t="s">
        <v>18</v>
      </c>
      <c r="P88" s="1276" t="s">
        <v>3373</v>
      </c>
      <c r="Q88" s="1277"/>
    </row>
    <row r="89" spans="2:17" ht="75" customHeight="1">
      <c r="B89" s="213" t="s">
        <v>3380</v>
      </c>
      <c r="C89" s="213">
        <v>22</v>
      </c>
      <c r="D89" s="213" t="s">
        <v>3381</v>
      </c>
      <c r="E89" s="634">
        <v>59816665</v>
      </c>
      <c r="F89" s="213" t="s">
        <v>114</v>
      </c>
      <c r="G89" s="119" t="s">
        <v>169</v>
      </c>
      <c r="H89" s="219">
        <v>35545</v>
      </c>
      <c r="I89" s="120"/>
      <c r="J89" s="213" t="s">
        <v>3382</v>
      </c>
      <c r="K89" s="188" t="s">
        <v>3383</v>
      </c>
      <c r="L89" s="579" t="s">
        <v>3384</v>
      </c>
      <c r="M89" s="44" t="s">
        <v>18</v>
      </c>
      <c r="N89" s="44" t="s">
        <v>18</v>
      </c>
      <c r="O89" s="44" t="s">
        <v>18</v>
      </c>
      <c r="P89" s="1276" t="s">
        <v>3373</v>
      </c>
      <c r="Q89" s="1277"/>
    </row>
    <row r="90" spans="2:17" ht="30">
      <c r="B90" s="213" t="s">
        <v>3385</v>
      </c>
      <c r="C90" s="213">
        <v>22</v>
      </c>
      <c r="D90" s="213" t="s">
        <v>3386</v>
      </c>
      <c r="E90" s="634">
        <v>36753740</v>
      </c>
      <c r="F90" s="213" t="s">
        <v>3387</v>
      </c>
      <c r="G90" s="119"/>
      <c r="H90" s="219">
        <v>37761</v>
      </c>
      <c r="I90" s="120"/>
      <c r="J90" s="213"/>
      <c r="K90" s="188"/>
      <c r="L90" s="579"/>
      <c r="M90" s="44"/>
      <c r="N90" s="44" t="s">
        <v>19</v>
      </c>
      <c r="O90" s="44" t="s">
        <v>19</v>
      </c>
      <c r="P90" s="1296" t="s">
        <v>3388</v>
      </c>
      <c r="Q90" s="1297"/>
    </row>
    <row r="91" spans="2:17" ht="150">
      <c r="B91" s="213" t="s">
        <v>3389</v>
      </c>
      <c r="C91" s="213">
        <v>22</v>
      </c>
      <c r="D91" s="213" t="s">
        <v>3390</v>
      </c>
      <c r="E91" s="634">
        <v>1085259229</v>
      </c>
      <c r="F91" s="213" t="s">
        <v>114</v>
      </c>
      <c r="G91" s="119" t="s">
        <v>2892</v>
      </c>
      <c r="H91" s="219">
        <v>40518</v>
      </c>
      <c r="I91" s="120"/>
      <c r="J91" s="213" t="s">
        <v>3391</v>
      </c>
      <c r="K91" s="188" t="s">
        <v>3392</v>
      </c>
      <c r="L91" s="579" t="s">
        <v>3393</v>
      </c>
      <c r="M91" s="44" t="s">
        <v>18</v>
      </c>
      <c r="N91" s="44" t="s">
        <v>18</v>
      </c>
      <c r="O91" s="44" t="s">
        <v>18</v>
      </c>
      <c r="P91" s="1276" t="s">
        <v>3373</v>
      </c>
      <c r="Q91" s="1277"/>
    </row>
    <row r="92" spans="2:17" ht="105">
      <c r="B92" s="213" t="s">
        <v>3274</v>
      </c>
      <c r="C92" s="213">
        <v>22</v>
      </c>
      <c r="D92" s="213" t="s">
        <v>2455</v>
      </c>
      <c r="E92" s="634">
        <v>1062298669</v>
      </c>
      <c r="F92" s="119" t="s">
        <v>114</v>
      </c>
      <c r="G92" s="119" t="s">
        <v>134</v>
      </c>
      <c r="H92" s="219">
        <v>41810</v>
      </c>
      <c r="I92" s="120">
        <v>144807</v>
      </c>
      <c r="J92" s="213" t="s">
        <v>3394</v>
      </c>
      <c r="K92" s="188" t="s">
        <v>3395</v>
      </c>
      <c r="L92" s="579" t="s">
        <v>3396</v>
      </c>
      <c r="M92" s="44" t="s">
        <v>18</v>
      </c>
      <c r="N92" s="44" t="s">
        <v>18</v>
      </c>
      <c r="O92" s="44" t="s">
        <v>18</v>
      </c>
      <c r="P92" s="1276" t="s">
        <v>3373</v>
      </c>
      <c r="Q92" s="1277"/>
    </row>
    <row r="93" spans="2:17" ht="75" customHeight="1">
      <c r="B93" s="44" t="s">
        <v>3279</v>
      </c>
      <c r="C93" s="44">
        <v>22</v>
      </c>
      <c r="D93" s="129" t="s">
        <v>3397</v>
      </c>
      <c r="E93" s="928">
        <v>34616125</v>
      </c>
      <c r="F93" s="44" t="s">
        <v>3398</v>
      </c>
      <c r="G93" s="129" t="s">
        <v>3399</v>
      </c>
      <c r="H93" s="770">
        <v>39930</v>
      </c>
      <c r="I93" s="44">
        <v>145087</v>
      </c>
      <c r="J93" s="129" t="s">
        <v>3400</v>
      </c>
      <c r="K93" s="129" t="s">
        <v>3401</v>
      </c>
      <c r="L93" s="138" t="s">
        <v>3402</v>
      </c>
      <c r="M93" s="44" t="s">
        <v>18</v>
      </c>
      <c r="N93" s="44" t="s">
        <v>18</v>
      </c>
      <c r="O93" s="44" t="s">
        <v>18</v>
      </c>
      <c r="P93" s="1276" t="s">
        <v>3373</v>
      </c>
      <c r="Q93" s="1277"/>
    </row>
    <row r="94" spans="2:17">
      <c r="B94" s="44" t="s">
        <v>3285</v>
      </c>
      <c r="C94" s="44">
        <v>22</v>
      </c>
      <c r="D94" s="44" t="s">
        <v>3403</v>
      </c>
      <c r="E94" s="928">
        <v>1062296766</v>
      </c>
      <c r="F94" s="44" t="s">
        <v>2775</v>
      </c>
      <c r="G94" s="44"/>
      <c r="H94" s="44"/>
      <c r="I94" s="44"/>
      <c r="J94" s="44"/>
      <c r="K94" s="129"/>
      <c r="L94" s="110"/>
      <c r="M94" s="44" t="s">
        <v>19</v>
      </c>
      <c r="N94" s="44" t="s">
        <v>19</v>
      </c>
      <c r="O94" s="44" t="s">
        <v>19</v>
      </c>
      <c r="P94" s="1276" t="s">
        <v>3404</v>
      </c>
      <c r="Q94" s="1277"/>
    </row>
    <row r="95" spans="2:17" ht="45" customHeight="1">
      <c r="B95" s="44" t="s">
        <v>3290</v>
      </c>
      <c r="C95" s="44">
        <v>22</v>
      </c>
      <c r="D95" s="129" t="s">
        <v>3405</v>
      </c>
      <c r="E95" s="928">
        <v>1062300670</v>
      </c>
      <c r="F95" s="44" t="s">
        <v>114</v>
      </c>
      <c r="G95" s="129" t="s">
        <v>132</v>
      </c>
      <c r="H95" s="770">
        <v>41376</v>
      </c>
      <c r="I95" s="44">
        <v>135137</v>
      </c>
      <c r="J95" s="44" t="s">
        <v>2791</v>
      </c>
      <c r="K95" s="129" t="s">
        <v>3406</v>
      </c>
      <c r="L95" s="138" t="s">
        <v>3407</v>
      </c>
      <c r="M95" s="44" t="s">
        <v>18</v>
      </c>
      <c r="N95" s="44" t="s">
        <v>18</v>
      </c>
      <c r="O95" s="44" t="s">
        <v>18</v>
      </c>
      <c r="P95" s="1276" t="s">
        <v>3373</v>
      </c>
      <c r="Q95" s="1277"/>
    </row>
    <row r="96" spans="2:17" ht="90" customHeight="1">
      <c r="B96" s="44" t="s">
        <v>3293</v>
      </c>
      <c r="C96" s="44">
        <v>22</v>
      </c>
      <c r="D96" s="129" t="s">
        <v>3408</v>
      </c>
      <c r="E96" s="928">
        <v>10304026</v>
      </c>
      <c r="F96" s="44" t="s">
        <v>212</v>
      </c>
      <c r="G96" s="129" t="s">
        <v>3409</v>
      </c>
      <c r="H96" s="770">
        <v>39982</v>
      </c>
      <c r="I96" s="44"/>
      <c r="J96" s="129" t="s">
        <v>3410</v>
      </c>
      <c r="K96" s="129" t="s">
        <v>3411</v>
      </c>
      <c r="L96" s="138" t="s">
        <v>3412</v>
      </c>
      <c r="M96" s="44" t="s">
        <v>18</v>
      </c>
      <c r="N96" s="44" t="s">
        <v>18</v>
      </c>
      <c r="O96" s="44" t="s">
        <v>18</v>
      </c>
      <c r="P96" s="1276" t="s">
        <v>3373</v>
      </c>
      <c r="Q96" s="1277"/>
    </row>
    <row r="97" spans="2:17" ht="75" customHeight="1">
      <c r="B97" s="44" t="s">
        <v>3295</v>
      </c>
      <c r="C97" s="44">
        <v>22</v>
      </c>
      <c r="D97" s="129" t="s">
        <v>3413</v>
      </c>
      <c r="E97" s="928">
        <v>1144040585</v>
      </c>
      <c r="F97" s="129" t="s">
        <v>2769</v>
      </c>
      <c r="G97" s="129" t="s">
        <v>244</v>
      </c>
      <c r="H97" s="770"/>
      <c r="I97" s="44"/>
      <c r="J97" s="129" t="s">
        <v>3414</v>
      </c>
      <c r="K97" s="129" t="s">
        <v>3415</v>
      </c>
      <c r="L97" s="138" t="s">
        <v>3416</v>
      </c>
      <c r="M97" s="44" t="s">
        <v>18</v>
      </c>
      <c r="N97" s="44" t="s">
        <v>18</v>
      </c>
      <c r="O97" s="44" t="s">
        <v>18</v>
      </c>
      <c r="P97" s="1276" t="s">
        <v>3373</v>
      </c>
      <c r="Q97" s="1277"/>
    </row>
    <row r="98" spans="2:17" ht="60">
      <c r="B98" s="44" t="s">
        <v>3417</v>
      </c>
      <c r="C98" s="44">
        <v>22</v>
      </c>
      <c r="D98" s="129" t="s">
        <v>3418</v>
      </c>
      <c r="E98" s="928">
        <v>34609763</v>
      </c>
      <c r="F98" s="129" t="s">
        <v>243</v>
      </c>
      <c r="G98" s="129"/>
      <c r="H98" s="770"/>
      <c r="I98" s="44"/>
      <c r="J98" s="129" t="s">
        <v>3419</v>
      </c>
      <c r="K98" s="129" t="s">
        <v>3420</v>
      </c>
      <c r="L98" s="138" t="s">
        <v>3421</v>
      </c>
      <c r="M98" s="44" t="s">
        <v>18</v>
      </c>
      <c r="N98" s="44" t="s">
        <v>19</v>
      </c>
      <c r="O98" s="44" t="s">
        <v>19</v>
      </c>
      <c r="P98" s="1296" t="s">
        <v>3422</v>
      </c>
      <c r="Q98" s="1297"/>
    </row>
    <row r="99" spans="2:17" ht="60" customHeight="1">
      <c r="B99" s="44" t="s">
        <v>3423</v>
      </c>
      <c r="C99" s="44">
        <v>22</v>
      </c>
      <c r="D99" s="129" t="s">
        <v>3424</v>
      </c>
      <c r="E99" s="928">
        <v>34602407</v>
      </c>
      <c r="F99" s="129" t="s">
        <v>114</v>
      </c>
      <c r="G99" s="129" t="s">
        <v>134</v>
      </c>
      <c r="H99" s="770">
        <v>40335</v>
      </c>
      <c r="I99" s="44"/>
      <c r="J99" s="129" t="s">
        <v>3425</v>
      </c>
      <c r="K99" s="129" t="s">
        <v>3426</v>
      </c>
      <c r="L99" s="138" t="s">
        <v>497</v>
      </c>
      <c r="M99" s="44" t="s">
        <v>18</v>
      </c>
      <c r="N99" s="44" t="s">
        <v>18</v>
      </c>
      <c r="O99" s="44" t="s">
        <v>18</v>
      </c>
      <c r="P99" s="1276" t="s">
        <v>3373</v>
      </c>
      <c r="Q99" s="1277"/>
    </row>
    <row r="100" spans="2:17" ht="27" thickBot="1">
      <c r="B100" s="1374" t="s">
        <v>118</v>
      </c>
      <c r="C100" s="1375"/>
      <c r="D100" s="1375"/>
      <c r="E100" s="1375"/>
      <c r="F100" s="1375"/>
      <c r="G100" s="1375"/>
      <c r="H100" s="1375"/>
      <c r="I100" s="1375"/>
      <c r="J100" s="1375"/>
      <c r="K100" s="1375"/>
      <c r="L100" s="1375"/>
      <c r="M100" s="1375"/>
      <c r="N100" s="1376"/>
    </row>
    <row r="103" spans="2:17" ht="46.15" customHeight="1">
      <c r="B103" s="115" t="s">
        <v>17</v>
      </c>
      <c r="C103" s="115" t="s">
        <v>119</v>
      </c>
      <c r="D103" s="1271" t="s">
        <v>82</v>
      </c>
      <c r="E103" s="1273"/>
    </row>
    <row r="104" spans="2:17" ht="46.9" customHeight="1">
      <c r="B104" s="129" t="s">
        <v>181</v>
      </c>
      <c r="C104" s="605" t="s">
        <v>63</v>
      </c>
      <c r="D104" s="1281"/>
      <c r="E104" s="1281"/>
    </row>
    <row r="107" spans="2:17" ht="26.25">
      <c r="B107" s="1256" t="s">
        <v>121</v>
      </c>
      <c r="C107" s="1257"/>
      <c r="D107" s="1257"/>
      <c r="E107" s="1257"/>
      <c r="F107" s="1257"/>
      <c r="G107" s="1257"/>
      <c r="H107" s="1257"/>
      <c r="I107" s="1257"/>
      <c r="J107" s="1257"/>
      <c r="K107" s="1257"/>
      <c r="L107" s="1257"/>
      <c r="M107" s="1257"/>
      <c r="N107" s="1257"/>
      <c r="O107" s="1257"/>
      <c r="P107" s="1257"/>
    </row>
    <row r="109" spans="2:17" ht="15.75" thickBot="1"/>
    <row r="110" spans="2:17" ht="27" thickBot="1">
      <c r="B110" s="1268" t="s">
        <v>122</v>
      </c>
      <c r="C110" s="1269"/>
      <c r="D110" s="1269"/>
      <c r="E110" s="1269"/>
      <c r="F110" s="1269"/>
      <c r="G110" s="1269"/>
      <c r="H110" s="1269"/>
      <c r="I110" s="1269"/>
      <c r="J110" s="1269"/>
      <c r="K110" s="1269"/>
      <c r="L110" s="1269"/>
      <c r="M110" s="1269"/>
      <c r="N110" s="1270"/>
    </row>
    <row r="112" spans="2:17" ht="15.75" thickBot="1">
      <c r="M112" s="51"/>
      <c r="N112" s="51"/>
    </row>
    <row r="113" spans="1:26" s="15" customFormat="1" ht="109.5" customHeight="1">
      <c r="B113" s="52" t="s">
        <v>33</v>
      </c>
      <c r="C113" s="52" t="s">
        <v>34</v>
      </c>
      <c r="D113" s="52" t="s">
        <v>35</v>
      </c>
      <c r="E113" s="52" t="s">
        <v>36</v>
      </c>
      <c r="F113" s="52" t="s">
        <v>37</v>
      </c>
      <c r="G113" s="52" t="s">
        <v>38</v>
      </c>
      <c r="H113" s="52" t="s">
        <v>39</v>
      </c>
      <c r="I113" s="52" t="s">
        <v>40</v>
      </c>
      <c r="J113" s="52" t="s">
        <v>41</v>
      </c>
      <c r="K113" s="52" t="s">
        <v>42</v>
      </c>
      <c r="L113" s="52" t="s">
        <v>43</v>
      </c>
      <c r="M113" s="53" t="s">
        <v>44</v>
      </c>
      <c r="N113" s="52" t="s">
        <v>45</v>
      </c>
      <c r="O113" s="52" t="s">
        <v>46</v>
      </c>
      <c r="P113" s="54" t="s">
        <v>47</v>
      </c>
      <c r="Q113" s="54" t="s">
        <v>48</v>
      </c>
    </row>
    <row r="114" spans="1:26" s="162" customFormat="1">
      <c r="A114" s="150">
        <v>1</v>
      </c>
      <c r="B114" s="153"/>
      <c r="C114" s="152"/>
      <c r="D114" s="153"/>
      <c r="E114" s="154"/>
      <c r="F114" s="155"/>
      <c r="G114" s="184"/>
      <c r="H114" s="156"/>
      <c r="I114" s="157"/>
      <c r="J114" s="157"/>
      <c r="K114" s="157"/>
      <c r="L114" s="157"/>
      <c r="M114" s="173"/>
      <c r="N114" s="173">
        <f>+M114*G114</f>
        <v>0</v>
      </c>
      <c r="O114" s="160"/>
      <c r="P114" s="160"/>
      <c r="Q114" s="174"/>
      <c r="R114" s="175"/>
      <c r="S114" s="175"/>
      <c r="T114" s="175"/>
      <c r="U114" s="175"/>
      <c r="V114" s="175"/>
      <c r="W114" s="175"/>
      <c r="X114" s="175"/>
      <c r="Y114" s="175"/>
      <c r="Z114" s="175"/>
    </row>
    <row r="115" spans="1:26" s="162" customFormat="1">
      <c r="A115" s="150">
        <f>+A114+1</f>
        <v>2</v>
      </c>
      <c r="B115" s="153"/>
      <c r="C115" s="152"/>
      <c r="D115" s="153"/>
      <c r="E115" s="154"/>
      <c r="F115" s="155"/>
      <c r="G115" s="155"/>
      <c r="H115" s="155"/>
      <c r="I115" s="157"/>
      <c r="J115" s="157"/>
      <c r="K115" s="157"/>
      <c r="L115" s="157"/>
      <c r="M115" s="173"/>
      <c r="N115" s="173"/>
      <c r="O115" s="160"/>
      <c r="P115" s="160"/>
      <c r="Q115" s="174"/>
      <c r="R115" s="175"/>
      <c r="S115" s="175"/>
      <c r="T115" s="175"/>
      <c r="U115" s="175"/>
      <c r="V115" s="175"/>
      <c r="W115" s="175"/>
      <c r="X115" s="175"/>
      <c r="Y115" s="175"/>
      <c r="Z115" s="175"/>
    </row>
    <row r="116" spans="1:26" s="162" customFormat="1">
      <c r="A116" s="150">
        <f t="shared" ref="A116:A121" si="1">+A115+1</f>
        <v>3</v>
      </c>
      <c r="B116" s="153"/>
      <c r="C116" s="152"/>
      <c r="D116" s="153"/>
      <c r="E116" s="154"/>
      <c r="F116" s="155"/>
      <c r="G116" s="155"/>
      <c r="H116" s="155"/>
      <c r="I116" s="157"/>
      <c r="J116" s="157"/>
      <c r="K116" s="157"/>
      <c r="L116" s="157"/>
      <c r="M116" s="173"/>
      <c r="N116" s="173"/>
      <c r="O116" s="160"/>
      <c r="P116" s="160"/>
      <c r="Q116" s="174"/>
      <c r="R116" s="175"/>
      <c r="S116" s="175"/>
      <c r="T116" s="175"/>
      <c r="U116" s="175"/>
      <c r="V116" s="175"/>
      <c r="W116" s="175"/>
      <c r="X116" s="175"/>
      <c r="Y116" s="175"/>
      <c r="Z116" s="175"/>
    </row>
    <row r="117" spans="1:26" s="162" customFormat="1">
      <c r="A117" s="150">
        <f t="shared" si="1"/>
        <v>4</v>
      </c>
      <c r="B117" s="153"/>
      <c r="C117" s="152"/>
      <c r="D117" s="153"/>
      <c r="E117" s="154"/>
      <c r="F117" s="155"/>
      <c r="G117" s="155"/>
      <c r="H117" s="155"/>
      <c r="I117" s="157"/>
      <c r="J117" s="157"/>
      <c r="K117" s="157"/>
      <c r="L117" s="157"/>
      <c r="M117" s="173"/>
      <c r="N117" s="173"/>
      <c r="O117" s="160"/>
      <c r="P117" s="160"/>
      <c r="Q117" s="174"/>
      <c r="R117" s="175"/>
      <c r="S117" s="175"/>
      <c r="T117" s="175"/>
      <c r="U117" s="175"/>
      <c r="V117" s="175"/>
      <c r="W117" s="175"/>
      <c r="X117" s="175"/>
      <c r="Y117" s="175"/>
      <c r="Z117" s="175"/>
    </row>
    <row r="118" spans="1:26" s="162" customFormat="1">
      <c r="A118" s="150">
        <f t="shared" si="1"/>
        <v>5</v>
      </c>
      <c r="B118" s="153"/>
      <c r="C118" s="152"/>
      <c r="D118" s="153"/>
      <c r="E118" s="154"/>
      <c r="F118" s="155"/>
      <c r="G118" s="155"/>
      <c r="H118" s="155"/>
      <c r="I118" s="157"/>
      <c r="J118" s="157"/>
      <c r="K118" s="157"/>
      <c r="L118" s="157"/>
      <c r="M118" s="173"/>
      <c r="N118" s="173"/>
      <c r="O118" s="160"/>
      <c r="P118" s="160"/>
      <c r="Q118" s="174"/>
      <c r="R118" s="175"/>
      <c r="S118" s="175"/>
      <c r="T118" s="175"/>
      <c r="U118" s="175"/>
      <c r="V118" s="175"/>
      <c r="W118" s="175"/>
      <c r="X118" s="175"/>
      <c r="Y118" s="175"/>
      <c r="Z118" s="175"/>
    </row>
    <row r="119" spans="1:26" s="162" customFormat="1">
      <c r="A119" s="150">
        <f t="shared" si="1"/>
        <v>6</v>
      </c>
      <c r="B119" s="153"/>
      <c r="C119" s="152"/>
      <c r="D119" s="153"/>
      <c r="E119" s="154"/>
      <c r="F119" s="155"/>
      <c r="G119" s="155"/>
      <c r="H119" s="155"/>
      <c r="I119" s="157"/>
      <c r="J119" s="157"/>
      <c r="K119" s="157"/>
      <c r="L119" s="157"/>
      <c r="M119" s="173"/>
      <c r="N119" s="173"/>
      <c r="O119" s="160"/>
      <c r="P119" s="160"/>
      <c r="Q119" s="174"/>
      <c r="R119" s="175"/>
      <c r="S119" s="175"/>
      <c r="T119" s="175"/>
      <c r="U119" s="175"/>
      <c r="V119" s="175"/>
      <c r="W119" s="175"/>
      <c r="X119" s="175"/>
      <c r="Y119" s="175"/>
      <c r="Z119" s="175"/>
    </row>
    <row r="120" spans="1:26" s="162" customFormat="1">
      <c r="A120" s="150">
        <f t="shared" si="1"/>
        <v>7</v>
      </c>
      <c r="B120" s="153"/>
      <c r="C120" s="152"/>
      <c r="D120" s="153"/>
      <c r="E120" s="154"/>
      <c r="F120" s="155"/>
      <c r="G120" s="155"/>
      <c r="H120" s="155"/>
      <c r="I120" s="157"/>
      <c r="J120" s="157"/>
      <c r="K120" s="157"/>
      <c r="L120" s="157"/>
      <c r="M120" s="173"/>
      <c r="N120" s="173"/>
      <c r="O120" s="160"/>
      <c r="P120" s="160"/>
      <c r="Q120" s="174"/>
      <c r="R120" s="175"/>
      <c r="S120" s="175"/>
      <c r="T120" s="175"/>
      <c r="U120" s="175"/>
      <c r="V120" s="175"/>
      <c r="W120" s="175"/>
      <c r="X120" s="175"/>
      <c r="Y120" s="175"/>
      <c r="Z120" s="175"/>
    </row>
    <row r="121" spans="1:26" s="162" customFormat="1">
      <c r="A121" s="150">
        <f t="shared" si="1"/>
        <v>8</v>
      </c>
      <c r="B121" s="153"/>
      <c r="C121" s="152"/>
      <c r="D121" s="153"/>
      <c r="E121" s="154"/>
      <c r="F121" s="155"/>
      <c r="G121" s="155"/>
      <c r="H121" s="155"/>
      <c r="I121" s="157"/>
      <c r="J121" s="157"/>
      <c r="K121" s="157"/>
      <c r="L121" s="157"/>
      <c r="M121" s="173"/>
      <c r="N121" s="173"/>
      <c r="O121" s="160"/>
      <c r="P121" s="160"/>
      <c r="Q121" s="174"/>
      <c r="R121" s="175"/>
      <c r="S121" s="175"/>
      <c r="T121" s="175"/>
      <c r="U121" s="175"/>
      <c r="V121" s="175"/>
      <c r="W121" s="175"/>
      <c r="X121" s="175"/>
      <c r="Y121" s="175"/>
      <c r="Z121" s="175"/>
    </row>
    <row r="122" spans="1:26" s="162" customFormat="1">
      <c r="A122" s="150"/>
      <c r="B122" s="151" t="s">
        <v>28</v>
      </c>
      <c r="C122" s="152"/>
      <c r="D122" s="153"/>
      <c r="E122" s="154"/>
      <c r="F122" s="155"/>
      <c r="G122" s="155"/>
      <c r="H122" s="155"/>
      <c r="I122" s="157"/>
      <c r="J122" s="157"/>
      <c r="K122" s="158">
        <f>SUM(K114:K121)</f>
        <v>0</v>
      </c>
      <c r="L122" s="158">
        <f>SUM(L114:L121)</f>
        <v>0</v>
      </c>
      <c r="M122" s="185">
        <f>SUM(M114:M121)</f>
        <v>0</v>
      </c>
      <c r="N122" s="158">
        <f>SUM(N114:N121)</f>
        <v>0</v>
      </c>
      <c r="O122" s="160"/>
      <c r="P122" s="160"/>
      <c r="Q122" s="161"/>
    </row>
    <row r="123" spans="1:26">
      <c r="B123" s="112"/>
      <c r="C123" s="112"/>
      <c r="D123" s="112"/>
      <c r="E123" s="163"/>
      <c r="F123" s="112"/>
      <c r="G123" s="112"/>
      <c r="H123" s="112"/>
      <c r="I123" s="112"/>
      <c r="J123" s="112"/>
      <c r="K123" s="112"/>
      <c r="L123" s="112"/>
      <c r="M123" s="112"/>
      <c r="N123" s="112"/>
      <c r="O123" s="112"/>
      <c r="P123" s="112"/>
    </row>
    <row r="124" spans="1:26" ht="18.75">
      <c r="B124" s="166" t="s">
        <v>123</v>
      </c>
      <c r="C124" s="176">
        <f>+K122</f>
        <v>0</v>
      </c>
      <c r="H124" s="168"/>
      <c r="I124" s="168"/>
      <c r="J124" s="168"/>
      <c r="K124" s="168"/>
      <c r="L124" s="168"/>
      <c r="M124" s="168"/>
      <c r="N124" s="112"/>
      <c r="O124" s="112"/>
      <c r="P124" s="112"/>
    </row>
    <row r="126" spans="1:26" ht="15.75" thickBot="1"/>
    <row r="127" spans="1:26" ht="37.15" customHeight="1" thickBot="1">
      <c r="B127" s="177" t="s">
        <v>124</v>
      </c>
      <c r="C127" s="142" t="s">
        <v>125</v>
      </c>
      <c r="D127" s="177" t="s">
        <v>27</v>
      </c>
      <c r="E127" s="142" t="s">
        <v>126</v>
      </c>
    </row>
    <row r="128" spans="1:26" ht="41.45" customHeight="1">
      <c r="B128" s="178" t="s">
        <v>127</v>
      </c>
      <c r="C128" s="179">
        <v>20</v>
      </c>
      <c r="D128" s="179">
        <v>0</v>
      </c>
      <c r="E128" s="1282">
        <f>+D128+D129+D130</f>
        <v>0</v>
      </c>
    </row>
    <row r="129" spans="2:17">
      <c r="B129" s="178" t="s">
        <v>128</v>
      </c>
      <c r="C129" s="118">
        <v>30</v>
      </c>
      <c r="D129" s="605">
        <v>0</v>
      </c>
      <c r="E129" s="1283"/>
    </row>
    <row r="130" spans="2:17" ht="15.75" thickBot="1">
      <c r="B130" s="178" t="s">
        <v>129</v>
      </c>
      <c r="C130" s="180">
        <v>40</v>
      </c>
      <c r="D130" s="180">
        <v>0</v>
      </c>
      <c r="E130" s="1284"/>
    </row>
    <row r="132" spans="2:17" ht="15.75" thickBot="1"/>
    <row r="133" spans="2:17" ht="27" thickBot="1">
      <c r="B133" s="1268" t="s">
        <v>130</v>
      </c>
      <c r="C133" s="1269"/>
      <c r="D133" s="1269"/>
      <c r="E133" s="1269"/>
      <c r="F133" s="1269"/>
      <c r="G133" s="1269"/>
      <c r="H133" s="1269"/>
      <c r="I133" s="1269"/>
      <c r="J133" s="1269"/>
      <c r="K133" s="1269"/>
      <c r="L133" s="1269"/>
      <c r="M133" s="1269"/>
      <c r="N133" s="1270"/>
    </row>
    <row r="135" spans="2:17" ht="76.5" customHeight="1">
      <c r="B135" s="114" t="s">
        <v>92</v>
      </c>
      <c r="C135" s="114" t="s">
        <v>93</v>
      </c>
      <c r="D135" s="114" t="s">
        <v>94</v>
      </c>
      <c r="E135" s="114" t="s">
        <v>95</v>
      </c>
      <c r="F135" s="114" t="s">
        <v>96</v>
      </c>
      <c r="G135" s="114" t="s">
        <v>97</v>
      </c>
      <c r="H135" s="114" t="s">
        <v>98</v>
      </c>
      <c r="I135" s="114" t="s">
        <v>99</v>
      </c>
      <c r="J135" s="1271" t="s">
        <v>100</v>
      </c>
      <c r="K135" s="1272"/>
      <c r="L135" s="1273"/>
      <c r="M135" s="114" t="s">
        <v>101</v>
      </c>
      <c r="N135" s="114" t="s">
        <v>102</v>
      </c>
      <c r="O135" s="114" t="s">
        <v>103</v>
      </c>
      <c r="P135" s="1271" t="s">
        <v>82</v>
      </c>
      <c r="Q135" s="1273"/>
    </row>
    <row r="136" spans="2:17" ht="30">
      <c r="B136" s="213" t="s">
        <v>1135</v>
      </c>
      <c r="C136" s="576"/>
      <c r="D136" s="213"/>
      <c r="E136" s="634"/>
      <c r="F136" s="213"/>
      <c r="G136" s="213"/>
      <c r="H136" s="219"/>
      <c r="I136" s="120"/>
      <c r="J136" s="213"/>
      <c r="K136" s="188"/>
      <c r="L136" s="188"/>
      <c r="M136" s="44"/>
      <c r="N136" s="44"/>
      <c r="O136" s="44"/>
      <c r="P136" s="1276"/>
      <c r="Q136" s="1277"/>
    </row>
    <row r="137" spans="2:17" ht="60.75" customHeight="1">
      <c r="B137" s="213" t="s">
        <v>1136</v>
      </c>
      <c r="C137" s="576"/>
      <c r="D137" s="213"/>
      <c r="E137" s="634"/>
      <c r="F137" s="213"/>
      <c r="G137" s="213"/>
      <c r="H137" s="219"/>
      <c r="I137" s="120"/>
      <c r="J137" s="213"/>
      <c r="K137" s="188"/>
      <c r="L137" s="188"/>
      <c r="M137" s="44"/>
      <c r="N137" s="44"/>
      <c r="O137" s="44"/>
      <c r="P137" s="1296"/>
      <c r="Q137" s="1297"/>
    </row>
    <row r="138" spans="2:17">
      <c r="B138" s="44" t="s">
        <v>3427</v>
      </c>
      <c r="C138" s="632"/>
      <c r="D138" s="44"/>
      <c r="E138" s="928"/>
      <c r="F138" s="129"/>
      <c r="G138" s="129"/>
      <c r="H138" s="770"/>
      <c r="I138" s="44"/>
      <c r="J138" s="129"/>
      <c r="K138" s="129"/>
      <c r="L138" s="129"/>
      <c r="M138" s="44"/>
      <c r="N138" s="44"/>
      <c r="O138" s="44"/>
      <c r="P138" s="1276"/>
      <c r="Q138" s="1277"/>
    </row>
    <row r="140" spans="2:17" ht="15.75" thickBot="1"/>
    <row r="141" spans="2:17" ht="54" customHeight="1">
      <c r="B141" s="615" t="s">
        <v>17</v>
      </c>
      <c r="C141" s="615" t="s">
        <v>124</v>
      </c>
      <c r="D141" s="114" t="s">
        <v>125</v>
      </c>
      <c r="E141" s="615" t="s">
        <v>27</v>
      </c>
      <c r="F141" s="142" t="s">
        <v>138</v>
      </c>
      <c r="G141" s="143"/>
    </row>
    <row r="142" spans="2:17" ht="120.75" customHeight="1">
      <c r="B142" s="1285" t="s">
        <v>139</v>
      </c>
      <c r="C142" s="144" t="s">
        <v>140</v>
      </c>
      <c r="D142" s="605">
        <v>25</v>
      </c>
      <c r="E142" s="605">
        <v>0</v>
      </c>
      <c r="F142" s="1286">
        <f>+E142+E143+E144</f>
        <v>0</v>
      </c>
      <c r="G142" s="145"/>
    </row>
    <row r="143" spans="2:17" ht="76.150000000000006" customHeight="1">
      <c r="B143" s="1285"/>
      <c r="C143" s="144" t="s">
        <v>141</v>
      </c>
      <c r="D143" s="602">
        <v>25</v>
      </c>
      <c r="E143" s="605">
        <v>0</v>
      </c>
      <c r="F143" s="1287"/>
      <c r="G143" s="145"/>
    </row>
    <row r="144" spans="2:17" ht="69" customHeight="1">
      <c r="B144" s="1285"/>
      <c r="C144" s="144" t="s">
        <v>142</v>
      </c>
      <c r="D144" s="605">
        <v>10</v>
      </c>
      <c r="E144" s="605">
        <v>0</v>
      </c>
      <c r="F144" s="1288"/>
      <c r="G144" s="145"/>
    </row>
    <row r="145" spans="2:5">
      <c r="C145"/>
    </row>
    <row r="148" spans="2:5">
      <c r="B148" s="42" t="s">
        <v>143</v>
      </c>
    </row>
    <row r="151" spans="2:5">
      <c r="B151" s="43" t="s">
        <v>17</v>
      </c>
      <c r="C151" s="43" t="s">
        <v>26</v>
      </c>
      <c r="D151" s="615" t="s">
        <v>27</v>
      </c>
      <c r="E151" s="615" t="s">
        <v>28</v>
      </c>
    </row>
    <row r="152" spans="2:5" ht="61.5" customHeight="1">
      <c r="B152" s="49" t="s">
        <v>144</v>
      </c>
      <c r="C152" s="50">
        <v>40</v>
      </c>
      <c r="D152" s="605">
        <f>+E128</f>
        <v>0</v>
      </c>
      <c r="E152" s="1265">
        <f>+D152+D153</f>
        <v>0</v>
      </c>
    </row>
    <row r="153" spans="2:5" ht="68.25" customHeight="1">
      <c r="B153" s="49" t="s">
        <v>145</v>
      </c>
      <c r="C153" s="50">
        <v>60</v>
      </c>
      <c r="D153" s="605">
        <f>+F142</f>
        <v>0</v>
      </c>
      <c r="E153" s="1266"/>
    </row>
  </sheetData>
  <mergeCells count="55">
    <mergeCell ref="P138:Q138"/>
    <mergeCell ref="B142:B144"/>
    <mergeCell ref="F142:F144"/>
    <mergeCell ref="E152:E153"/>
    <mergeCell ref="E128:E130"/>
    <mergeCell ref="B133:N133"/>
    <mergeCell ref="J135:L135"/>
    <mergeCell ref="P135:Q135"/>
    <mergeCell ref="P136:Q136"/>
    <mergeCell ref="P137:Q137"/>
    <mergeCell ref="B110:N110"/>
    <mergeCell ref="P93:Q93"/>
    <mergeCell ref="P94:Q94"/>
    <mergeCell ref="P95:Q95"/>
    <mergeCell ref="P96:Q96"/>
    <mergeCell ref="P97:Q97"/>
    <mergeCell ref="P98:Q98"/>
    <mergeCell ref="P99:Q99"/>
    <mergeCell ref="B100:N100"/>
    <mergeCell ref="D103:E103"/>
    <mergeCell ref="D104:E104"/>
    <mergeCell ref="B107:P107"/>
    <mergeCell ref="P92:Q92"/>
    <mergeCell ref="O72:P72"/>
    <mergeCell ref="O73:P73"/>
    <mergeCell ref="O74:P74"/>
    <mergeCell ref="O75:P75"/>
    <mergeCell ref="P87:Q87"/>
    <mergeCell ref="P88:Q88"/>
    <mergeCell ref="P89:Q89"/>
    <mergeCell ref="P90:Q90"/>
    <mergeCell ref="P91:Q91"/>
    <mergeCell ref="B81:N81"/>
    <mergeCell ref="J86:L86"/>
    <mergeCell ref="P86:Q86"/>
    <mergeCell ref="C63:N63"/>
    <mergeCell ref="B65:N65"/>
    <mergeCell ref="O68:P68"/>
    <mergeCell ref="O69:P69"/>
    <mergeCell ref="O70:P70"/>
    <mergeCell ref="O71:P7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9 A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A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A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A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A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A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A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A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A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A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A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A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A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A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A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9 WLL983069 C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C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C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C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C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C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C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C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C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C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C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C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C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C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C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2:Z152"/>
  <sheetViews>
    <sheetView zoomScale="80" zoomScaleNormal="80" workbookViewId="0">
      <selection activeCell="C26" sqref="C26"/>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505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15</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c r="B14" s="1262" t="s">
        <v>9</v>
      </c>
      <c r="C14" s="1262"/>
      <c r="D14" s="613" t="s">
        <v>10</v>
      </c>
      <c r="E14" s="613" t="s">
        <v>11</v>
      </c>
      <c r="F14" s="613" t="s">
        <v>12</v>
      </c>
      <c r="G14" s="776"/>
      <c r="I14" s="19"/>
      <c r="J14" s="19"/>
      <c r="K14" s="19"/>
      <c r="L14" s="19"/>
      <c r="M14" s="19"/>
      <c r="N14" s="16"/>
    </row>
    <row r="15" spans="2:16">
      <c r="B15" s="1262"/>
      <c r="C15" s="1262"/>
      <c r="D15" s="613">
        <v>15</v>
      </c>
      <c r="E15" s="20">
        <v>1973425545</v>
      </c>
      <c r="F15" s="446">
        <v>945</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28">
        <f>+SUM(E15:E21)</f>
        <v>1973425545</v>
      </c>
      <c r="F22" s="29">
        <f>+SUM(F15:F21)</f>
        <v>945</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756</v>
      </c>
      <c r="D24" s="35"/>
      <c r="E24" s="36">
        <v>1973425545</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605" t="s">
        <v>186</v>
      </c>
      <c r="D30" s="605"/>
      <c r="E30"/>
      <c r="F30"/>
      <c r="G30"/>
      <c r="H30"/>
      <c r="I30" s="15"/>
      <c r="J30" s="15"/>
      <c r="K30" s="15"/>
      <c r="L30" s="15"/>
      <c r="M30" s="15"/>
      <c r="N30" s="16"/>
    </row>
    <row r="31" spans="1:14">
      <c r="A31" s="773"/>
      <c r="B31" s="44" t="s">
        <v>21</v>
      </c>
      <c r="C31" s="605" t="s">
        <v>186</v>
      </c>
      <c r="D31" s="605"/>
      <c r="E31"/>
      <c r="F31"/>
      <c r="G31"/>
      <c r="H31"/>
      <c r="I31" s="15"/>
      <c r="J31" s="15"/>
      <c r="K31" s="15"/>
      <c r="L31" s="15"/>
      <c r="M31" s="15"/>
      <c r="N31" s="16"/>
    </row>
    <row r="32" spans="1:14">
      <c r="A32" s="773"/>
      <c r="B32" s="44" t="s">
        <v>22</v>
      </c>
      <c r="C32" s="605" t="s">
        <v>186</v>
      </c>
      <c r="D32" s="605"/>
      <c r="E32"/>
      <c r="F32"/>
      <c r="G32"/>
      <c r="H32"/>
      <c r="I32" s="15"/>
      <c r="J32" s="15"/>
      <c r="K32" s="15"/>
      <c r="L32" s="15"/>
      <c r="M32" s="15"/>
      <c r="N32" s="16"/>
    </row>
    <row r="33" spans="1:17">
      <c r="A33" s="773"/>
      <c r="B33" s="44" t="s">
        <v>23</v>
      </c>
      <c r="C33" s="605"/>
      <c r="D33" s="605" t="s">
        <v>186</v>
      </c>
      <c r="E33"/>
      <c r="F33"/>
      <c r="G33"/>
      <c r="H33"/>
      <c r="I33" s="15"/>
      <c r="J33" s="15"/>
      <c r="K33" s="15"/>
      <c r="L33" s="15"/>
      <c r="M33" s="15"/>
      <c r="N33" s="16"/>
    </row>
    <row r="34" spans="1:17">
      <c r="A34" s="773"/>
      <c r="B34" s="46" t="s">
        <v>24</v>
      </c>
      <c r="C34" s="47" t="s">
        <v>186</v>
      </c>
      <c r="D34" s="47"/>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57">
      <c r="A41" s="773"/>
      <c r="B41" s="49" t="s">
        <v>30</v>
      </c>
      <c r="C41" s="50">
        <v>60</v>
      </c>
      <c r="D41" s="605">
        <f>+F151</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c r="N45" s="1267"/>
    </row>
    <row r="46" spans="1:17">
      <c r="B46" s="42" t="s">
        <v>32</v>
      </c>
      <c r="M46" s="51"/>
      <c r="N46" s="51"/>
    </row>
    <row r="47" spans="1:17" ht="15.75" thickBot="1">
      <c r="M47" s="51"/>
      <c r="N47" s="51"/>
    </row>
    <row r="48" spans="1:17" s="15" customFormat="1" ht="60">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30">
      <c r="A49" s="150">
        <v>1</v>
      </c>
      <c r="B49" s="153" t="s">
        <v>505</v>
      </c>
      <c r="C49" s="153" t="s">
        <v>505</v>
      </c>
      <c r="D49" s="153" t="s">
        <v>49</v>
      </c>
      <c r="E49" s="159" t="s">
        <v>3248</v>
      </c>
      <c r="F49" s="155" t="s">
        <v>18</v>
      </c>
      <c r="G49" s="184" t="s">
        <v>223</v>
      </c>
      <c r="H49" s="156">
        <v>41533</v>
      </c>
      <c r="I49" s="62">
        <v>41970</v>
      </c>
      <c r="J49" s="157" t="s">
        <v>19</v>
      </c>
      <c r="K49" s="159">
        <f>(DAYS360(H49,I49))/30</f>
        <v>14.366666666666667</v>
      </c>
      <c r="L49" s="157"/>
      <c r="M49" s="159">
        <v>580</v>
      </c>
      <c r="N49" s="159" t="s">
        <v>223</v>
      </c>
      <c r="O49" s="1015">
        <v>1491914780</v>
      </c>
      <c r="P49" s="1016">
        <v>64</v>
      </c>
      <c r="Q49" s="1017"/>
      <c r="R49" s="175"/>
      <c r="S49" s="175"/>
      <c r="T49" s="175"/>
      <c r="U49" s="175"/>
      <c r="V49" s="175"/>
      <c r="W49" s="175"/>
      <c r="X49" s="175"/>
      <c r="Y49" s="175"/>
      <c r="Z49" s="175"/>
    </row>
    <row r="50" spans="1:26" s="162" customFormat="1" ht="90">
      <c r="A50" s="150">
        <f>+A49+1</f>
        <v>2</v>
      </c>
      <c r="B50" s="153" t="s">
        <v>505</v>
      </c>
      <c r="C50" s="153" t="s">
        <v>505</v>
      </c>
      <c r="D50" s="153" t="s">
        <v>3249</v>
      </c>
      <c r="E50" s="159">
        <v>19674</v>
      </c>
      <c r="F50" s="155" t="s">
        <v>18</v>
      </c>
      <c r="G50" s="184" t="s">
        <v>223</v>
      </c>
      <c r="H50" s="156">
        <v>40731</v>
      </c>
      <c r="I50" s="156">
        <v>40868</v>
      </c>
      <c r="J50" s="157" t="s">
        <v>19</v>
      </c>
      <c r="K50" s="159">
        <f t="shared" ref="K50:K52" si="0">(DAYS360(H50,I50))/30</f>
        <v>4.4666666666666668</v>
      </c>
      <c r="L50" s="157"/>
      <c r="M50" s="66"/>
      <c r="N50" s="159" t="s">
        <v>223</v>
      </c>
      <c r="O50" s="1015">
        <v>142813442</v>
      </c>
      <c r="P50" s="1016">
        <v>70</v>
      </c>
      <c r="Q50" s="1017" t="s">
        <v>3250</v>
      </c>
      <c r="R50" s="175"/>
      <c r="S50" s="175"/>
      <c r="T50" s="175"/>
      <c r="U50" s="175"/>
      <c r="V50" s="175"/>
      <c r="W50" s="175"/>
      <c r="X50" s="175"/>
      <c r="Y50" s="175"/>
      <c r="Z50" s="175"/>
    </row>
    <row r="51" spans="1:26" s="162" customFormat="1" ht="30">
      <c r="A51" s="150">
        <f t="shared" ref="A51:A56" si="1">+A50+1</f>
        <v>3</v>
      </c>
      <c r="B51" s="153" t="s">
        <v>505</v>
      </c>
      <c r="C51" s="153" t="s">
        <v>505</v>
      </c>
      <c r="D51" s="153" t="s">
        <v>1972</v>
      </c>
      <c r="E51" s="159">
        <v>2120977</v>
      </c>
      <c r="F51" s="155" t="s">
        <v>18</v>
      </c>
      <c r="G51" s="184" t="s">
        <v>223</v>
      </c>
      <c r="H51" s="156">
        <v>41003</v>
      </c>
      <c r="I51" s="156">
        <v>41170</v>
      </c>
      <c r="J51" s="157" t="s">
        <v>19</v>
      </c>
      <c r="K51" s="159">
        <f t="shared" si="0"/>
        <v>5.4666666666666668</v>
      </c>
      <c r="L51" s="157"/>
      <c r="M51" s="159">
        <v>235</v>
      </c>
      <c r="N51" s="159" t="s">
        <v>223</v>
      </c>
      <c r="O51" s="1015">
        <v>144651759</v>
      </c>
      <c r="P51" s="1016">
        <v>76</v>
      </c>
      <c r="Q51" s="1017"/>
      <c r="R51" s="175"/>
      <c r="S51" s="175"/>
      <c r="T51" s="175"/>
      <c r="U51" s="175"/>
      <c r="V51" s="175"/>
      <c r="W51" s="175"/>
      <c r="X51" s="175"/>
      <c r="Y51" s="175"/>
      <c r="Z51" s="175"/>
    </row>
    <row r="52" spans="1:26" s="162" customFormat="1" ht="30">
      <c r="A52" s="150">
        <f t="shared" si="1"/>
        <v>4</v>
      </c>
      <c r="B52" s="153" t="s">
        <v>505</v>
      </c>
      <c r="C52" s="153" t="s">
        <v>505</v>
      </c>
      <c r="D52" s="153" t="s">
        <v>1972</v>
      </c>
      <c r="E52" s="159">
        <v>2122987</v>
      </c>
      <c r="F52" s="155" t="s">
        <v>18</v>
      </c>
      <c r="G52" s="184" t="s">
        <v>223</v>
      </c>
      <c r="H52" s="156">
        <v>41177</v>
      </c>
      <c r="I52" s="156">
        <v>41258</v>
      </c>
      <c r="J52" s="157" t="s">
        <v>19</v>
      </c>
      <c r="K52" s="159">
        <f t="shared" si="0"/>
        <v>2.6666666666666665</v>
      </c>
      <c r="L52" s="157"/>
      <c r="M52" s="159">
        <v>665</v>
      </c>
      <c r="N52" s="159" t="s">
        <v>223</v>
      </c>
      <c r="O52" s="1015">
        <v>232758379</v>
      </c>
      <c r="P52" s="1016">
        <v>77</v>
      </c>
      <c r="Q52" s="1017"/>
      <c r="R52" s="175"/>
      <c r="S52" s="175"/>
      <c r="T52" s="175"/>
      <c r="U52" s="175"/>
      <c r="V52" s="175"/>
      <c r="W52" s="175"/>
      <c r="X52" s="175"/>
      <c r="Y52" s="175"/>
      <c r="Z52" s="175"/>
    </row>
    <row r="53" spans="1:26" s="162" customFormat="1">
      <c r="A53" s="150">
        <f t="shared" si="1"/>
        <v>5</v>
      </c>
      <c r="B53" s="153"/>
      <c r="C53" s="152"/>
      <c r="D53" s="153"/>
      <c r="E53" s="159"/>
      <c r="F53" s="155"/>
      <c r="G53" s="155"/>
      <c r="H53" s="155"/>
      <c r="I53" s="156"/>
      <c r="J53" s="157"/>
      <c r="K53" s="159"/>
      <c r="L53" s="157"/>
      <c r="M53" s="159"/>
      <c r="N53" s="159"/>
      <c r="O53" s="1015"/>
      <c r="P53" s="1018"/>
      <c r="Q53" s="1017"/>
      <c r="R53" s="175"/>
      <c r="S53" s="175"/>
      <c r="T53" s="175"/>
      <c r="U53" s="175"/>
      <c r="V53" s="175"/>
      <c r="W53" s="175"/>
      <c r="X53" s="175"/>
      <c r="Y53" s="175"/>
      <c r="Z53" s="175"/>
    </row>
    <row r="54" spans="1:26" s="162" customFormat="1">
      <c r="A54" s="150">
        <f t="shared" si="1"/>
        <v>6</v>
      </c>
      <c r="B54" s="153"/>
      <c r="C54" s="152"/>
      <c r="D54" s="153"/>
      <c r="E54" s="159"/>
      <c r="F54" s="155"/>
      <c r="G54" s="155"/>
      <c r="H54" s="155"/>
      <c r="I54" s="156"/>
      <c r="J54" s="157"/>
      <c r="K54" s="159"/>
      <c r="L54" s="157"/>
      <c r="M54" s="159"/>
      <c r="N54" s="159"/>
      <c r="O54" s="1015"/>
      <c r="P54" s="1018"/>
      <c r="Q54" s="1017"/>
      <c r="R54" s="175"/>
      <c r="S54" s="175"/>
      <c r="T54" s="175"/>
      <c r="U54" s="175"/>
      <c r="V54" s="175"/>
      <c r="W54" s="175"/>
      <c r="X54" s="175"/>
      <c r="Y54" s="175"/>
      <c r="Z54" s="175"/>
    </row>
    <row r="55" spans="1:26" s="162" customFormat="1">
      <c r="A55" s="150">
        <f t="shared" si="1"/>
        <v>7</v>
      </c>
      <c r="B55" s="153"/>
      <c r="C55" s="152"/>
      <c r="D55" s="153"/>
      <c r="E55" s="159"/>
      <c r="F55" s="155"/>
      <c r="G55" s="155"/>
      <c r="H55" s="155"/>
      <c r="I55" s="156"/>
      <c r="J55" s="157"/>
      <c r="K55" s="159"/>
      <c r="L55" s="157"/>
      <c r="M55" s="159"/>
      <c r="N55" s="159"/>
      <c r="O55" s="1015"/>
      <c r="P55" s="1018"/>
      <c r="Q55" s="1017"/>
      <c r="R55" s="175"/>
      <c r="S55" s="175"/>
      <c r="T55" s="175"/>
      <c r="U55" s="175"/>
      <c r="V55" s="175"/>
      <c r="W55" s="175"/>
      <c r="X55" s="175"/>
      <c r="Y55" s="175"/>
      <c r="Z55" s="175"/>
    </row>
    <row r="56" spans="1:26" s="162" customFormat="1">
      <c r="A56" s="150">
        <f t="shared" si="1"/>
        <v>8</v>
      </c>
      <c r="B56" s="153"/>
      <c r="C56" s="152"/>
      <c r="D56" s="153"/>
      <c r="E56" s="159"/>
      <c r="F56" s="155"/>
      <c r="G56" s="155"/>
      <c r="H56" s="155"/>
      <c r="I56" s="156"/>
      <c r="J56" s="157"/>
      <c r="K56" s="159"/>
      <c r="L56" s="157"/>
      <c r="M56" s="159"/>
      <c r="N56" s="159"/>
      <c r="O56" s="1015"/>
      <c r="P56" s="1018"/>
      <c r="Q56" s="1017"/>
      <c r="R56" s="175"/>
      <c r="S56" s="175"/>
      <c r="T56" s="175"/>
      <c r="U56" s="175"/>
      <c r="V56" s="175"/>
      <c r="W56" s="175"/>
      <c r="X56" s="175"/>
      <c r="Y56" s="175"/>
      <c r="Z56" s="175"/>
    </row>
    <row r="57" spans="1:26" s="162" customFormat="1">
      <c r="A57" s="150"/>
      <c r="B57" s="151" t="s">
        <v>28</v>
      </c>
      <c r="C57" s="152"/>
      <c r="D57" s="153"/>
      <c r="E57" s="159"/>
      <c r="F57" s="155"/>
      <c r="G57" s="155"/>
      <c r="H57" s="155"/>
      <c r="I57" s="156"/>
      <c r="J57" s="157"/>
      <c r="K57" s="521">
        <f t="shared" ref="K57" si="2">SUM(K49:K56)</f>
        <v>26.966666666666672</v>
      </c>
      <c r="L57" s="158">
        <f t="shared" ref="L57:N57" si="3">SUM(L49:L56)</f>
        <v>0</v>
      </c>
      <c r="M57" s="521">
        <f t="shared" si="3"/>
        <v>1480</v>
      </c>
      <c r="N57" s="521">
        <f t="shared" si="3"/>
        <v>0</v>
      </c>
      <c r="O57" s="1015"/>
      <c r="P57" s="1018"/>
      <c r="Q57" s="1019"/>
    </row>
    <row r="58" spans="1:26" s="112" customFormat="1">
      <c r="E58" s="163"/>
      <c r="K58" s="1020"/>
    </row>
    <row r="59" spans="1:26" s="112" customFormat="1">
      <c r="B59" s="1253" t="s">
        <v>60</v>
      </c>
      <c r="C59" s="1253" t="s">
        <v>61</v>
      </c>
      <c r="D59" s="1255" t="s">
        <v>62</v>
      </c>
      <c r="E59" s="1255"/>
    </row>
    <row r="60" spans="1:26" s="112" customFormat="1">
      <c r="B60" s="1254"/>
      <c r="C60" s="1254"/>
      <c r="D60" s="625" t="s">
        <v>63</v>
      </c>
      <c r="E60" s="165" t="s">
        <v>64</v>
      </c>
    </row>
    <row r="61" spans="1:26" s="112" customFormat="1" ht="18.75">
      <c r="B61" s="166" t="s">
        <v>65</v>
      </c>
      <c r="C61" s="167" t="s">
        <v>3251</v>
      </c>
      <c r="D61" s="632" t="s">
        <v>184</v>
      </c>
      <c r="E61" s="118"/>
      <c r="F61" s="168"/>
      <c r="G61" s="168"/>
      <c r="H61" s="168"/>
      <c r="I61" s="168"/>
      <c r="J61" s="168"/>
      <c r="K61" s="168"/>
      <c r="L61" s="168"/>
      <c r="M61" s="168"/>
    </row>
    <row r="62" spans="1:26" s="112" customFormat="1">
      <c r="B62" s="166" t="s">
        <v>66</v>
      </c>
      <c r="C62" s="167">
        <f>+M57</f>
        <v>1480</v>
      </c>
      <c r="D62" s="632" t="s">
        <v>184</v>
      </c>
      <c r="E62" s="118"/>
    </row>
    <row r="63" spans="1:26" s="112" customFormat="1">
      <c r="B63" s="113"/>
      <c r="C63" s="1274"/>
      <c r="D63" s="1274"/>
      <c r="E63" s="1274"/>
      <c r="F63" s="1274"/>
      <c r="G63" s="1274"/>
      <c r="H63" s="1274"/>
      <c r="I63" s="1274"/>
      <c r="J63" s="1274"/>
      <c r="K63" s="1274"/>
      <c r="L63" s="1274"/>
      <c r="M63" s="1274"/>
      <c r="N63" s="1274"/>
    </row>
    <row r="64" spans="1:26" ht="15.75" thickBot="1"/>
    <row r="65" spans="2:17" ht="27" thickBot="1">
      <c r="B65" s="1275" t="s">
        <v>68</v>
      </c>
      <c r="C65" s="1275"/>
      <c r="D65" s="1275"/>
      <c r="E65" s="1275"/>
      <c r="F65" s="1275"/>
      <c r="G65" s="1275"/>
      <c r="H65" s="1275"/>
      <c r="I65" s="1275"/>
      <c r="J65" s="1275"/>
      <c r="K65" s="1275"/>
      <c r="L65" s="1275"/>
      <c r="M65" s="1275"/>
      <c r="N65" s="1275"/>
    </row>
    <row r="68" spans="2:17" ht="105">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ht="24.75" customHeight="1">
      <c r="B69" s="119" t="s">
        <v>1129</v>
      </c>
      <c r="C69" s="119" t="s">
        <v>155</v>
      </c>
      <c r="D69" s="120"/>
      <c r="E69" s="120"/>
      <c r="F69" s="121"/>
      <c r="G69" s="121"/>
      <c r="H69" s="121"/>
      <c r="I69" s="121" t="s">
        <v>18</v>
      </c>
      <c r="J69" s="122"/>
      <c r="K69" s="44"/>
      <c r="L69" s="44"/>
      <c r="M69" s="44"/>
      <c r="N69" s="44"/>
      <c r="O69" s="1278" t="s">
        <v>3252</v>
      </c>
      <c r="P69" s="1279"/>
      <c r="Q69" s="605" t="s">
        <v>18</v>
      </c>
    </row>
    <row r="70" spans="2:17">
      <c r="B70" s="119"/>
      <c r="C70" s="119"/>
      <c r="D70" s="120"/>
      <c r="E70" s="120"/>
      <c r="F70" s="121"/>
      <c r="G70" s="121"/>
      <c r="H70" s="121"/>
      <c r="I70" s="122"/>
      <c r="J70" s="122"/>
      <c r="K70" s="44"/>
      <c r="L70" s="44"/>
      <c r="M70" s="44"/>
      <c r="N70" s="44"/>
      <c r="O70" s="1278"/>
      <c r="P70" s="1279"/>
      <c r="Q70" s="44"/>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5">
      <c r="B86" s="114" t="s">
        <v>92</v>
      </c>
      <c r="C86" s="114" t="s">
        <v>93</v>
      </c>
      <c r="D86" s="114" t="s">
        <v>94</v>
      </c>
      <c r="E86" s="114" t="s">
        <v>95</v>
      </c>
      <c r="F86" s="114" t="s">
        <v>96</v>
      </c>
      <c r="G86" s="114" t="s">
        <v>97</v>
      </c>
      <c r="H86" s="114" t="s">
        <v>98</v>
      </c>
      <c r="I86" s="114" t="s">
        <v>99</v>
      </c>
      <c r="J86" s="926" t="s">
        <v>189</v>
      </c>
      <c r="K86" s="926" t="s">
        <v>190</v>
      </c>
      <c r="L86" s="926" t="s">
        <v>191</v>
      </c>
      <c r="M86" s="114" t="s">
        <v>101</v>
      </c>
      <c r="N86" s="114" t="s">
        <v>102</v>
      </c>
      <c r="O86" s="114" t="s">
        <v>103</v>
      </c>
      <c r="P86" s="1271" t="s">
        <v>82</v>
      </c>
      <c r="Q86" s="1273"/>
    </row>
    <row r="87" spans="2:17" s="183" customFormat="1" ht="153" customHeight="1">
      <c r="B87" s="129" t="s">
        <v>3253</v>
      </c>
      <c r="C87" s="798" t="s">
        <v>3254</v>
      </c>
      <c r="D87" s="129" t="s">
        <v>3255</v>
      </c>
      <c r="E87" s="649">
        <v>25276870</v>
      </c>
      <c r="F87" s="129" t="s">
        <v>114</v>
      </c>
      <c r="G87" s="129" t="s">
        <v>115</v>
      </c>
      <c r="H87" s="734">
        <v>38687</v>
      </c>
      <c r="I87" s="629">
        <v>112129</v>
      </c>
      <c r="J87" s="129" t="s">
        <v>3256</v>
      </c>
      <c r="K87" s="189" t="s">
        <v>3257</v>
      </c>
      <c r="L87" s="622" t="s">
        <v>3258</v>
      </c>
      <c r="M87" s="602" t="s">
        <v>63</v>
      </c>
      <c r="N87" s="602" t="s">
        <v>19</v>
      </c>
      <c r="O87" s="854" t="s">
        <v>3259</v>
      </c>
      <c r="P87" s="1296" t="s">
        <v>3260</v>
      </c>
      <c r="Q87" s="1297"/>
    </row>
    <row r="88" spans="2:17" s="183" customFormat="1" ht="150">
      <c r="B88" s="610" t="s">
        <v>3261</v>
      </c>
      <c r="C88" s="798" t="s">
        <v>3254</v>
      </c>
      <c r="D88" s="129" t="s">
        <v>3262</v>
      </c>
      <c r="E88" s="649">
        <v>25340567</v>
      </c>
      <c r="F88" s="610" t="s">
        <v>114</v>
      </c>
      <c r="G88" s="129" t="s">
        <v>115</v>
      </c>
      <c r="H88" s="734">
        <v>38336</v>
      </c>
      <c r="J88" s="610" t="s">
        <v>3263</v>
      </c>
      <c r="K88" s="189" t="s">
        <v>3264</v>
      </c>
      <c r="L88" s="622" t="s">
        <v>3265</v>
      </c>
      <c r="M88" s="129" t="s">
        <v>18</v>
      </c>
      <c r="N88" s="602" t="s">
        <v>19</v>
      </c>
      <c r="O88" s="854" t="s">
        <v>3259</v>
      </c>
      <c r="P88" s="1296" t="s">
        <v>3260</v>
      </c>
      <c r="Q88" s="1297"/>
    </row>
    <row r="89" spans="2:17" s="183" customFormat="1" ht="120">
      <c r="B89" s="129" t="s">
        <v>3266</v>
      </c>
      <c r="C89" s="129" t="s">
        <v>3254</v>
      </c>
      <c r="D89" s="129" t="s">
        <v>3267</v>
      </c>
      <c r="E89" s="651">
        <v>36752982</v>
      </c>
      <c r="F89" s="129" t="s">
        <v>3268</v>
      </c>
      <c r="G89" s="129" t="s">
        <v>494</v>
      </c>
      <c r="H89" s="734">
        <v>38212</v>
      </c>
      <c r="I89" s="629" t="s">
        <v>3269</v>
      </c>
      <c r="J89" s="129" t="s">
        <v>3270</v>
      </c>
      <c r="K89" s="129" t="s">
        <v>3271</v>
      </c>
      <c r="L89" s="622" t="s">
        <v>3272</v>
      </c>
      <c r="M89" s="129" t="s">
        <v>18</v>
      </c>
      <c r="N89" s="602" t="s">
        <v>19</v>
      </c>
      <c r="O89" s="854" t="s">
        <v>3259</v>
      </c>
      <c r="P89" s="1296" t="s">
        <v>3273</v>
      </c>
      <c r="Q89" s="1297"/>
    </row>
    <row r="90" spans="2:17" s="183" customFormat="1" ht="105">
      <c r="B90" s="129" t="s">
        <v>3274</v>
      </c>
      <c r="C90" s="129"/>
      <c r="D90" s="129" t="s">
        <v>3275</v>
      </c>
      <c r="E90" s="651">
        <v>25312385</v>
      </c>
      <c r="F90" s="129" t="s">
        <v>114</v>
      </c>
      <c r="G90" s="129" t="s">
        <v>132</v>
      </c>
      <c r="H90" s="480">
        <v>39412</v>
      </c>
      <c r="I90" s="129"/>
      <c r="J90" s="129" t="s">
        <v>3276</v>
      </c>
      <c r="K90" s="183" t="s">
        <v>3277</v>
      </c>
      <c r="L90" s="622" t="s">
        <v>3278</v>
      </c>
      <c r="M90" s="129" t="s">
        <v>18</v>
      </c>
      <c r="N90" s="129" t="s">
        <v>18</v>
      </c>
      <c r="O90" s="138" t="s">
        <v>18</v>
      </c>
      <c r="P90" s="1296"/>
      <c r="Q90" s="1297"/>
    </row>
    <row r="91" spans="2:17" s="183" customFormat="1" ht="105">
      <c r="B91" s="129" t="s">
        <v>3279</v>
      </c>
      <c r="C91" s="129">
        <v>945</v>
      </c>
      <c r="D91" s="129" t="s">
        <v>3280</v>
      </c>
      <c r="E91" s="651">
        <v>25292854</v>
      </c>
      <c r="F91" s="129" t="s">
        <v>114</v>
      </c>
      <c r="G91" s="129" t="s">
        <v>115</v>
      </c>
      <c r="H91" s="480" t="s">
        <v>3281</v>
      </c>
      <c r="I91" s="129"/>
      <c r="J91" s="129" t="s">
        <v>3282</v>
      </c>
      <c r="K91" s="610" t="s">
        <v>3283</v>
      </c>
      <c r="L91" s="622" t="s">
        <v>3284</v>
      </c>
      <c r="M91" s="129" t="s">
        <v>18</v>
      </c>
      <c r="N91" s="129" t="s">
        <v>18</v>
      </c>
      <c r="O91" s="138" t="s">
        <v>18</v>
      </c>
      <c r="P91" s="1296" t="s">
        <v>3259</v>
      </c>
      <c r="Q91" s="1297"/>
    </row>
    <row r="92" spans="2:17" s="183" customFormat="1" ht="120">
      <c r="B92" s="129" t="s">
        <v>3285</v>
      </c>
      <c r="C92" s="129">
        <v>945</v>
      </c>
      <c r="D92" s="129" t="s">
        <v>3286</v>
      </c>
      <c r="E92" s="129">
        <v>25241131</v>
      </c>
      <c r="F92" s="129" t="s">
        <v>114</v>
      </c>
      <c r="G92" s="129" t="s">
        <v>115</v>
      </c>
      <c r="H92" s="480" t="s">
        <v>3287</v>
      </c>
      <c r="I92" s="129"/>
      <c r="J92" s="129" t="s">
        <v>3288</v>
      </c>
      <c r="K92" s="129" t="s">
        <v>3289</v>
      </c>
      <c r="L92" s="622" t="s">
        <v>114</v>
      </c>
      <c r="M92" s="129" t="s">
        <v>18</v>
      </c>
      <c r="N92" s="129" t="s">
        <v>18</v>
      </c>
      <c r="O92" s="138" t="s">
        <v>18</v>
      </c>
      <c r="P92" s="1296" t="s">
        <v>3259</v>
      </c>
      <c r="Q92" s="1297"/>
    </row>
    <row r="93" spans="2:17" s="183" customFormat="1" ht="30">
      <c r="B93" s="129" t="s">
        <v>3290</v>
      </c>
      <c r="C93" s="129">
        <v>945</v>
      </c>
      <c r="D93" s="129" t="s">
        <v>3291</v>
      </c>
      <c r="E93" s="129">
        <v>25338882</v>
      </c>
      <c r="F93" s="129" t="s">
        <v>114</v>
      </c>
      <c r="G93" s="129" t="s">
        <v>115</v>
      </c>
      <c r="H93" s="480">
        <v>41814</v>
      </c>
      <c r="I93" s="129"/>
      <c r="J93" s="129"/>
      <c r="K93" s="129"/>
      <c r="L93" s="622"/>
      <c r="M93" s="129" t="s">
        <v>18</v>
      </c>
      <c r="N93" s="129" t="s">
        <v>19</v>
      </c>
      <c r="O93" s="138" t="s">
        <v>19</v>
      </c>
      <c r="P93" s="1296" t="s">
        <v>3292</v>
      </c>
      <c r="Q93" s="1297"/>
    </row>
    <row r="94" spans="2:17" s="183" customFormat="1" ht="30">
      <c r="B94" s="129" t="s">
        <v>3293</v>
      </c>
      <c r="C94" s="129">
        <v>945</v>
      </c>
      <c r="D94" s="129" t="s">
        <v>3294</v>
      </c>
      <c r="E94" s="651">
        <v>25277803</v>
      </c>
      <c r="F94" s="129" t="s">
        <v>114</v>
      </c>
      <c r="G94" s="129" t="s">
        <v>115</v>
      </c>
      <c r="H94" s="480">
        <v>37594</v>
      </c>
      <c r="I94" s="129"/>
      <c r="J94" s="129"/>
      <c r="K94" s="129"/>
      <c r="L94" s="622"/>
      <c r="M94" s="129" t="s">
        <v>18</v>
      </c>
      <c r="N94" s="129" t="s">
        <v>19</v>
      </c>
      <c r="O94" s="138" t="s">
        <v>19</v>
      </c>
      <c r="P94" s="1296" t="s">
        <v>3292</v>
      </c>
      <c r="Q94" s="1297"/>
    </row>
    <row r="95" spans="2:17" s="183" customFormat="1" ht="75">
      <c r="B95" s="129" t="s">
        <v>3295</v>
      </c>
      <c r="C95" s="129">
        <v>945</v>
      </c>
      <c r="D95" s="129" t="s">
        <v>3296</v>
      </c>
      <c r="E95" s="651">
        <v>34672307</v>
      </c>
      <c r="F95" s="129" t="s">
        <v>114</v>
      </c>
      <c r="G95" s="129" t="s">
        <v>134</v>
      </c>
      <c r="H95" s="480">
        <v>39437</v>
      </c>
      <c r="I95" s="129"/>
      <c r="J95" s="129" t="s">
        <v>3297</v>
      </c>
      <c r="K95" s="129" t="s">
        <v>3298</v>
      </c>
      <c r="L95" s="622" t="s">
        <v>3299</v>
      </c>
      <c r="M95" s="129" t="s">
        <v>18</v>
      </c>
      <c r="N95" s="129" t="s">
        <v>18</v>
      </c>
      <c r="O95" s="138" t="s">
        <v>18</v>
      </c>
      <c r="P95" s="1296" t="s">
        <v>3259</v>
      </c>
      <c r="Q95" s="1297"/>
    </row>
    <row r="96" spans="2:17" ht="27" thickBot="1">
      <c r="B96" s="1374" t="s">
        <v>118</v>
      </c>
      <c r="C96" s="1375"/>
      <c r="D96" s="1375"/>
      <c r="E96" s="1375"/>
      <c r="F96" s="1375"/>
      <c r="G96" s="1375"/>
      <c r="H96" s="1375"/>
      <c r="I96" s="1375"/>
      <c r="J96" s="1375"/>
      <c r="K96" s="1375"/>
      <c r="L96" s="1375"/>
      <c r="M96" s="1375"/>
      <c r="N96" s="1376"/>
    </row>
    <row r="99" spans="1:26" ht="30">
      <c r="B99" s="115" t="s">
        <v>17</v>
      </c>
      <c r="C99" s="115" t="s">
        <v>119</v>
      </c>
      <c r="D99" s="1271" t="s">
        <v>82</v>
      </c>
      <c r="E99" s="1273"/>
    </row>
    <row r="100" spans="1:26" ht="30">
      <c r="B100" s="129" t="s">
        <v>181</v>
      </c>
      <c r="C100" s="605" t="s">
        <v>186</v>
      </c>
      <c r="D100" s="1281"/>
      <c r="E100" s="1281"/>
    </row>
    <row r="105" spans="1:26" ht="26.25">
      <c r="B105" s="1256" t="s">
        <v>121</v>
      </c>
      <c r="C105" s="1257"/>
      <c r="D105" s="1257"/>
      <c r="E105" s="1257"/>
      <c r="F105" s="1257"/>
      <c r="G105" s="1257"/>
      <c r="H105" s="1257"/>
      <c r="I105" s="1257"/>
      <c r="J105" s="1257"/>
      <c r="K105" s="1257"/>
      <c r="L105" s="1257"/>
      <c r="M105" s="1257"/>
      <c r="N105" s="1257"/>
      <c r="O105" s="1257"/>
      <c r="P105" s="1257"/>
    </row>
    <row r="107" spans="1:26" ht="15.75" thickBot="1"/>
    <row r="108" spans="1:26" ht="27" thickBot="1">
      <c r="B108" s="1268" t="s">
        <v>122</v>
      </c>
      <c r="C108" s="1269"/>
      <c r="D108" s="1269"/>
      <c r="E108" s="1269"/>
      <c r="F108" s="1269"/>
      <c r="G108" s="1269"/>
      <c r="H108" s="1269"/>
      <c r="I108" s="1269"/>
      <c r="J108" s="1269"/>
      <c r="K108" s="1269"/>
      <c r="L108" s="1269"/>
      <c r="M108" s="1269"/>
      <c r="N108" s="1270"/>
    </row>
    <row r="110" spans="1:26" ht="15.75" thickBot="1">
      <c r="M110" s="51"/>
      <c r="N110" s="51"/>
    </row>
    <row r="111" spans="1:26" s="15" customFormat="1" ht="60">
      <c r="B111" s="52" t="s">
        <v>33</v>
      </c>
      <c r="C111" s="52" t="s">
        <v>34</v>
      </c>
      <c r="D111" s="52" t="s">
        <v>35</v>
      </c>
      <c r="E111" s="52" t="s">
        <v>36</v>
      </c>
      <c r="F111" s="52" t="s">
        <v>37</v>
      </c>
      <c r="G111" s="52" t="s">
        <v>38</v>
      </c>
      <c r="H111" s="52" t="s">
        <v>39</v>
      </c>
      <c r="I111" s="52" t="s">
        <v>40</v>
      </c>
      <c r="J111" s="52" t="s">
        <v>41</v>
      </c>
      <c r="K111" s="52" t="s">
        <v>42</v>
      </c>
      <c r="L111" s="52" t="s">
        <v>43</v>
      </c>
      <c r="M111" s="53" t="s">
        <v>44</v>
      </c>
      <c r="N111" s="52" t="s">
        <v>45</v>
      </c>
      <c r="O111" s="52" t="s">
        <v>46</v>
      </c>
      <c r="P111" s="54" t="s">
        <v>47</v>
      </c>
      <c r="Q111" s="54" t="s">
        <v>48</v>
      </c>
    </row>
    <row r="112" spans="1:26" s="162" customFormat="1" ht="90">
      <c r="A112" s="150">
        <v>1</v>
      </c>
      <c r="B112" s="58"/>
      <c r="C112" s="58"/>
      <c r="D112" s="58"/>
      <c r="E112" s="66"/>
      <c r="F112" s="60"/>
      <c r="G112" s="61"/>
      <c r="H112" s="62"/>
      <c r="I112" s="62"/>
      <c r="J112" s="66"/>
      <c r="K112" s="66"/>
      <c r="L112" s="66"/>
      <c r="M112" s="66"/>
      <c r="N112" s="66"/>
      <c r="O112" s="69"/>
      <c r="P112" s="69"/>
      <c r="Q112" s="73" t="s">
        <v>3300</v>
      </c>
      <c r="R112" s="175"/>
      <c r="S112" s="175"/>
      <c r="T112" s="175"/>
      <c r="U112" s="175"/>
      <c r="V112" s="175"/>
      <c r="W112" s="175"/>
      <c r="X112" s="175"/>
      <c r="Y112" s="175"/>
      <c r="Z112" s="175"/>
    </row>
    <row r="113" spans="1:26" s="162" customFormat="1">
      <c r="A113" s="150">
        <f>+A112+1</f>
        <v>2</v>
      </c>
      <c r="B113" s="58"/>
      <c r="C113" s="58"/>
      <c r="D113" s="58"/>
      <c r="E113" s="66"/>
      <c r="F113" s="60"/>
      <c r="G113" s="60"/>
      <c r="H113" s="62"/>
      <c r="I113" s="62"/>
      <c r="J113" s="66"/>
      <c r="K113" s="66"/>
      <c r="L113" s="66"/>
      <c r="M113" s="66"/>
      <c r="N113" s="66"/>
      <c r="O113" s="69"/>
      <c r="P113" s="69"/>
      <c r="Q113" s="73"/>
      <c r="R113" s="175"/>
      <c r="S113" s="175"/>
      <c r="T113" s="175"/>
      <c r="U113" s="175"/>
      <c r="V113" s="175"/>
      <c r="W113" s="175"/>
      <c r="X113" s="175"/>
      <c r="Y113" s="175"/>
      <c r="Z113" s="175"/>
    </row>
    <row r="114" spans="1:26" s="162" customFormat="1">
      <c r="A114" s="150">
        <f t="shared" ref="A114:A119" si="4">+A113+1</f>
        <v>3</v>
      </c>
      <c r="B114" s="58"/>
      <c r="C114" s="58"/>
      <c r="D114" s="58"/>
      <c r="E114" s="66"/>
      <c r="F114" s="60"/>
      <c r="G114" s="60"/>
      <c r="H114" s="62"/>
      <c r="I114" s="62"/>
      <c r="J114" s="66"/>
      <c r="K114" s="66"/>
      <c r="L114" s="66"/>
      <c r="M114" s="66"/>
      <c r="N114" s="66"/>
      <c r="O114" s="69"/>
      <c r="P114" s="69"/>
      <c r="Q114" s="73"/>
      <c r="R114" s="175"/>
      <c r="S114" s="175"/>
      <c r="T114" s="175"/>
      <c r="U114" s="175"/>
      <c r="V114" s="175"/>
      <c r="W114" s="175"/>
      <c r="X114" s="175"/>
      <c r="Y114" s="175"/>
      <c r="Z114" s="175"/>
    </row>
    <row r="115" spans="1:26" s="162" customFormat="1">
      <c r="A115" s="150">
        <f t="shared" si="4"/>
        <v>4</v>
      </c>
      <c r="B115" s="153"/>
      <c r="C115" s="152"/>
      <c r="D115" s="153"/>
      <c r="E115" s="159"/>
      <c r="F115" s="155"/>
      <c r="G115" s="155"/>
      <c r="H115" s="156"/>
      <c r="I115" s="156"/>
      <c r="J115" s="159"/>
      <c r="K115" s="159"/>
      <c r="L115" s="159"/>
      <c r="M115" s="159"/>
      <c r="N115" s="159"/>
      <c r="O115" s="160"/>
      <c r="P115" s="160"/>
      <c r="Q115" s="174"/>
      <c r="R115" s="175"/>
      <c r="S115" s="175"/>
      <c r="T115" s="175"/>
      <c r="U115" s="175"/>
      <c r="V115" s="175"/>
      <c r="W115" s="175"/>
      <c r="X115" s="175"/>
      <c r="Y115" s="175"/>
      <c r="Z115" s="175"/>
    </row>
    <row r="116" spans="1:26" s="162" customFormat="1">
      <c r="A116" s="150">
        <f t="shared" si="4"/>
        <v>5</v>
      </c>
      <c r="B116" s="153"/>
      <c r="C116" s="152"/>
      <c r="D116" s="153"/>
      <c r="E116" s="154"/>
      <c r="F116" s="155"/>
      <c r="G116" s="155"/>
      <c r="H116" s="155"/>
      <c r="I116" s="157"/>
      <c r="J116" s="159"/>
      <c r="K116" s="159"/>
      <c r="L116" s="159"/>
      <c r="M116" s="159"/>
      <c r="N116" s="159"/>
      <c r="O116" s="160"/>
      <c r="P116" s="160"/>
      <c r="Q116" s="174"/>
      <c r="R116" s="175"/>
      <c r="S116" s="175"/>
      <c r="T116" s="175"/>
      <c r="U116" s="175"/>
      <c r="V116" s="175"/>
      <c r="W116" s="175"/>
      <c r="X116" s="175"/>
      <c r="Y116" s="175"/>
      <c r="Z116" s="175"/>
    </row>
    <row r="117" spans="1:26" s="162" customFormat="1">
      <c r="A117" s="150">
        <f t="shared" si="4"/>
        <v>6</v>
      </c>
      <c r="B117" s="153"/>
      <c r="C117" s="152"/>
      <c r="D117" s="153"/>
      <c r="E117" s="154"/>
      <c r="F117" s="155"/>
      <c r="G117" s="155"/>
      <c r="H117" s="155"/>
      <c r="I117" s="157"/>
      <c r="J117" s="159"/>
      <c r="K117" s="159"/>
      <c r="L117" s="159"/>
      <c r="M117" s="159"/>
      <c r="N117" s="159"/>
      <c r="O117" s="160"/>
      <c r="P117" s="160"/>
      <c r="Q117" s="174"/>
      <c r="R117" s="175"/>
      <c r="S117" s="175"/>
      <c r="T117" s="175"/>
      <c r="U117" s="175"/>
      <c r="V117" s="175"/>
      <c r="W117" s="175"/>
      <c r="X117" s="175"/>
      <c r="Y117" s="175"/>
      <c r="Z117" s="175"/>
    </row>
    <row r="118" spans="1:26" s="162" customFormat="1">
      <c r="A118" s="150">
        <f t="shared" si="4"/>
        <v>7</v>
      </c>
      <c r="B118" s="153"/>
      <c r="C118" s="152"/>
      <c r="D118" s="153"/>
      <c r="E118" s="154"/>
      <c r="F118" s="155"/>
      <c r="G118" s="155"/>
      <c r="H118" s="155"/>
      <c r="I118" s="157"/>
      <c r="J118" s="157"/>
      <c r="K118" s="157"/>
      <c r="L118" s="157"/>
      <c r="M118" s="173"/>
      <c r="N118" s="173"/>
      <c r="O118" s="160"/>
      <c r="P118" s="160"/>
      <c r="Q118" s="174"/>
      <c r="R118" s="175"/>
      <c r="S118" s="175"/>
      <c r="T118" s="175"/>
      <c r="U118" s="175"/>
      <c r="V118" s="175"/>
      <c r="W118" s="175"/>
      <c r="X118" s="175"/>
      <c r="Y118" s="175"/>
      <c r="Z118" s="175"/>
    </row>
    <row r="119" spans="1:26" s="162" customFormat="1">
      <c r="A119" s="150">
        <f t="shared" si="4"/>
        <v>8</v>
      </c>
      <c r="B119" s="153"/>
      <c r="C119" s="152"/>
      <c r="D119" s="153"/>
      <c r="E119" s="154"/>
      <c r="F119" s="155"/>
      <c r="G119" s="155"/>
      <c r="H119" s="155"/>
      <c r="I119" s="157"/>
      <c r="J119" s="157"/>
      <c r="K119" s="157"/>
      <c r="L119" s="157"/>
      <c r="M119" s="173"/>
      <c r="N119" s="173"/>
      <c r="O119" s="160"/>
      <c r="P119" s="160"/>
      <c r="Q119" s="174"/>
      <c r="R119" s="175"/>
      <c r="S119" s="175"/>
      <c r="T119" s="175"/>
      <c r="U119" s="175"/>
      <c r="V119" s="175"/>
      <c r="W119" s="175"/>
      <c r="X119" s="175"/>
      <c r="Y119" s="175"/>
      <c r="Z119" s="175"/>
    </row>
    <row r="120" spans="1:26" s="162" customFormat="1">
      <c r="A120" s="150"/>
      <c r="B120" s="151" t="s">
        <v>28</v>
      </c>
      <c r="C120" s="152"/>
      <c r="D120" s="153"/>
      <c r="E120" s="154"/>
      <c r="F120" s="155"/>
      <c r="G120" s="155"/>
      <c r="H120" s="155"/>
      <c r="I120" s="157"/>
      <c r="J120" s="157"/>
      <c r="K120" s="158">
        <f t="shared" ref="K120:N120" si="5">SUM(K112:K119)</f>
        <v>0</v>
      </c>
      <c r="L120" s="158">
        <f t="shared" si="5"/>
        <v>0</v>
      </c>
      <c r="M120" s="185">
        <f t="shared" si="5"/>
        <v>0</v>
      </c>
      <c r="N120" s="158">
        <f t="shared" si="5"/>
        <v>0</v>
      </c>
      <c r="O120" s="160"/>
      <c r="P120" s="160"/>
      <c r="Q120" s="161"/>
    </row>
    <row r="121" spans="1:26">
      <c r="B121" s="112"/>
      <c r="C121" s="112"/>
      <c r="D121" s="112"/>
      <c r="E121" s="163"/>
      <c r="F121" s="112"/>
      <c r="G121" s="112"/>
      <c r="H121" s="112"/>
      <c r="I121" s="112"/>
      <c r="J121" s="112"/>
      <c r="K121" s="112"/>
      <c r="L121" s="112"/>
      <c r="M121" s="112"/>
      <c r="N121" s="112"/>
      <c r="O121" s="112"/>
      <c r="P121" s="112"/>
    </row>
    <row r="122" spans="1:26" ht="18.75">
      <c r="B122" s="166" t="s">
        <v>123</v>
      </c>
      <c r="C122" s="176">
        <f>+K120</f>
        <v>0</v>
      </c>
      <c r="H122" s="168"/>
      <c r="I122" s="168"/>
      <c r="J122" s="168"/>
      <c r="K122" s="168"/>
      <c r="L122" s="168"/>
      <c r="M122" s="168"/>
      <c r="N122" s="112"/>
      <c r="O122" s="112"/>
      <c r="P122" s="112"/>
    </row>
    <row r="124" spans="1:26" ht="15.75" thickBot="1"/>
    <row r="125" spans="1:26" ht="30.75" thickBot="1">
      <c r="B125" s="177" t="s">
        <v>124</v>
      </c>
      <c r="C125" s="142" t="s">
        <v>125</v>
      </c>
      <c r="D125" s="177" t="s">
        <v>27</v>
      </c>
      <c r="E125" s="142" t="s">
        <v>126</v>
      </c>
    </row>
    <row r="126" spans="1:26">
      <c r="B126" s="178" t="s">
        <v>127</v>
      </c>
      <c r="C126" s="179">
        <v>20</v>
      </c>
      <c r="D126" s="179">
        <v>0</v>
      </c>
      <c r="E126" s="1282">
        <f>+D126+D127+D128</f>
        <v>0</v>
      </c>
    </row>
    <row r="127" spans="1:26">
      <c r="B127" s="178" t="s">
        <v>128</v>
      </c>
      <c r="C127" s="118">
        <v>30</v>
      </c>
      <c r="D127" s="605">
        <v>0</v>
      </c>
      <c r="E127" s="1283"/>
    </row>
    <row r="128" spans="1:26" ht="15.75" thickBot="1">
      <c r="B128" s="178" t="s">
        <v>129</v>
      </c>
      <c r="C128" s="180">
        <v>40</v>
      </c>
      <c r="D128" s="180">
        <v>0</v>
      </c>
      <c r="E128" s="1284"/>
    </row>
    <row r="130" spans="2:17" ht="15.75" thickBot="1"/>
    <row r="131" spans="2:17" ht="27" thickBot="1">
      <c r="B131" s="1268" t="s">
        <v>130</v>
      </c>
      <c r="C131" s="1269"/>
      <c r="D131" s="1269"/>
      <c r="E131" s="1269"/>
      <c r="F131" s="1269"/>
      <c r="G131" s="1269"/>
      <c r="H131" s="1269"/>
      <c r="I131" s="1269"/>
      <c r="J131" s="1269"/>
      <c r="K131" s="1269"/>
      <c r="L131" s="1269"/>
      <c r="M131" s="1269"/>
      <c r="N131" s="1270"/>
    </row>
    <row r="133" spans="2:17" ht="75">
      <c r="B133" s="114" t="s">
        <v>92</v>
      </c>
      <c r="C133" s="114" t="s">
        <v>93</v>
      </c>
      <c r="D133" s="114" t="s">
        <v>94</v>
      </c>
      <c r="E133" s="114" t="s">
        <v>95</v>
      </c>
      <c r="F133" s="114" t="s">
        <v>96</v>
      </c>
      <c r="G133" s="114" t="s">
        <v>97</v>
      </c>
      <c r="H133" s="114" t="s">
        <v>98</v>
      </c>
      <c r="I133" s="114" t="s">
        <v>99</v>
      </c>
      <c r="J133" s="1271" t="s">
        <v>100</v>
      </c>
      <c r="K133" s="1272"/>
      <c r="L133" s="1273"/>
      <c r="M133" s="114" t="s">
        <v>101</v>
      </c>
      <c r="N133" s="114" t="s">
        <v>102</v>
      </c>
      <c r="O133" s="114" t="s">
        <v>103</v>
      </c>
      <c r="P133" s="1271" t="s">
        <v>82</v>
      </c>
      <c r="Q133" s="1273"/>
    </row>
    <row r="134" spans="2:17" ht="30">
      <c r="B134" s="213" t="s">
        <v>460</v>
      </c>
      <c r="C134" s="213"/>
      <c r="D134" s="213"/>
      <c r="E134" s="634"/>
      <c r="F134" s="213"/>
      <c r="G134" s="213"/>
      <c r="H134" s="219"/>
      <c r="I134" s="120"/>
      <c r="J134" s="46"/>
      <c r="K134" s="188"/>
      <c r="L134" s="579"/>
      <c r="M134" s="44"/>
      <c r="N134" s="44"/>
      <c r="O134" s="44"/>
      <c r="P134" s="1280"/>
      <c r="Q134" s="1280"/>
    </row>
    <row r="135" spans="2:17" ht="30">
      <c r="B135" s="213" t="s">
        <v>461</v>
      </c>
      <c r="C135" s="213"/>
      <c r="D135" s="213"/>
      <c r="E135" s="634"/>
      <c r="F135" s="213"/>
      <c r="G135" s="213"/>
      <c r="H135" s="219"/>
      <c r="I135" s="120"/>
      <c r="J135" s="213"/>
      <c r="K135" s="188"/>
      <c r="L135" s="579"/>
      <c r="M135" s="44"/>
      <c r="N135" s="44"/>
      <c r="O135" s="44"/>
      <c r="P135" s="1280"/>
      <c r="Q135" s="1280"/>
    </row>
    <row r="136" spans="2:17" ht="30" customHeight="1">
      <c r="B136" s="213" t="s">
        <v>462</v>
      </c>
      <c r="C136" s="213"/>
      <c r="D136" s="213"/>
      <c r="E136" s="634"/>
      <c r="F136" s="213"/>
      <c r="G136" s="213"/>
      <c r="H136" s="219"/>
      <c r="I136" s="120"/>
      <c r="J136" s="46"/>
      <c r="K136" s="122"/>
      <c r="L136" s="122"/>
      <c r="M136" s="44"/>
      <c r="N136" s="44"/>
      <c r="O136" s="44"/>
      <c r="P136" s="1280"/>
      <c r="Q136" s="1280"/>
    </row>
    <row r="139" spans="2:17" ht="15.75" thickBot="1"/>
    <row r="140" spans="2:17" ht="30">
      <c r="B140" s="615" t="s">
        <v>17</v>
      </c>
      <c r="C140" s="615" t="s">
        <v>124</v>
      </c>
      <c r="D140" s="114" t="s">
        <v>125</v>
      </c>
      <c r="E140" s="615" t="s">
        <v>27</v>
      </c>
      <c r="F140" s="142" t="s">
        <v>138</v>
      </c>
      <c r="G140" s="143"/>
    </row>
    <row r="141" spans="2:17" ht="108">
      <c r="B141" s="1285" t="s">
        <v>139</v>
      </c>
      <c r="C141" s="144" t="s">
        <v>140</v>
      </c>
      <c r="D141" s="605">
        <v>25</v>
      </c>
      <c r="E141" s="605">
        <v>0</v>
      </c>
      <c r="F141" s="1286">
        <f>+E141+E142+E143</f>
        <v>0</v>
      </c>
      <c r="G141" s="145"/>
    </row>
    <row r="142" spans="2:17" ht="96">
      <c r="B142" s="1285"/>
      <c r="C142" s="144" t="s">
        <v>141</v>
      </c>
      <c r="D142" s="602">
        <v>25</v>
      </c>
      <c r="E142" s="605">
        <v>0</v>
      </c>
      <c r="F142" s="1287"/>
      <c r="G142" s="145"/>
    </row>
    <row r="143" spans="2:17" ht="60">
      <c r="B143" s="1285"/>
      <c r="C143" s="144" t="s">
        <v>142</v>
      </c>
      <c r="D143" s="605">
        <v>10</v>
      </c>
      <c r="E143" s="605">
        <v>0</v>
      </c>
      <c r="F143" s="1288"/>
      <c r="G143" s="145"/>
    </row>
    <row r="144" spans="2:17">
      <c r="C144"/>
    </row>
    <row r="147" spans="2:5">
      <c r="B147" s="42" t="s">
        <v>143</v>
      </c>
    </row>
    <row r="150" spans="2:5">
      <c r="B150" s="43" t="s">
        <v>17</v>
      </c>
      <c r="C150" s="43" t="s">
        <v>26</v>
      </c>
      <c r="D150" s="615" t="s">
        <v>27</v>
      </c>
      <c r="E150" s="615" t="s">
        <v>28</v>
      </c>
    </row>
    <row r="151" spans="2:5" ht="28.5">
      <c r="B151" s="49" t="s">
        <v>144</v>
      </c>
      <c r="C151" s="50">
        <v>40</v>
      </c>
      <c r="D151" s="605">
        <f>+E126</f>
        <v>0</v>
      </c>
      <c r="E151" s="1265">
        <f>+D151+D152</f>
        <v>0</v>
      </c>
    </row>
    <row r="152" spans="2:5" ht="57">
      <c r="B152" s="49" t="s">
        <v>145</v>
      </c>
      <c r="C152" s="50">
        <v>60</v>
      </c>
      <c r="D152" s="605">
        <f>+F141</f>
        <v>0</v>
      </c>
      <c r="E152" s="1266"/>
    </row>
  </sheetData>
  <mergeCells count="50">
    <mergeCell ref="E151:E152"/>
    <mergeCell ref="B105:P105"/>
    <mergeCell ref="B108:N108"/>
    <mergeCell ref="E126:E128"/>
    <mergeCell ref="B131:N131"/>
    <mergeCell ref="J133:L133"/>
    <mergeCell ref="P133:Q133"/>
    <mergeCell ref="P134:Q134"/>
    <mergeCell ref="P135:Q135"/>
    <mergeCell ref="P136:Q136"/>
    <mergeCell ref="B141:B143"/>
    <mergeCell ref="F141:F143"/>
    <mergeCell ref="D100:E100"/>
    <mergeCell ref="P87:Q87"/>
    <mergeCell ref="P88:Q88"/>
    <mergeCell ref="P89:Q89"/>
    <mergeCell ref="P90:Q90"/>
    <mergeCell ref="P91:Q91"/>
    <mergeCell ref="P92:Q92"/>
    <mergeCell ref="P93:Q93"/>
    <mergeCell ref="P94:Q94"/>
    <mergeCell ref="P95:Q95"/>
    <mergeCell ref="B96:N96"/>
    <mergeCell ref="D99:E99"/>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4"/>
  <dimension ref="A2:Z159"/>
  <sheetViews>
    <sheetView zoomScale="70" zoomScaleNormal="70" workbookViewId="0">
      <selection activeCell="C23" sqref="C23"/>
    </sheetView>
  </sheetViews>
  <sheetFormatPr baseColWidth="10" defaultRowHeight="15"/>
  <cols>
    <col min="1" max="1" width="3.140625" style="1" bestFit="1" customWidth="1"/>
    <col min="2" max="2" width="110.140625" style="1" customWidth="1"/>
    <col min="3" max="3" width="31.140625" style="1" customWidth="1"/>
    <col min="4" max="4" width="35.42578125" style="1" customWidth="1"/>
    <col min="5" max="5" width="25" style="1" customWidth="1"/>
    <col min="6" max="6" width="29.7109375" style="1" customWidth="1"/>
    <col min="7" max="7" width="43" style="1" customWidth="1"/>
    <col min="8" max="8" width="24.5703125" style="1" customWidth="1"/>
    <col min="9" max="9" width="24" style="1" customWidth="1"/>
    <col min="10" max="10" width="25.7109375" style="1" customWidth="1"/>
    <col min="11" max="11" width="18.28515625" style="1" customWidth="1"/>
    <col min="12" max="12" width="25.7109375"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1016</v>
      </c>
      <c r="C6" s="1258" t="s">
        <v>1969</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89">
        <v>1</v>
      </c>
      <c r="D10" s="1289"/>
      <c r="E10" s="1290"/>
      <c r="F10" s="6"/>
      <c r="G10" s="6"/>
      <c r="H10" s="6"/>
      <c r="I10" s="6"/>
      <c r="J10" s="6"/>
      <c r="K10" s="6"/>
      <c r="L10" s="6"/>
      <c r="M10" s="6"/>
      <c r="N10" s="7"/>
    </row>
    <row r="11" spans="2:16" ht="16.5" thickBot="1">
      <c r="B11" s="8" t="s">
        <v>8</v>
      </c>
      <c r="C11" s="9">
        <v>41976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c r="B14" s="1262"/>
      <c r="C14" s="1262"/>
      <c r="D14" s="227" t="s">
        <v>10</v>
      </c>
      <c r="E14" s="227" t="s">
        <v>11</v>
      </c>
      <c r="F14" s="227" t="s">
        <v>12</v>
      </c>
      <c r="G14" s="776"/>
      <c r="I14" s="19"/>
      <c r="J14" s="19"/>
      <c r="K14" s="19"/>
      <c r="L14" s="19"/>
      <c r="M14" s="19"/>
      <c r="N14" s="16"/>
    </row>
    <row r="15" spans="2:16">
      <c r="B15" s="1262"/>
      <c r="C15" s="1262"/>
      <c r="D15" s="227">
        <v>1</v>
      </c>
      <c r="E15" s="20">
        <v>3195069930</v>
      </c>
      <c r="F15" s="208">
        <v>1530</v>
      </c>
      <c r="G15" s="779"/>
      <c r="I15" s="23"/>
      <c r="J15" s="23"/>
      <c r="K15" s="23"/>
      <c r="L15" s="23"/>
      <c r="M15" s="23"/>
      <c r="N15" s="16"/>
    </row>
    <row r="16" spans="2:16">
      <c r="B16" s="1262"/>
      <c r="C16" s="1262"/>
      <c r="D16" s="227"/>
      <c r="E16" s="20"/>
      <c r="F16" s="20"/>
      <c r="G16" s="779"/>
      <c r="I16" s="23"/>
      <c r="J16" s="23"/>
      <c r="K16" s="23"/>
      <c r="L16" s="23"/>
      <c r="M16" s="23"/>
      <c r="N16" s="16"/>
    </row>
    <row r="17" spans="1:14">
      <c r="B17" s="1262"/>
      <c r="C17" s="1262"/>
      <c r="D17" s="227"/>
      <c r="E17" s="20"/>
      <c r="F17" s="20"/>
      <c r="G17" s="779"/>
      <c r="I17" s="23"/>
      <c r="J17" s="23"/>
      <c r="K17" s="23"/>
      <c r="L17" s="23"/>
      <c r="M17" s="23"/>
      <c r="N17" s="16"/>
    </row>
    <row r="18" spans="1:14">
      <c r="B18" s="1262"/>
      <c r="C18" s="1262"/>
      <c r="D18" s="227"/>
      <c r="E18" s="24"/>
      <c r="F18" s="20"/>
      <c r="G18" s="779"/>
      <c r="H18" s="25"/>
      <c r="I18" s="23"/>
      <c r="J18" s="23"/>
      <c r="K18" s="23"/>
      <c r="L18" s="23"/>
      <c r="M18" s="23"/>
      <c r="N18" s="26"/>
    </row>
    <row r="19" spans="1:14">
      <c r="B19" s="1262"/>
      <c r="C19" s="1262"/>
      <c r="D19" s="227"/>
      <c r="E19" s="24"/>
      <c r="F19" s="20"/>
      <c r="G19" s="779"/>
      <c r="H19" s="25"/>
      <c r="I19" s="27"/>
      <c r="J19" s="27"/>
      <c r="K19" s="27"/>
      <c r="L19" s="27"/>
      <c r="M19" s="27"/>
      <c r="N19" s="26"/>
    </row>
    <row r="20" spans="1:14">
      <c r="B20" s="1262"/>
      <c r="C20" s="1262"/>
      <c r="D20" s="227"/>
      <c r="E20" s="24"/>
      <c r="F20" s="20"/>
      <c r="G20" s="779"/>
      <c r="H20" s="25"/>
      <c r="I20" s="15"/>
      <c r="J20" s="15"/>
      <c r="K20" s="15"/>
      <c r="L20" s="15"/>
      <c r="M20" s="15"/>
      <c r="N20" s="26"/>
    </row>
    <row r="21" spans="1:14">
      <c r="B21" s="1262"/>
      <c r="C21" s="1262"/>
      <c r="D21" s="227"/>
      <c r="E21" s="24"/>
      <c r="F21" s="20"/>
      <c r="G21" s="779"/>
      <c r="H21" s="25"/>
      <c r="I21" s="15"/>
      <c r="J21" s="15"/>
      <c r="K21" s="15"/>
      <c r="L21" s="15"/>
      <c r="M21" s="15"/>
      <c r="N21" s="26"/>
    </row>
    <row r="22" spans="1:14" ht="15.75" thickBot="1">
      <c r="B22" s="1263" t="s">
        <v>13</v>
      </c>
      <c r="C22" s="1264"/>
      <c r="D22" s="227"/>
      <c r="E22" s="28">
        <f>+SUM(E15:E21)</f>
        <v>3195069930</v>
      </c>
      <c r="F22" s="29">
        <f>+SUM(F15:F21)</f>
        <v>1530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1224</v>
      </c>
      <c r="D24" s="266"/>
      <c r="E24" s="36">
        <f>E22</f>
        <v>3195069930</v>
      </c>
      <c r="F24" s="37"/>
      <c r="G24" s="37"/>
      <c r="H24" s="37"/>
      <c r="I24" s="38"/>
      <c r="J24" s="38"/>
      <c r="K24" s="38"/>
      <c r="L24" s="38"/>
      <c r="M24" s="38"/>
    </row>
    <row r="25" spans="1:14">
      <c r="A25" s="39"/>
      <c r="C25" s="40"/>
      <c r="D25" s="23"/>
      <c r="E25" s="41"/>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c r="H27"/>
      <c r="I27" s="15"/>
      <c r="J27" s="15"/>
      <c r="K27" s="15"/>
      <c r="L27" s="15"/>
      <c r="M27" s="15"/>
      <c r="N27" s="16"/>
    </row>
    <row r="28" spans="1:14">
      <c r="A28" s="39"/>
      <c r="B28"/>
      <c r="C28"/>
      <c r="D28"/>
      <c r="E28"/>
      <c r="F28"/>
      <c r="G28"/>
      <c r="H28"/>
      <c r="I28" s="15"/>
      <c r="J28" s="15"/>
      <c r="K28" s="15"/>
      <c r="L28" s="15"/>
      <c r="M28" s="15"/>
      <c r="N28" s="16"/>
    </row>
    <row r="29" spans="1:14">
      <c r="A29" s="39"/>
      <c r="B29" s="43" t="s">
        <v>17</v>
      </c>
      <c r="C29" s="43" t="s">
        <v>18</v>
      </c>
      <c r="D29" s="43" t="s">
        <v>19</v>
      </c>
      <c r="E29"/>
      <c r="F29"/>
      <c r="G29"/>
      <c r="H29"/>
      <c r="I29" s="15"/>
      <c r="J29" s="15"/>
      <c r="K29" s="15"/>
      <c r="L29" s="15"/>
      <c r="M29" s="15"/>
      <c r="N29" s="16"/>
    </row>
    <row r="30" spans="1:14">
      <c r="A30" s="39"/>
      <c r="B30" s="44" t="s">
        <v>20</v>
      </c>
      <c r="C30" s="233" t="s">
        <v>184</v>
      </c>
      <c r="D30" s="233"/>
      <c r="E30"/>
      <c r="F30"/>
      <c r="G30"/>
      <c r="H30"/>
      <c r="I30" s="15"/>
      <c r="J30" s="15"/>
      <c r="K30" s="15"/>
      <c r="L30" s="15"/>
      <c r="M30" s="15"/>
      <c r="N30" s="16"/>
    </row>
    <row r="31" spans="1:14">
      <c r="A31" s="39"/>
      <c r="B31" s="44" t="s">
        <v>21</v>
      </c>
      <c r="C31" s="233" t="s">
        <v>184</v>
      </c>
      <c r="D31" s="233"/>
      <c r="E31"/>
      <c r="F31"/>
      <c r="G31"/>
      <c r="H31"/>
      <c r="I31" s="15"/>
      <c r="J31" s="15"/>
      <c r="K31" s="15"/>
      <c r="L31" s="15"/>
      <c r="M31" s="15"/>
      <c r="N31" s="16"/>
    </row>
    <row r="32" spans="1:14">
      <c r="A32" s="39"/>
      <c r="B32" s="44" t="s">
        <v>22</v>
      </c>
      <c r="C32" s="233" t="s">
        <v>184</v>
      </c>
      <c r="D32" s="233"/>
      <c r="E32"/>
      <c r="F32"/>
      <c r="G32"/>
      <c r="H32"/>
      <c r="I32" s="15"/>
      <c r="J32" s="15"/>
      <c r="K32" s="15"/>
      <c r="L32" s="15"/>
      <c r="M32" s="15"/>
      <c r="N32" s="16"/>
    </row>
    <row r="33" spans="1:14">
      <c r="A33" s="39"/>
      <c r="B33" s="110" t="s">
        <v>23</v>
      </c>
      <c r="C33" s="233"/>
      <c r="D33" s="233" t="s">
        <v>184</v>
      </c>
      <c r="E33"/>
      <c r="F33"/>
      <c r="G33"/>
      <c r="H33"/>
      <c r="I33" s="15"/>
      <c r="J33" s="15"/>
      <c r="K33" s="15"/>
      <c r="L33" s="15"/>
      <c r="M33" s="15"/>
      <c r="N33" s="16"/>
    </row>
    <row r="34" spans="1:14">
      <c r="A34" s="39"/>
      <c r="B34" s="110" t="s">
        <v>1017</v>
      </c>
      <c r="C34" s="233" t="s">
        <v>184</v>
      </c>
      <c r="D34" s="233"/>
      <c r="E34"/>
      <c r="F34"/>
      <c r="G34"/>
      <c r="H34"/>
      <c r="I34" s="15"/>
      <c r="J34" s="15"/>
      <c r="K34" s="15"/>
      <c r="L34" s="15"/>
      <c r="M34" s="15"/>
      <c r="N34" s="16"/>
    </row>
    <row r="35" spans="1:14">
      <c r="A35" s="39"/>
      <c r="B35"/>
      <c r="C35"/>
      <c r="D35"/>
      <c r="E35"/>
      <c r="F35"/>
      <c r="G35"/>
      <c r="H35"/>
      <c r="I35" s="15"/>
      <c r="J35" s="15"/>
      <c r="K35" s="15"/>
      <c r="L35" s="15"/>
      <c r="M35" s="15"/>
      <c r="N35" s="16"/>
    </row>
    <row r="36" spans="1:14">
      <c r="A36" s="39"/>
      <c r="B36"/>
      <c r="C36"/>
      <c r="D36"/>
      <c r="E36"/>
      <c r="F36"/>
      <c r="G36"/>
      <c r="H36"/>
      <c r="I36" s="15"/>
      <c r="J36" s="15"/>
      <c r="K36" s="15"/>
      <c r="L36" s="15"/>
      <c r="M36" s="15"/>
      <c r="N36" s="16"/>
    </row>
    <row r="37" spans="1:14">
      <c r="A37" s="39"/>
      <c r="B37" s="42" t="s">
        <v>25</v>
      </c>
      <c r="C37"/>
      <c r="D37"/>
      <c r="E37"/>
      <c r="F37"/>
      <c r="G37"/>
      <c r="H37"/>
      <c r="I37" s="15"/>
      <c r="J37" s="15"/>
      <c r="K37" s="15"/>
      <c r="L37" s="15"/>
      <c r="M37" s="15"/>
      <c r="N37" s="16"/>
    </row>
    <row r="38" spans="1:14">
      <c r="A38" s="39"/>
      <c r="B38"/>
      <c r="C38"/>
      <c r="D38"/>
      <c r="E38"/>
      <c r="F38"/>
      <c r="G38"/>
      <c r="H38"/>
      <c r="I38" s="15"/>
      <c r="J38" s="15"/>
      <c r="K38" s="15"/>
      <c r="L38" s="15"/>
      <c r="M38" s="15"/>
      <c r="N38" s="16"/>
    </row>
    <row r="39" spans="1:14">
      <c r="A39" s="39"/>
      <c r="B39"/>
      <c r="C39"/>
      <c r="D39"/>
      <c r="E39"/>
      <c r="F39"/>
      <c r="G39"/>
      <c r="H39"/>
      <c r="I39" s="15"/>
      <c r="J39" s="15"/>
      <c r="K39" s="15"/>
      <c r="L39" s="15"/>
      <c r="M39" s="15"/>
      <c r="N39" s="16"/>
    </row>
    <row r="40" spans="1:14">
      <c r="A40" s="39"/>
      <c r="B40" s="43" t="s">
        <v>17</v>
      </c>
      <c r="C40" s="43" t="s">
        <v>26</v>
      </c>
      <c r="D40" s="569" t="s">
        <v>27</v>
      </c>
      <c r="E40" s="569" t="s">
        <v>28</v>
      </c>
      <c r="F40"/>
      <c r="G40"/>
      <c r="H40"/>
      <c r="I40" s="15"/>
      <c r="J40" s="15"/>
      <c r="K40" s="15"/>
      <c r="L40" s="15"/>
      <c r="M40" s="15"/>
      <c r="N40" s="16"/>
    </row>
    <row r="41" spans="1:14" ht="28.5">
      <c r="A41" s="39"/>
      <c r="B41" s="49" t="s">
        <v>29</v>
      </c>
      <c r="C41" s="50">
        <v>40</v>
      </c>
      <c r="D41" s="225">
        <f>+D158</f>
        <v>0</v>
      </c>
      <c r="E41" s="1265">
        <f>+D41+D42</f>
        <v>0</v>
      </c>
      <c r="F41"/>
      <c r="G41"/>
      <c r="H41"/>
      <c r="I41" s="15"/>
      <c r="J41" s="15"/>
      <c r="K41" s="15"/>
      <c r="L41" s="15"/>
      <c r="M41" s="15"/>
      <c r="N41" s="16"/>
    </row>
    <row r="42" spans="1:14" ht="42.75">
      <c r="A42" s="39"/>
      <c r="B42" s="49" t="s">
        <v>30</v>
      </c>
      <c r="C42" s="50">
        <v>60</v>
      </c>
      <c r="D42" s="225">
        <f>+D159</f>
        <v>0</v>
      </c>
      <c r="E42" s="1266"/>
      <c r="F42"/>
      <c r="G42"/>
      <c r="H42"/>
      <c r="I42" s="15"/>
      <c r="J42" s="15"/>
      <c r="K42" s="15"/>
      <c r="L42" s="15"/>
      <c r="M42" s="15"/>
      <c r="N42" s="16"/>
    </row>
    <row r="43" spans="1:14">
      <c r="A43" s="39"/>
      <c r="C43" s="40"/>
      <c r="D43" s="23"/>
      <c r="E43" s="41"/>
      <c r="F43" s="37"/>
      <c r="G43" s="37"/>
      <c r="H43" s="37"/>
      <c r="I43" s="38"/>
      <c r="J43" s="38"/>
      <c r="K43" s="38"/>
      <c r="L43" s="38"/>
      <c r="M43" s="38"/>
    </row>
    <row r="44" spans="1:14">
      <c r="A44" s="39"/>
      <c r="C44" s="40"/>
      <c r="D44" s="23"/>
      <c r="E44" s="41"/>
      <c r="F44" s="37"/>
      <c r="G44" s="37"/>
      <c r="H44" s="37"/>
      <c r="I44" s="38"/>
      <c r="J44" s="38"/>
      <c r="K44" s="38"/>
      <c r="L44" s="38"/>
      <c r="M44" s="38"/>
    </row>
    <row r="45" spans="1:14">
      <c r="A45" s="39"/>
      <c r="C45" s="40"/>
      <c r="D45" s="23"/>
      <c r="E45" s="41"/>
      <c r="F45" s="37"/>
      <c r="G45" s="37"/>
      <c r="H45" s="37"/>
      <c r="I45" s="38"/>
      <c r="J45" s="38"/>
      <c r="K45" s="38"/>
      <c r="L45" s="38"/>
      <c r="M45" s="566"/>
      <c r="N45" s="103"/>
    </row>
    <row r="46" spans="1:14" ht="15.75" thickBot="1">
      <c r="M46" s="1396"/>
      <c r="N46" s="1396"/>
    </row>
    <row r="47" spans="1:14">
      <c r="B47" s="42" t="s">
        <v>32</v>
      </c>
      <c r="M47" s="51"/>
      <c r="N47" s="51"/>
    </row>
    <row r="48" spans="1:14" ht="15.75" thickBot="1">
      <c r="M48" s="51"/>
      <c r="N48" s="51"/>
    </row>
    <row r="49" spans="1:26" s="15" customFormat="1" ht="60">
      <c r="B49" s="52" t="s">
        <v>33</v>
      </c>
      <c r="C49" s="52" t="s">
        <v>34</v>
      </c>
      <c r="D49" s="52" t="s">
        <v>35</v>
      </c>
      <c r="E49" s="52" t="s">
        <v>36</v>
      </c>
      <c r="F49" s="52" t="s">
        <v>37</v>
      </c>
      <c r="G49" s="52" t="s">
        <v>38</v>
      </c>
      <c r="H49" s="52" t="s">
        <v>39</v>
      </c>
      <c r="I49" s="52" t="s">
        <v>40</v>
      </c>
      <c r="J49" s="52" t="s">
        <v>41</v>
      </c>
      <c r="K49" s="52" t="s">
        <v>42</v>
      </c>
      <c r="L49" s="52" t="s">
        <v>43</v>
      </c>
      <c r="M49" s="53" t="s">
        <v>44</v>
      </c>
      <c r="N49" s="52" t="s">
        <v>45</v>
      </c>
      <c r="O49" s="52" t="s">
        <v>46</v>
      </c>
      <c r="P49" s="54" t="s">
        <v>47</v>
      </c>
      <c r="Q49" s="54" t="s">
        <v>48</v>
      </c>
    </row>
    <row r="50" spans="1:26" s="162" customFormat="1" ht="30">
      <c r="A50" s="150">
        <v>1</v>
      </c>
      <c r="B50" s="153" t="s">
        <v>505</v>
      </c>
      <c r="C50" s="153" t="s">
        <v>505</v>
      </c>
      <c r="D50" s="152" t="s">
        <v>49</v>
      </c>
      <c r="E50" s="154" t="s">
        <v>1970</v>
      </c>
      <c r="F50" s="155" t="s">
        <v>18</v>
      </c>
      <c r="G50" s="184" t="s">
        <v>53</v>
      </c>
      <c r="H50" s="156">
        <v>41207</v>
      </c>
      <c r="I50" s="156">
        <v>41274</v>
      </c>
      <c r="J50" s="157" t="s">
        <v>19</v>
      </c>
      <c r="K50" s="67">
        <f>(DAYS360(H50,I50))/30</f>
        <v>2.2000000000000002</v>
      </c>
      <c r="L50" s="157" t="s">
        <v>19</v>
      </c>
      <c r="M50" s="173">
        <v>1000</v>
      </c>
      <c r="N50" s="173" t="s">
        <v>223</v>
      </c>
      <c r="O50" s="160">
        <v>4898241873</v>
      </c>
      <c r="P50" s="160">
        <v>4</v>
      </c>
      <c r="Q50" s="174"/>
      <c r="R50" s="175"/>
      <c r="S50" s="175"/>
      <c r="T50" s="175"/>
      <c r="U50" s="175"/>
      <c r="V50" s="175"/>
      <c r="W50" s="175"/>
      <c r="X50" s="175"/>
      <c r="Y50" s="175"/>
      <c r="Z50" s="175"/>
    </row>
    <row r="51" spans="1:26" s="162" customFormat="1" ht="30">
      <c r="A51" s="150">
        <f>+A50+1</f>
        <v>2</v>
      </c>
      <c r="B51" s="153" t="s">
        <v>505</v>
      </c>
      <c r="C51" s="153" t="s">
        <v>505</v>
      </c>
      <c r="D51" s="152" t="s">
        <v>49</v>
      </c>
      <c r="E51" s="154" t="s">
        <v>1971</v>
      </c>
      <c r="F51" s="155" t="s">
        <v>18</v>
      </c>
      <c r="G51" s="155" t="s">
        <v>53</v>
      </c>
      <c r="H51" s="156">
        <v>41295</v>
      </c>
      <c r="I51" s="156">
        <v>41974</v>
      </c>
      <c r="J51" s="157" t="s">
        <v>19</v>
      </c>
      <c r="K51" s="67">
        <f t="shared" ref="K51:K52" si="0">(DAYS360(H51,I51))/30</f>
        <v>22.333333333333332</v>
      </c>
      <c r="L51" s="157" t="s">
        <v>19</v>
      </c>
      <c r="M51" s="173">
        <v>1205</v>
      </c>
      <c r="N51" s="173" t="s">
        <v>223</v>
      </c>
      <c r="O51" s="160">
        <v>3612278505</v>
      </c>
      <c r="P51" s="160">
        <v>3</v>
      </c>
      <c r="Q51" s="174"/>
      <c r="R51" s="175"/>
      <c r="S51" s="175"/>
      <c r="T51" s="175"/>
      <c r="U51" s="175"/>
      <c r="V51" s="175"/>
      <c r="W51" s="175"/>
      <c r="X51" s="175"/>
      <c r="Y51" s="175"/>
      <c r="Z51" s="175"/>
    </row>
    <row r="52" spans="1:26" s="162" customFormat="1" ht="30">
      <c r="A52" s="150">
        <f t="shared" ref="A52:A57" si="1">+A51+1</f>
        <v>3</v>
      </c>
      <c r="B52" s="153" t="s">
        <v>505</v>
      </c>
      <c r="C52" s="153" t="s">
        <v>505</v>
      </c>
      <c r="D52" s="152" t="s">
        <v>1972</v>
      </c>
      <c r="E52" s="159">
        <v>2120473</v>
      </c>
      <c r="F52" s="155" t="s">
        <v>18</v>
      </c>
      <c r="G52" s="155" t="s">
        <v>53</v>
      </c>
      <c r="H52" s="156">
        <v>40976</v>
      </c>
      <c r="I52" s="156">
        <v>41067</v>
      </c>
      <c r="J52" s="157" t="s">
        <v>19</v>
      </c>
      <c r="K52" s="67">
        <f t="shared" si="0"/>
        <v>2.9666666666666668</v>
      </c>
      <c r="L52" s="157" t="s">
        <v>19</v>
      </c>
      <c r="M52" s="173">
        <v>428</v>
      </c>
      <c r="N52" s="173" t="s">
        <v>223</v>
      </c>
      <c r="O52" s="160">
        <v>141948768</v>
      </c>
      <c r="P52" s="160">
        <v>1</v>
      </c>
      <c r="Q52" s="174"/>
      <c r="R52" s="175"/>
      <c r="S52" s="175"/>
      <c r="T52" s="175"/>
      <c r="U52" s="175"/>
      <c r="V52" s="175"/>
      <c r="W52" s="175"/>
      <c r="X52" s="175"/>
      <c r="Y52" s="175"/>
      <c r="Z52" s="175"/>
    </row>
    <row r="53" spans="1:26" s="162" customFormat="1">
      <c r="A53" s="150">
        <f t="shared" si="1"/>
        <v>4</v>
      </c>
      <c r="B53" s="153"/>
      <c r="C53" s="152"/>
      <c r="D53" s="152"/>
      <c r="E53" s="154"/>
      <c r="F53" s="155"/>
      <c r="G53" s="155"/>
      <c r="H53" s="156"/>
      <c r="I53" s="156"/>
      <c r="J53" s="157"/>
      <c r="K53" s="67"/>
      <c r="L53" s="157"/>
      <c r="M53" s="173"/>
      <c r="N53" s="173"/>
      <c r="O53" s="160"/>
      <c r="P53" s="160"/>
      <c r="Q53" s="174"/>
      <c r="R53" s="175"/>
      <c r="S53" s="175"/>
      <c r="T53" s="175"/>
      <c r="U53" s="175"/>
      <c r="V53" s="175"/>
      <c r="W53" s="175"/>
      <c r="X53" s="175"/>
      <c r="Y53" s="175"/>
      <c r="Z53" s="175"/>
    </row>
    <row r="54" spans="1:26" s="162" customFormat="1">
      <c r="A54" s="150">
        <f t="shared" si="1"/>
        <v>5</v>
      </c>
      <c r="B54" s="153"/>
      <c r="C54" s="152"/>
      <c r="D54" s="152"/>
      <c r="E54" s="159"/>
      <c r="F54" s="155"/>
      <c r="G54" s="155"/>
      <c r="H54" s="156"/>
      <c r="I54" s="156"/>
      <c r="J54" s="157"/>
      <c r="K54" s="67"/>
      <c r="L54" s="157"/>
      <c r="M54" s="173"/>
      <c r="N54" s="173"/>
      <c r="O54" s="160"/>
      <c r="P54" s="160"/>
      <c r="Q54" s="174"/>
      <c r="R54" s="175"/>
      <c r="S54" s="175"/>
      <c r="T54" s="175"/>
      <c r="U54" s="175"/>
      <c r="V54" s="175"/>
      <c r="W54" s="175"/>
      <c r="X54" s="175"/>
      <c r="Y54" s="175"/>
      <c r="Z54" s="175"/>
    </row>
    <row r="55" spans="1:26" s="162" customFormat="1">
      <c r="A55" s="150">
        <f t="shared" si="1"/>
        <v>6</v>
      </c>
      <c r="B55" s="153"/>
      <c r="C55" s="152"/>
      <c r="D55" s="153"/>
      <c r="E55" s="159"/>
      <c r="F55" s="155"/>
      <c r="G55" s="155"/>
      <c r="H55" s="156"/>
      <c r="I55" s="156"/>
      <c r="J55" s="157"/>
      <c r="K55" s="67"/>
      <c r="L55" s="157"/>
      <c r="M55" s="173"/>
      <c r="N55" s="173"/>
      <c r="O55" s="160"/>
      <c r="P55" s="160"/>
      <c r="Q55" s="174"/>
      <c r="R55" s="175"/>
      <c r="S55" s="175"/>
      <c r="T55" s="175"/>
      <c r="U55" s="175"/>
      <c r="V55" s="175"/>
      <c r="W55" s="175"/>
      <c r="X55" s="175"/>
      <c r="Y55" s="175"/>
      <c r="Z55" s="175"/>
    </row>
    <row r="56" spans="1:26" s="162" customFormat="1">
      <c r="A56" s="150">
        <f t="shared" si="1"/>
        <v>7</v>
      </c>
      <c r="B56" s="153"/>
      <c r="C56" s="152"/>
      <c r="D56" s="153"/>
      <c r="E56" s="159"/>
      <c r="F56" s="155"/>
      <c r="G56" s="155"/>
      <c r="H56" s="155"/>
      <c r="I56" s="156"/>
      <c r="J56" s="157"/>
      <c r="K56" s="67"/>
      <c r="L56" s="157"/>
      <c r="M56" s="173"/>
      <c r="N56" s="173"/>
      <c r="O56" s="160"/>
      <c r="P56" s="160"/>
      <c r="Q56" s="174"/>
      <c r="R56" s="175"/>
      <c r="S56" s="175"/>
      <c r="T56" s="175"/>
      <c r="U56" s="175"/>
      <c r="V56" s="175"/>
      <c r="W56" s="175"/>
      <c r="X56" s="175"/>
      <c r="Y56" s="175"/>
      <c r="Z56" s="175"/>
    </row>
    <row r="57" spans="1:26" s="162" customFormat="1">
      <c r="A57" s="150">
        <f t="shared" si="1"/>
        <v>8</v>
      </c>
      <c r="B57" s="153"/>
      <c r="C57" s="152"/>
      <c r="D57" s="153"/>
      <c r="E57" s="159"/>
      <c r="F57" s="155"/>
      <c r="G57" s="155"/>
      <c r="H57" s="155"/>
      <c r="I57" s="156"/>
      <c r="J57" s="157"/>
      <c r="K57" s="173"/>
      <c r="L57" s="157"/>
      <c r="M57" s="173"/>
      <c r="N57" s="173"/>
      <c r="O57" s="160"/>
      <c r="P57" s="160"/>
      <c r="Q57" s="174"/>
      <c r="R57" s="175"/>
      <c r="S57" s="175"/>
      <c r="T57" s="175"/>
      <c r="U57" s="175"/>
      <c r="V57" s="175"/>
      <c r="W57" s="175"/>
      <c r="X57" s="175"/>
      <c r="Y57" s="175"/>
      <c r="Z57" s="175"/>
    </row>
    <row r="58" spans="1:26" s="162" customFormat="1">
      <c r="A58" s="150"/>
      <c r="B58" s="151" t="s">
        <v>28</v>
      </c>
      <c r="C58" s="152"/>
      <c r="D58" s="153"/>
      <c r="E58" s="159"/>
      <c r="F58" s="155"/>
      <c r="G58" s="155"/>
      <c r="H58" s="155"/>
      <c r="I58" s="156"/>
      <c r="J58" s="157"/>
      <c r="K58" s="468">
        <f t="shared" ref="K58" si="2">SUM(K50:K57)</f>
        <v>27.5</v>
      </c>
      <c r="L58" s="158">
        <f t="shared" ref="L58:O58" si="3">SUM(L50:L57)</f>
        <v>0</v>
      </c>
      <c r="M58" s="185">
        <f t="shared" si="3"/>
        <v>2633</v>
      </c>
      <c r="N58" s="158">
        <f t="shared" si="3"/>
        <v>0</v>
      </c>
      <c r="O58" s="185">
        <f t="shared" si="3"/>
        <v>8652469146</v>
      </c>
      <c r="P58" s="160"/>
      <c r="Q58" s="161"/>
    </row>
    <row r="59" spans="1:26" s="112" customFormat="1">
      <c r="E59" s="163"/>
    </row>
    <row r="60" spans="1:26" s="112" customFormat="1">
      <c r="B60" s="1253" t="s">
        <v>60</v>
      </c>
      <c r="C60" s="1253" t="s">
        <v>61</v>
      </c>
      <c r="D60" s="1255" t="s">
        <v>62</v>
      </c>
      <c r="E60" s="1255"/>
    </row>
    <row r="61" spans="1:26" s="112" customFormat="1">
      <c r="B61" s="1254"/>
      <c r="C61" s="1254"/>
      <c r="D61" s="228" t="s">
        <v>63</v>
      </c>
      <c r="E61" s="165" t="s">
        <v>64</v>
      </c>
    </row>
    <row r="62" spans="1:26" s="112" customFormat="1" ht="18.75">
      <c r="B62" s="166" t="s">
        <v>65</v>
      </c>
      <c r="C62" s="572">
        <f>+K58</f>
        <v>27.5</v>
      </c>
      <c r="D62" s="118" t="s">
        <v>184</v>
      </c>
      <c r="E62" s="117"/>
      <c r="F62" s="168"/>
      <c r="G62" s="168"/>
      <c r="H62" s="168"/>
      <c r="I62" s="168"/>
      <c r="J62" s="168"/>
      <c r="K62" s="574"/>
      <c r="L62" s="574"/>
      <c r="M62" s="168"/>
    </row>
    <row r="63" spans="1:26" s="112" customFormat="1" ht="18.75">
      <c r="B63" s="166" t="s">
        <v>66</v>
      </c>
      <c r="C63" s="167">
        <f>+M58</f>
        <v>2633</v>
      </c>
      <c r="D63" s="118" t="s">
        <v>184</v>
      </c>
      <c r="E63" s="117"/>
      <c r="K63" s="574"/>
      <c r="L63" s="574"/>
    </row>
    <row r="64" spans="1:26" s="112" customFormat="1">
      <c r="B64" s="113"/>
      <c r="C64" s="1274"/>
      <c r="D64" s="1274"/>
      <c r="E64" s="1274"/>
      <c r="F64" s="1274"/>
      <c r="G64" s="1274"/>
      <c r="H64" s="1274"/>
      <c r="I64" s="1274"/>
      <c r="J64" s="1274"/>
      <c r="K64" s="1274"/>
      <c r="L64" s="1274"/>
      <c r="M64" s="1274"/>
      <c r="N64" s="1274"/>
    </row>
    <row r="65" spans="2:17" ht="15.75" thickBot="1"/>
    <row r="66" spans="2:17" ht="27" thickBot="1">
      <c r="B66" s="1275" t="s">
        <v>68</v>
      </c>
      <c r="C66" s="1275"/>
      <c r="D66" s="1275"/>
      <c r="E66" s="1275"/>
      <c r="F66" s="1275"/>
      <c r="G66" s="1275"/>
      <c r="H66" s="1275"/>
      <c r="I66" s="1275"/>
      <c r="J66" s="1275"/>
      <c r="K66" s="1275"/>
      <c r="L66" s="1275"/>
      <c r="M66" s="1275"/>
      <c r="N66" s="1275"/>
    </row>
    <row r="69" spans="2:17" ht="90">
      <c r="B69" s="114" t="s">
        <v>69</v>
      </c>
      <c r="C69" s="115" t="s">
        <v>70</v>
      </c>
      <c r="D69" s="115" t="s">
        <v>71</v>
      </c>
      <c r="E69" s="115" t="s">
        <v>72</v>
      </c>
      <c r="F69" s="115" t="s">
        <v>73</v>
      </c>
      <c r="G69" s="115" t="s">
        <v>74</v>
      </c>
      <c r="H69" s="115" t="s">
        <v>75</v>
      </c>
      <c r="I69" s="115" t="s">
        <v>76</v>
      </c>
      <c r="J69" s="115" t="s">
        <v>77</v>
      </c>
      <c r="K69" s="115" t="s">
        <v>78</v>
      </c>
      <c r="L69" s="115" t="s">
        <v>79</v>
      </c>
      <c r="M69" s="116" t="s">
        <v>80</v>
      </c>
      <c r="N69" s="116" t="s">
        <v>81</v>
      </c>
      <c r="O69" s="1271" t="s">
        <v>82</v>
      </c>
      <c r="P69" s="1273"/>
      <c r="Q69" s="115" t="s">
        <v>83</v>
      </c>
    </row>
    <row r="70" spans="2:17">
      <c r="B70" s="559" t="s">
        <v>1973</v>
      </c>
      <c r="C70" s="559" t="s">
        <v>155</v>
      </c>
      <c r="D70" s="197" t="s">
        <v>18</v>
      </c>
      <c r="E70" s="197" t="s">
        <v>332</v>
      </c>
      <c r="F70" s="575" t="s">
        <v>332</v>
      </c>
      <c r="G70" s="575" t="s">
        <v>332</v>
      </c>
      <c r="H70" s="575" t="s">
        <v>332</v>
      </c>
      <c r="I70" s="559" t="s">
        <v>18</v>
      </c>
      <c r="J70" s="559" t="s">
        <v>332</v>
      </c>
      <c r="K70" s="110" t="s">
        <v>332</v>
      </c>
      <c r="L70" s="110" t="s">
        <v>332</v>
      </c>
      <c r="M70" s="110" t="s">
        <v>332</v>
      </c>
      <c r="N70" s="110" t="s">
        <v>332</v>
      </c>
      <c r="O70" s="1292" t="s">
        <v>1974</v>
      </c>
      <c r="P70" s="1293"/>
      <c r="Q70" s="110" t="s">
        <v>18</v>
      </c>
    </row>
    <row r="71" spans="2:17">
      <c r="B71" s="119"/>
      <c r="C71" s="119"/>
      <c r="D71" s="197"/>
      <c r="E71" s="197"/>
      <c r="F71" s="575"/>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44"/>
      <c r="C76" s="44"/>
      <c r="D76" s="44"/>
      <c r="E76" s="44"/>
      <c r="F76" s="44"/>
      <c r="G76" s="44"/>
      <c r="H76" s="44"/>
      <c r="I76" s="44"/>
      <c r="J76" s="44"/>
      <c r="K76" s="44"/>
      <c r="L76" s="44"/>
      <c r="M76" s="44"/>
      <c r="N76" s="44"/>
      <c r="O76" s="1278"/>
      <c r="P76" s="1279"/>
      <c r="Q76" s="44"/>
    </row>
    <row r="77" spans="2:17">
      <c r="B77" s="1" t="s">
        <v>88</v>
      </c>
    </row>
    <row r="78" spans="2:17">
      <c r="B78" s="1" t="s">
        <v>89</v>
      </c>
    </row>
    <row r="79" spans="2:17">
      <c r="B79" s="1" t="s">
        <v>90</v>
      </c>
    </row>
    <row r="81" spans="2:17" ht="15.75" thickBot="1"/>
    <row r="82" spans="2:17" ht="27" thickBot="1">
      <c r="B82" s="1268" t="s">
        <v>91</v>
      </c>
      <c r="C82" s="1269"/>
      <c r="D82" s="1269"/>
      <c r="E82" s="1269"/>
      <c r="F82" s="1269"/>
      <c r="G82" s="1269"/>
      <c r="H82" s="1269"/>
      <c r="I82" s="1269"/>
      <c r="J82" s="1269"/>
      <c r="K82" s="1269"/>
      <c r="L82" s="1269"/>
      <c r="M82" s="1269"/>
      <c r="N82" s="1270"/>
    </row>
    <row r="86" spans="2:17">
      <c r="C86" s="103"/>
    </row>
    <row r="87" spans="2:17" ht="75">
      <c r="B87" s="114" t="s">
        <v>92</v>
      </c>
      <c r="C87" s="114" t="s">
        <v>93</v>
      </c>
      <c r="D87" s="114" t="s">
        <v>94</v>
      </c>
      <c r="E87" s="114" t="s">
        <v>95</v>
      </c>
      <c r="F87" s="114" t="s">
        <v>96</v>
      </c>
      <c r="G87" s="114" t="s">
        <v>97</v>
      </c>
      <c r="H87" s="114" t="s">
        <v>98</v>
      </c>
      <c r="I87" s="114" t="s">
        <v>99</v>
      </c>
      <c r="J87" s="1271" t="s">
        <v>1031</v>
      </c>
      <c r="K87" s="1272"/>
      <c r="L87" s="1273"/>
      <c r="M87" s="114" t="s">
        <v>101</v>
      </c>
      <c r="N87" s="114" t="s">
        <v>102</v>
      </c>
      <c r="O87" s="114" t="s">
        <v>103</v>
      </c>
      <c r="P87" s="1271" t="s">
        <v>82</v>
      </c>
      <c r="Q87" s="1273"/>
    </row>
    <row r="88" spans="2:17" s="183" customFormat="1" ht="75">
      <c r="B88" s="129" t="s">
        <v>104</v>
      </c>
      <c r="C88" s="129" t="s">
        <v>1975</v>
      </c>
      <c r="D88" s="129" t="s">
        <v>1976</v>
      </c>
      <c r="E88" s="129">
        <v>25339276</v>
      </c>
      <c r="F88" s="129" t="s">
        <v>1977</v>
      </c>
      <c r="G88" s="129" t="s">
        <v>185</v>
      </c>
      <c r="H88" s="480">
        <v>39899</v>
      </c>
      <c r="I88" s="189"/>
      <c r="J88" s="129" t="s">
        <v>1978</v>
      </c>
      <c r="K88" s="482" t="s">
        <v>1979</v>
      </c>
      <c r="L88" s="189" t="s">
        <v>1980</v>
      </c>
      <c r="M88" s="129" t="s">
        <v>18</v>
      </c>
      <c r="N88" s="129" t="s">
        <v>18</v>
      </c>
      <c r="O88" s="129" t="s">
        <v>18</v>
      </c>
      <c r="P88" s="1280"/>
      <c r="Q88" s="1280"/>
    </row>
    <row r="89" spans="2:17" s="183" customFormat="1" ht="90">
      <c r="B89" s="129" t="s">
        <v>104</v>
      </c>
      <c r="C89" s="129" t="s">
        <v>1975</v>
      </c>
      <c r="D89" s="129" t="s">
        <v>1981</v>
      </c>
      <c r="E89" s="129">
        <v>10752458</v>
      </c>
      <c r="F89" s="129" t="s">
        <v>1982</v>
      </c>
      <c r="G89" s="129" t="s">
        <v>1983</v>
      </c>
      <c r="H89" s="480" t="s">
        <v>1984</v>
      </c>
      <c r="I89" s="189"/>
      <c r="J89" s="129" t="s">
        <v>1985</v>
      </c>
      <c r="K89" s="482" t="s">
        <v>1986</v>
      </c>
      <c r="L89" s="189" t="s">
        <v>1987</v>
      </c>
      <c r="M89" s="129" t="s">
        <v>18</v>
      </c>
      <c r="N89" s="129" t="s">
        <v>18</v>
      </c>
      <c r="O89" s="129" t="s">
        <v>18</v>
      </c>
      <c r="P89" s="1280"/>
      <c r="Q89" s="1280"/>
    </row>
    <row r="90" spans="2:17" s="183" customFormat="1" ht="120">
      <c r="B90" s="129" t="s">
        <v>104</v>
      </c>
      <c r="C90" s="129" t="s">
        <v>1975</v>
      </c>
      <c r="D90" s="129" t="s">
        <v>1988</v>
      </c>
      <c r="E90" s="129">
        <v>34561234</v>
      </c>
      <c r="F90" s="129" t="s">
        <v>1989</v>
      </c>
      <c r="G90" s="129" t="s">
        <v>185</v>
      </c>
      <c r="H90" s="480">
        <v>37505</v>
      </c>
      <c r="I90" s="189"/>
      <c r="J90" s="129" t="s">
        <v>1990</v>
      </c>
      <c r="K90" s="189" t="s">
        <v>1991</v>
      </c>
      <c r="L90" s="189" t="s">
        <v>1992</v>
      </c>
      <c r="M90" s="129" t="s">
        <v>18</v>
      </c>
      <c r="N90" s="129" t="s">
        <v>18</v>
      </c>
      <c r="O90" s="129" t="s">
        <v>18</v>
      </c>
      <c r="P90" s="1280"/>
      <c r="Q90" s="1280"/>
    </row>
    <row r="91" spans="2:17" s="183" customFormat="1" ht="105">
      <c r="B91" s="129" t="s">
        <v>104</v>
      </c>
      <c r="C91" s="798" t="s">
        <v>1975</v>
      </c>
      <c r="D91" s="129" t="s">
        <v>1993</v>
      </c>
      <c r="E91" s="129">
        <v>34562942</v>
      </c>
      <c r="F91" s="129" t="s">
        <v>1994</v>
      </c>
      <c r="G91" s="129" t="s">
        <v>1995</v>
      </c>
      <c r="H91" s="480">
        <v>36378</v>
      </c>
      <c r="I91" s="189">
        <v>103385</v>
      </c>
      <c r="J91" s="129" t="s">
        <v>1996</v>
      </c>
      <c r="K91" s="189" t="s">
        <v>1997</v>
      </c>
      <c r="L91" s="189" t="s">
        <v>1998</v>
      </c>
      <c r="M91" s="129" t="s">
        <v>18</v>
      </c>
      <c r="N91" s="129" t="s">
        <v>18</v>
      </c>
      <c r="O91" s="129" t="s">
        <v>18</v>
      </c>
      <c r="P91" s="1280"/>
      <c r="Q91" s="1280"/>
    </row>
    <row r="92" spans="2:17" s="183" customFormat="1" ht="90">
      <c r="B92" s="129" t="s">
        <v>104</v>
      </c>
      <c r="C92" s="129" t="s">
        <v>1975</v>
      </c>
      <c r="D92" s="129" t="s">
        <v>1999</v>
      </c>
      <c r="E92" s="129">
        <v>34534706</v>
      </c>
      <c r="F92" s="129" t="s">
        <v>2000</v>
      </c>
      <c r="G92" s="129" t="s">
        <v>2001</v>
      </c>
      <c r="H92" s="799">
        <v>34479</v>
      </c>
      <c r="I92" s="189"/>
      <c r="J92" s="129" t="s">
        <v>2002</v>
      </c>
      <c r="K92" s="189" t="s">
        <v>2003</v>
      </c>
      <c r="L92" s="189" t="s">
        <v>2004</v>
      </c>
      <c r="M92" s="129" t="s">
        <v>18</v>
      </c>
      <c r="N92" s="129" t="s">
        <v>19</v>
      </c>
      <c r="O92" s="129" t="s">
        <v>18</v>
      </c>
      <c r="P92" s="1280"/>
      <c r="Q92" s="1280"/>
    </row>
    <row r="93" spans="2:17" s="183" customFormat="1" ht="150">
      <c r="B93" s="129" t="s">
        <v>1056</v>
      </c>
      <c r="C93" s="129" t="s">
        <v>2005</v>
      </c>
      <c r="D93" s="129" t="s">
        <v>2006</v>
      </c>
      <c r="E93" s="129">
        <v>1061688616</v>
      </c>
      <c r="F93" s="129" t="s">
        <v>114</v>
      </c>
      <c r="G93" s="129" t="s">
        <v>1995</v>
      </c>
      <c r="H93" s="480">
        <v>40711</v>
      </c>
      <c r="I93" s="138"/>
      <c r="J93" s="129" t="s">
        <v>2007</v>
      </c>
      <c r="K93" s="189" t="s">
        <v>2008</v>
      </c>
      <c r="L93" s="189" t="s">
        <v>2009</v>
      </c>
      <c r="M93" s="129" t="s">
        <v>18</v>
      </c>
      <c r="N93" s="129" t="s">
        <v>18</v>
      </c>
      <c r="O93" s="129" t="s">
        <v>18</v>
      </c>
      <c r="P93" s="1280"/>
      <c r="Q93" s="1280"/>
    </row>
    <row r="94" spans="2:17" s="183" customFormat="1" ht="90">
      <c r="B94" s="129" t="s">
        <v>1056</v>
      </c>
      <c r="C94" s="129" t="s">
        <v>2005</v>
      </c>
      <c r="D94" s="189" t="s">
        <v>2010</v>
      </c>
      <c r="E94" s="651">
        <v>25278413</v>
      </c>
      <c r="F94" s="189" t="s">
        <v>114</v>
      </c>
      <c r="G94" s="129" t="s">
        <v>2011</v>
      </c>
      <c r="H94" s="480">
        <v>39801</v>
      </c>
      <c r="I94" s="189">
        <v>125155</v>
      </c>
      <c r="J94" s="129" t="s">
        <v>2012</v>
      </c>
      <c r="K94" s="189" t="s">
        <v>2013</v>
      </c>
      <c r="L94" s="138" t="s">
        <v>114</v>
      </c>
      <c r="M94" s="129" t="s">
        <v>18</v>
      </c>
      <c r="N94" s="129" t="s">
        <v>18</v>
      </c>
      <c r="O94" s="129" t="s">
        <v>18</v>
      </c>
      <c r="P94" s="1280"/>
      <c r="Q94" s="1280"/>
    </row>
    <row r="95" spans="2:17" s="183" customFormat="1" ht="135">
      <c r="B95" s="129" t="s">
        <v>1056</v>
      </c>
      <c r="C95" s="129" t="s">
        <v>2005</v>
      </c>
      <c r="D95" s="189" t="s">
        <v>2014</v>
      </c>
      <c r="E95" s="651">
        <v>34571589</v>
      </c>
      <c r="F95" s="189" t="s">
        <v>114</v>
      </c>
      <c r="G95" s="129" t="s">
        <v>2011</v>
      </c>
      <c r="H95" s="480">
        <v>39801</v>
      </c>
      <c r="I95" s="189">
        <v>118021</v>
      </c>
      <c r="J95" s="129" t="s">
        <v>2015</v>
      </c>
      <c r="K95" s="189" t="s">
        <v>2016</v>
      </c>
      <c r="L95" s="138" t="s">
        <v>2017</v>
      </c>
      <c r="M95" s="129" t="s">
        <v>18</v>
      </c>
      <c r="N95" s="129" t="s">
        <v>18</v>
      </c>
      <c r="O95" s="129" t="s">
        <v>18</v>
      </c>
      <c r="P95" s="1280"/>
      <c r="Q95" s="1280"/>
    </row>
    <row r="96" spans="2:17" s="183" customFormat="1" ht="90">
      <c r="B96" s="129" t="s">
        <v>1056</v>
      </c>
      <c r="C96" s="129" t="s">
        <v>2005</v>
      </c>
      <c r="D96" s="189" t="s">
        <v>2018</v>
      </c>
      <c r="E96" s="189">
        <v>1061714526</v>
      </c>
      <c r="F96" s="189" t="s">
        <v>114</v>
      </c>
      <c r="G96" s="129" t="s">
        <v>1995</v>
      </c>
      <c r="H96" s="480">
        <v>41201</v>
      </c>
      <c r="I96" s="138"/>
      <c r="J96" s="129" t="s">
        <v>2019</v>
      </c>
      <c r="K96" s="189" t="s">
        <v>2020</v>
      </c>
      <c r="L96" s="189" t="s">
        <v>2021</v>
      </c>
      <c r="M96" s="129" t="s">
        <v>18</v>
      </c>
      <c r="N96" s="129" t="s">
        <v>19</v>
      </c>
      <c r="O96" s="129" t="s">
        <v>18</v>
      </c>
      <c r="P96" s="1294" t="s">
        <v>2022</v>
      </c>
      <c r="Q96" s="1295"/>
    </row>
    <row r="97" spans="2:17" s="183" customFormat="1" ht="120">
      <c r="B97" s="129" t="s">
        <v>1056</v>
      </c>
      <c r="C97" s="129" t="s">
        <v>2005</v>
      </c>
      <c r="D97" s="189" t="s">
        <v>2023</v>
      </c>
      <c r="E97" s="651">
        <v>34570138</v>
      </c>
      <c r="F97" s="189" t="s">
        <v>114</v>
      </c>
      <c r="G97" s="129" t="s">
        <v>2024</v>
      </c>
      <c r="H97" s="480">
        <v>37932</v>
      </c>
      <c r="I97" s="138"/>
      <c r="J97" s="129" t="s">
        <v>2025</v>
      </c>
      <c r="K97" s="189" t="s">
        <v>2026</v>
      </c>
      <c r="L97" s="138" t="s">
        <v>2027</v>
      </c>
      <c r="M97" s="129" t="s">
        <v>18</v>
      </c>
      <c r="N97" s="129" t="s">
        <v>18</v>
      </c>
      <c r="O97" s="129" t="s">
        <v>18</v>
      </c>
      <c r="P97" s="1280"/>
      <c r="Q97" s="1280"/>
    </row>
    <row r="98" spans="2:17" s="183" customFormat="1" ht="75">
      <c r="B98" s="129" t="s">
        <v>1056</v>
      </c>
      <c r="C98" s="129" t="s">
        <v>2005</v>
      </c>
      <c r="D98" s="189" t="s">
        <v>2028</v>
      </c>
      <c r="E98" s="651">
        <v>1061698303</v>
      </c>
      <c r="F98" s="189" t="s">
        <v>114</v>
      </c>
      <c r="G98" s="129" t="s">
        <v>1995</v>
      </c>
      <c r="H98" s="480">
        <v>41803</v>
      </c>
      <c r="I98" s="138"/>
      <c r="J98" s="129" t="s">
        <v>2029</v>
      </c>
      <c r="K98" s="189" t="s">
        <v>2030</v>
      </c>
      <c r="L98" s="138" t="s">
        <v>2031</v>
      </c>
      <c r="M98" s="129" t="s">
        <v>18</v>
      </c>
      <c r="N98" s="129" t="s">
        <v>18</v>
      </c>
      <c r="O98" s="129" t="s">
        <v>18</v>
      </c>
      <c r="P98" s="1276" t="s">
        <v>2032</v>
      </c>
      <c r="Q98" s="1277"/>
    </row>
    <row r="99" spans="2:17" s="183" customFormat="1" ht="60">
      <c r="B99" s="129" t="s">
        <v>1056</v>
      </c>
      <c r="C99" s="129" t="s">
        <v>2005</v>
      </c>
      <c r="D99" s="189" t="s">
        <v>352</v>
      </c>
      <c r="E99" s="800">
        <v>34542758</v>
      </c>
      <c r="F99" s="189" t="s">
        <v>114</v>
      </c>
      <c r="G99" s="129" t="s">
        <v>1995</v>
      </c>
      <c r="H99" s="480">
        <v>41257</v>
      </c>
      <c r="I99" s="189">
        <v>144840</v>
      </c>
      <c r="J99" s="129" t="s">
        <v>2033</v>
      </c>
      <c r="K99" s="189" t="s">
        <v>2034</v>
      </c>
      <c r="L99" s="189" t="s">
        <v>2035</v>
      </c>
      <c r="M99" s="129" t="s">
        <v>18</v>
      </c>
      <c r="N99" s="129" t="s">
        <v>18</v>
      </c>
      <c r="O99" s="129" t="s">
        <v>18</v>
      </c>
      <c r="P99" s="1280" t="s">
        <v>2036</v>
      </c>
      <c r="Q99" s="1280"/>
    </row>
    <row r="100" spans="2:17" s="183" customFormat="1" ht="30">
      <c r="B100" s="129" t="s">
        <v>1056</v>
      </c>
      <c r="C100" s="129" t="s">
        <v>2005</v>
      </c>
      <c r="D100" s="189" t="s">
        <v>2037</v>
      </c>
      <c r="E100" s="800">
        <v>25288159</v>
      </c>
      <c r="F100" s="189" t="s">
        <v>114</v>
      </c>
      <c r="G100" s="129" t="s">
        <v>1995</v>
      </c>
      <c r="H100" s="480">
        <v>40665</v>
      </c>
      <c r="I100" s="138"/>
      <c r="J100" s="129" t="s">
        <v>2038</v>
      </c>
      <c r="K100" s="189" t="s">
        <v>2039</v>
      </c>
      <c r="L100" s="189" t="s">
        <v>2040</v>
      </c>
      <c r="M100" s="129" t="s">
        <v>18</v>
      </c>
      <c r="N100" s="129" t="s">
        <v>18</v>
      </c>
      <c r="O100" s="129" t="s">
        <v>18</v>
      </c>
      <c r="P100" s="1280" t="s">
        <v>2041</v>
      </c>
      <c r="Q100" s="1280"/>
    </row>
    <row r="101" spans="2:17" s="183" customFormat="1" ht="90">
      <c r="B101" s="129" t="s">
        <v>1056</v>
      </c>
      <c r="C101" s="129" t="s">
        <v>2005</v>
      </c>
      <c r="D101" s="189" t="s">
        <v>2042</v>
      </c>
      <c r="E101" s="800">
        <v>34315084</v>
      </c>
      <c r="F101" s="189" t="s">
        <v>114</v>
      </c>
      <c r="G101" s="129" t="s">
        <v>2011</v>
      </c>
      <c r="H101" s="480">
        <v>40894</v>
      </c>
      <c r="I101" s="138"/>
      <c r="J101" s="129" t="s">
        <v>2043</v>
      </c>
      <c r="K101" s="189" t="s">
        <v>2044</v>
      </c>
      <c r="L101" s="189" t="s">
        <v>2045</v>
      </c>
      <c r="M101" s="129" t="s">
        <v>18</v>
      </c>
      <c r="N101" s="129" t="s">
        <v>18</v>
      </c>
      <c r="O101" s="129" t="s">
        <v>18</v>
      </c>
      <c r="P101" s="1276" t="s">
        <v>2046</v>
      </c>
      <c r="Q101" s="1277"/>
    </row>
    <row r="102" spans="2:17" s="183" customFormat="1" ht="165">
      <c r="B102" s="129" t="s">
        <v>1056</v>
      </c>
      <c r="C102" s="129" t="s">
        <v>2005</v>
      </c>
      <c r="D102" s="189" t="s">
        <v>2047</v>
      </c>
      <c r="E102" s="800">
        <v>34327459</v>
      </c>
      <c r="F102" s="189" t="s">
        <v>114</v>
      </c>
      <c r="G102" s="129" t="s">
        <v>1995</v>
      </c>
      <c r="H102" s="480">
        <v>40095</v>
      </c>
      <c r="I102" s="138"/>
      <c r="J102" s="129" t="s">
        <v>2048</v>
      </c>
      <c r="K102" s="189" t="s">
        <v>2049</v>
      </c>
      <c r="L102" s="138" t="s">
        <v>2050</v>
      </c>
      <c r="M102" s="129" t="s">
        <v>18</v>
      </c>
      <c r="N102" s="129" t="s">
        <v>18</v>
      </c>
      <c r="O102" s="129" t="s">
        <v>18</v>
      </c>
      <c r="P102" s="1280"/>
      <c r="Q102" s="1280"/>
    </row>
    <row r="103" spans="2:17" ht="15.75" thickBot="1">
      <c r="I103" s="103"/>
    </row>
    <row r="104" spans="2:17" ht="27" thickBot="1">
      <c r="B104" s="1268" t="s">
        <v>118</v>
      </c>
      <c r="C104" s="1269"/>
      <c r="D104" s="1269"/>
      <c r="E104" s="1269"/>
      <c r="F104" s="1269"/>
      <c r="G104" s="1269"/>
      <c r="H104" s="1269"/>
      <c r="I104" s="1269"/>
      <c r="J104" s="1269"/>
      <c r="K104" s="1269"/>
      <c r="L104" s="1269"/>
      <c r="M104" s="1269"/>
      <c r="N104" s="1270"/>
    </row>
    <row r="107" spans="2:17" ht="30">
      <c r="B107" s="115" t="s">
        <v>17</v>
      </c>
      <c r="C107" s="115" t="s">
        <v>119</v>
      </c>
      <c r="D107" s="1271" t="s">
        <v>82</v>
      </c>
      <c r="E107" s="1273"/>
    </row>
    <row r="108" spans="2:17">
      <c r="B108" s="129" t="s">
        <v>181</v>
      </c>
      <c r="C108" s="44" t="s">
        <v>18</v>
      </c>
      <c r="D108" s="1296"/>
      <c r="E108" s="1297"/>
    </row>
    <row r="111" spans="2:17" ht="26.25">
      <c r="B111" s="1256" t="s">
        <v>121</v>
      </c>
      <c r="C111" s="1257"/>
      <c r="D111" s="1257"/>
      <c r="E111" s="1257"/>
      <c r="F111" s="1257"/>
      <c r="G111" s="1257"/>
      <c r="H111" s="1257"/>
      <c r="I111" s="1257"/>
      <c r="J111" s="1257"/>
      <c r="K111" s="1257"/>
      <c r="L111" s="1257"/>
      <c r="M111" s="1257"/>
      <c r="N111" s="1257"/>
      <c r="O111" s="1257"/>
      <c r="P111" s="1257"/>
    </row>
    <row r="113" spans="1:26" ht="15.75" thickBot="1"/>
    <row r="114" spans="1:26" ht="27" thickBot="1">
      <c r="B114" s="1268" t="s">
        <v>122</v>
      </c>
      <c r="C114" s="1269"/>
      <c r="D114" s="1269"/>
      <c r="E114" s="1269"/>
      <c r="F114" s="1269"/>
      <c r="G114" s="1269"/>
      <c r="H114" s="1269"/>
      <c r="I114" s="1269"/>
      <c r="J114" s="1269"/>
      <c r="K114" s="1269"/>
      <c r="L114" s="1269"/>
      <c r="M114" s="1269"/>
      <c r="N114" s="1270"/>
    </row>
    <row r="116" spans="1:26" ht="15.75" thickBot="1">
      <c r="M116" s="51"/>
      <c r="N116" s="51"/>
    </row>
    <row r="117" spans="1:26" s="15" customFormat="1" ht="60">
      <c r="B117" s="52" t="s">
        <v>33</v>
      </c>
      <c r="C117" s="52" t="s">
        <v>34</v>
      </c>
      <c r="D117" s="52" t="s">
        <v>35</v>
      </c>
      <c r="E117" s="52" t="s">
        <v>36</v>
      </c>
      <c r="F117" s="52" t="s">
        <v>37</v>
      </c>
      <c r="G117" s="52" t="s">
        <v>38</v>
      </c>
      <c r="H117" s="52" t="s">
        <v>39</v>
      </c>
      <c r="I117" s="52" t="s">
        <v>40</v>
      </c>
      <c r="J117" s="52" t="s">
        <v>41</v>
      </c>
      <c r="K117" s="52" t="s">
        <v>42</v>
      </c>
      <c r="L117" s="52" t="s">
        <v>43</v>
      </c>
      <c r="M117" s="53" t="s">
        <v>44</v>
      </c>
      <c r="N117" s="52" t="s">
        <v>45</v>
      </c>
      <c r="O117" s="52" t="s">
        <v>46</v>
      </c>
      <c r="P117" s="54" t="s">
        <v>47</v>
      </c>
      <c r="Q117" s="54" t="s">
        <v>48</v>
      </c>
    </row>
    <row r="118" spans="1:26" s="162" customFormat="1">
      <c r="A118" s="150">
        <v>1</v>
      </c>
      <c r="B118" s="153"/>
      <c r="C118" s="152"/>
      <c r="D118" s="152"/>
      <c r="E118" s="154"/>
      <c r="F118" s="155"/>
      <c r="G118" s="184"/>
      <c r="H118" s="156"/>
      <c r="I118" s="156"/>
      <c r="J118" s="157"/>
      <c r="K118" s="173"/>
      <c r="L118" s="157"/>
      <c r="M118" s="173"/>
      <c r="N118" s="173"/>
      <c r="O118" s="160"/>
      <c r="P118" s="160"/>
      <c r="Q118" s="174"/>
      <c r="R118" s="175"/>
      <c r="S118" s="175"/>
      <c r="T118" s="175"/>
      <c r="U118" s="175"/>
      <c r="V118" s="175"/>
      <c r="W118" s="175"/>
      <c r="X118" s="175"/>
      <c r="Y118" s="175"/>
      <c r="Z118" s="175"/>
    </row>
    <row r="119" spans="1:26" s="162" customFormat="1">
      <c r="A119" s="150">
        <f>+A118+1</f>
        <v>2</v>
      </c>
      <c r="B119" s="153"/>
      <c r="C119" s="152"/>
      <c r="D119" s="152"/>
      <c r="E119" s="154"/>
      <c r="F119" s="155"/>
      <c r="G119" s="184"/>
      <c r="H119" s="156"/>
      <c r="I119" s="156"/>
      <c r="J119" s="157"/>
      <c r="K119" s="173"/>
      <c r="L119" s="157"/>
      <c r="M119" s="173"/>
      <c r="N119" s="173"/>
      <c r="O119" s="160"/>
      <c r="P119" s="160"/>
      <c r="Q119" s="174"/>
      <c r="R119" s="175"/>
      <c r="S119" s="175"/>
      <c r="T119" s="175"/>
      <c r="U119" s="175"/>
      <c r="V119" s="175"/>
      <c r="W119" s="175"/>
      <c r="X119" s="175"/>
      <c r="Y119" s="175"/>
      <c r="Z119" s="175"/>
    </row>
    <row r="120" spans="1:26" s="162" customFormat="1">
      <c r="A120" s="150">
        <f t="shared" ref="A120:A125" si="4">+A119+1</f>
        <v>3</v>
      </c>
      <c r="B120" s="153"/>
      <c r="C120" s="152"/>
      <c r="D120" s="153"/>
      <c r="E120" s="154"/>
      <c r="F120" s="155"/>
      <c r="G120" s="155"/>
      <c r="H120" s="155"/>
      <c r="I120" s="156"/>
      <c r="J120" s="157"/>
      <c r="K120" s="173"/>
      <c r="L120" s="157"/>
      <c r="M120" s="173"/>
      <c r="N120" s="173"/>
      <c r="O120" s="160"/>
      <c r="P120" s="160"/>
      <c r="Q120" s="174"/>
      <c r="R120" s="175"/>
      <c r="S120" s="175"/>
      <c r="T120" s="175"/>
      <c r="U120" s="175"/>
      <c r="V120" s="175"/>
      <c r="W120" s="175"/>
      <c r="X120" s="175"/>
      <c r="Y120" s="175"/>
      <c r="Z120" s="175"/>
    </row>
    <row r="121" spans="1:26" s="162" customFormat="1">
      <c r="A121" s="150">
        <f t="shared" si="4"/>
        <v>4</v>
      </c>
      <c r="B121" s="153"/>
      <c r="C121" s="152"/>
      <c r="D121" s="153"/>
      <c r="E121" s="154"/>
      <c r="F121" s="155"/>
      <c r="G121" s="155"/>
      <c r="H121" s="155"/>
      <c r="I121" s="156"/>
      <c r="J121" s="157"/>
      <c r="K121" s="173"/>
      <c r="L121" s="157"/>
      <c r="M121" s="173"/>
      <c r="N121" s="173"/>
      <c r="O121" s="160"/>
      <c r="P121" s="160"/>
      <c r="Q121" s="174"/>
      <c r="R121" s="175"/>
      <c r="S121" s="175"/>
      <c r="T121" s="175"/>
      <c r="U121" s="175"/>
      <c r="V121" s="175"/>
      <c r="W121" s="175"/>
      <c r="X121" s="175"/>
      <c r="Y121" s="175"/>
      <c r="Z121" s="175"/>
    </row>
    <row r="122" spans="1:26" s="162" customFormat="1">
      <c r="A122" s="150">
        <f t="shared" si="4"/>
        <v>5</v>
      </c>
      <c r="B122" s="153"/>
      <c r="C122" s="152"/>
      <c r="D122" s="153"/>
      <c r="E122" s="154"/>
      <c r="F122" s="155"/>
      <c r="G122" s="155"/>
      <c r="H122" s="155"/>
      <c r="I122" s="156"/>
      <c r="J122" s="157"/>
      <c r="K122" s="173"/>
      <c r="L122" s="157"/>
      <c r="M122" s="173"/>
      <c r="N122" s="173"/>
      <c r="O122" s="160"/>
      <c r="P122" s="160"/>
      <c r="Q122" s="174"/>
      <c r="R122" s="175"/>
      <c r="S122" s="175"/>
      <c r="T122" s="175"/>
      <c r="U122" s="175"/>
      <c r="V122" s="175"/>
      <c r="W122" s="175"/>
      <c r="X122" s="175"/>
      <c r="Y122" s="175"/>
      <c r="Z122" s="175"/>
    </row>
    <row r="123" spans="1:26" s="162" customFormat="1">
      <c r="A123" s="150">
        <f t="shared" si="4"/>
        <v>6</v>
      </c>
      <c r="B123" s="153"/>
      <c r="C123" s="152"/>
      <c r="D123" s="153"/>
      <c r="E123" s="154"/>
      <c r="F123" s="155"/>
      <c r="G123" s="155"/>
      <c r="H123" s="155"/>
      <c r="I123" s="156"/>
      <c r="J123" s="157"/>
      <c r="K123" s="173"/>
      <c r="L123" s="157"/>
      <c r="M123" s="173"/>
      <c r="N123" s="173"/>
      <c r="O123" s="160"/>
      <c r="P123" s="160"/>
      <c r="Q123" s="174"/>
      <c r="R123" s="175"/>
      <c r="S123" s="175"/>
      <c r="T123" s="175"/>
      <c r="U123" s="175"/>
      <c r="V123" s="175"/>
      <c r="W123" s="175"/>
      <c r="X123" s="175"/>
      <c r="Y123" s="175"/>
      <c r="Z123" s="175"/>
    </row>
    <row r="124" spans="1:26" s="162" customFormat="1">
      <c r="A124" s="150">
        <f t="shared" si="4"/>
        <v>7</v>
      </c>
      <c r="B124" s="153"/>
      <c r="C124" s="152"/>
      <c r="D124" s="153"/>
      <c r="E124" s="154"/>
      <c r="F124" s="155"/>
      <c r="G124" s="155"/>
      <c r="H124" s="155"/>
      <c r="I124" s="156"/>
      <c r="J124" s="157"/>
      <c r="K124" s="173"/>
      <c r="L124" s="157"/>
      <c r="M124" s="173"/>
      <c r="N124" s="173"/>
      <c r="O124" s="160"/>
      <c r="P124" s="160"/>
      <c r="Q124" s="174"/>
      <c r="R124" s="175"/>
      <c r="S124" s="175"/>
      <c r="T124" s="175"/>
      <c r="U124" s="175"/>
      <c r="V124" s="175"/>
      <c r="W124" s="175"/>
      <c r="X124" s="175"/>
      <c r="Y124" s="175"/>
      <c r="Z124" s="175"/>
    </row>
    <row r="125" spans="1:26" s="162" customFormat="1">
      <c r="A125" s="150">
        <f t="shared" si="4"/>
        <v>8</v>
      </c>
      <c r="B125" s="153"/>
      <c r="C125" s="152"/>
      <c r="D125" s="153"/>
      <c r="E125" s="154"/>
      <c r="F125" s="155"/>
      <c r="G125" s="155"/>
      <c r="H125" s="155"/>
      <c r="I125" s="156"/>
      <c r="J125" s="157"/>
      <c r="K125" s="173"/>
      <c r="L125" s="157"/>
      <c r="M125" s="173"/>
      <c r="N125" s="173"/>
      <c r="O125" s="160"/>
      <c r="P125" s="160"/>
      <c r="Q125" s="174"/>
      <c r="R125" s="175"/>
      <c r="S125" s="175"/>
      <c r="T125" s="175"/>
      <c r="U125" s="175"/>
      <c r="V125" s="175"/>
      <c r="W125" s="175"/>
      <c r="X125" s="175"/>
      <c r="Y125" s="175"/>
      <c r="Z125" s="175"/>
    </row>
    <row r="126" spans="1:26" s="162" customFormat="1">
      <c r="A126" s="150"/>
      <c r="B126" s="151" t="s">
        <v>28</v>
      </c>
      <c r="C126" s="152"/>
      <c r="D126" s="153"/>
      <c r="E126" s="154"/>
      <c r="F126" s="155"/>
      <c r="G126" s="155"/>
      <c r="H126" s="155"/>
      <c r="I126" s="156"/>
      <c r="J126" s="157"/>
      <c r="K126" s="158">
        <f t="shared" ref="K126:N126" si="5">SUM(K118:K125)</f>
        <v>0</v>
      </c>
      <c r="L126" s="158">
        <f t="shared" si="5"/>
        <v>0</v>
      </c>
      <c r="M126" s="185">
        <f t="shared" si="5"/>
        <v>0</v>
      </c>
      <c r="N126" s="158">
        <f t="shared" si="5"/>
        <v>0</v>
      </c>
      <c r="O126" s="160"/>
      <c r="P126" s="160"/>
      <c r="Q126" s="161"/>
    </row>
    <row r="127" spans="1:26">
      <c r="B127" s="112"/>
      <c r="C127" s="112"/>
      <c r="D127" s="112"/>
      <c r="E127" s="163"/>
      <c r="F127" s="112"/>
      <c r="G127" s="112"/>
      <c r="H127" s="112"/>
      <c r="I127" s="112"/>
      <c r="J127" s="112"/>
      <c r="K127" s="112"/>
      <c r="L127" s="112"/>
      <c r="M127" s="112"/>
      <c r="N127" s="112"/>
      <c r="O127" s="112"/>
      <c r="P127" s="112"/>
    </row>
    <row r="128" spans="1:26" ht="18.75">
      <c r="B128" s="166" t="s">
        <v>123</v>
      </c>
      <c r="C128" s="176"/>
      <c r="H128" s="168"/>
      <c r="I128" s="168"/>
      <c r="J128" s="574"/>
      <c r="K128" s="574"/>
      <c r="L128" s="574"/>
      <c r="M128" s="168"/>
      <c r="N128" s="112"/>
      <c r="O128" s="112"/>
      <c r="P128" s="112"/>
    </row>
    <row r="129" spans="2:18">
      <c r="J129" s="584"/>
      <c r="K129" s="584"/>
    </row>
    <row r="130" spans="2:18" ht="15.75" thickBot="1"/>
    <row r="131" spans="2:18" ht="30.75" thickBot="1">
      <c r="B131" s="177" t="s">
        <v>124</v>
      </c>
      <c r="C131" s="142" t="s">
        <v>125</v>
      </c>
      <c r="D131" s="177" t="s">
        <v>27</v>
      </c>
      <c r="E131" s="142" t="s">
        <v>126</v>
      </c>
      <c r="K131" s="585"/>
    </row>
    <row r="132" spans="2:18">
      <c r="B132" s="178" t="s">
        <v>127</v>
      </c>
      <c r="C132" s="179">
        <v>20</v>
      </c>
      <c r="D132" s="179">
        <v>0</v>
      </c>
      <c r="E132" s="1282">
        <v>0</v>
      </c>
    </row>
    <row r="133" spans="2:18">
      <c r="B133" s="178" t="s">
        <v>128</v>
      </c>
      <c r="C133" s="118">
        <v>30</v>
      </c>
      <c r="D133" s="225">
        <v>0</v>
      </c>
      <c r="E133" s="1283"/>
    </row>
    <row r="134" spans="2:18" ht="15.75" thickBot="1">
      <c r="B134" s="178" t="s">
        <v>129</v>
      </c>
      <c r="C134" s="180">
        <v>40</v>
      </c>
      <c r="D134" s="180">
        <v>0</v>
      </c>
      <c r="E134" s="1284"/>
    </row>
    <row r="136" spans="2:18" ht="15.75" thickBot="1"/>
    <row r="137" spans="2:18" ht="27" thickBot="1">
      <c r="B137" s="1268" t="s">
        <v>130</v>
      </c>
      <c r="C137" s="1269"/>
      <c r="D137" s="1269"/>
      <c r="E137" s="1269"/>
      <c r="F137" s="1269"/>
      <c r="G137" s="1269"/>
      <c r="H137" s="1269"/>
      <c r="I137" s="1269"/>
      <c r="J137" s="1269"/>
      <c r="K137" s="1269"/>
      <c r="L137" s="1269"/>
      <c r="M137" s="1269"/>
      <c r="N137" s="1270"/>
    </row>
    <row r="138" spans="2:18">
      <c r="C138" s="103"/>
    </row>
    <row r="139" spans="2:18" ht="75">
      <c r="B139" s="114" t="s">
        <v>92</v>
      </c>
      <c r="C139" s="114" t="s">
        <v>93</v>
      </c>
      <c r="D139" s="114" t="s">
        <v>94</v>
      </c>
      <c r="E139" s="114" t="s">
        <v>95</v>
      </c>
      <c r="F139" s="114" t="s">
        <v>96</v>
      </c>
      <c r="G139" s="114" t="s">
        <v>97</v>
      </c>
      <c r="H139" s="114" t="s">
        <v>98</v>
      </c>
      <c r="I139" s="114" t="s">
        <v>99</v>
      </c>
      <c r="J139" s="1271" t="s">
        <v>100</v>
      </c>
      <c r="K139" s="1272"/>
      <c r="L139" s="1273"/>
      <c r="M139" s="114" t="s">
        <v>101</v>
      </c>
      <c r="N139" s="114" t="s">
        <v>102</v>
      </c>
      <c r="O139" s="114" t="s">
        <v>103</v>
      </c>
      <c r="P139" s="1271" t="s">
        <v>82</v>
      </c>
      <c r="Q139" s="1273"/>
    </row>
    <row r="140" spans="2:18" s="183" customFormat="1">
      <c r="B140" s="129"/>
      <c r="C140" s="129"/>
      <c r="D140" s="129"/>
      <c r="E140" s="129"/>
      <c r="F140" s="129"/>
      <c r="G140" s="129"/>
      <c r="H140" s="480"/>
      <c r="I140" s="189"/>
      <c r="J140" s="129"/>
      <c r="K140" s="189"/>
      <c r="L140" s="138"/>
      <c r="M140" s="129"/>
      <c r="N140" s="129"/>
      <c r="O140" s="129"/>
      <c r="P140" s="1280"/>
      <c r="Q140" s="1280"/>
    </row>
    <row r="141" spans="2:18" s="183" customFormat="1">
      <c r="B141" s="129"/>
      <c r="C141" s="129"/>
      <c r="D141" s="129"/>
      <c r="E141" s="129"/>
      <c r="F141" s="129"/>
      <c r="G141" s="129"/>
      <c r="H141" s="480"/>
      <c r="I141" s="189"/>
      <c r="J141" s="129"/>
      <c r="K141" s="189"/>
      <c r="L141" s="189"/>
      <c r="M141" s="129"/>
      <c r="N141" s="129"/>
      <c r="O141" s="129"/>
      <c r="P141" s="232"/>
      <c r="Q141" s="232"/>
    </row>
    <row r="142" spans="2:18" s="183" customFormat="1">
      <c r="B142" s="129"/>
      <c r="C142" s="129"/>
      <c r="D142" s="129"/>
      <c r="E142" s="129"/>
      <c r="F142" s="129"/>
      <c r="G142" s="129"/>
      <c r="H142" s="480"/>
      <c r="I142" s="189"/>
      <c r="J142" s="129"/>
      <c r="K142" s="189"/>
      <c r="L142" s="138"/>
      <c r="M142" s="129"/>
      <c r="N142" s="129"/>
      <c r="O142" s="129"/>
      <c r="P142" s="1280"/>
      <c r="Q142" s="1280"/>
    </row>
    <row r="143" spans="2:18" s="183" customFormat="1">
      <c r="B143" s="129"/>
      <c r="C143" s="129"/>
      <c r="D143" s="129"/>
      <c r="E143" s="129"/>
      <c r="F143" s="348"/>
      <c r="H143" s="484"/>
      <c r="I143" s="348"/>
      <c r="J143" s="348"/>
      <c r="K143" s="129"/>
      <c r="L143" s="138"/>
      <c r="M143" s="129"/>
      <c r="N143" s="129"/>
      <c r="O143" s="129"/>
      <c r="P143" s="129"/>
      <c r="Q143" s="129"/>
    </row>
    <row r="144" spans="2:18" s="183" customFormat="1">
      <c r="B144" s="129"/>
      <c r="C144" s="596"/>
      <c r="D144" s="129"/>
      <c r="E144" s="129"/>
      <c r="F144" s="129"/>
      <c r="G144" s="129"/>
      <c r="H144" s="480"/>
      <c r="I144" s="129"/>
      <c r="J144" s="129"/>
      <c r="K144" s="129"/>
      <c r="L144" s="138"/>
      <c r="M144" s="129"/>
      <c r="N144" s="129"/>
      <c r="O144" s="129"/>
      <c r="P144" s="1426"/>
      <c r="Q144" s="1427"/>
      <c r="R144" s="1427"/>
    </row>
    <row r="146" spans="2:7" ht="15.75" thickBot="1"/>
    <row r="147" spans="2:7" ht="30">
      <c r="B147" s="569" t="s">
        <v>17</v>
      </c>
      <c r="C147" s="569" t="s">
        <v>124</v>
      </c>
      <c r="D147" s="114" t="s">
        <v>125</v>
      </c>
      <c r="E147" s="569" t="s">
        <v>27</v>
      </c>
      <c r="F147" s="142" t="s">
        <v>138</v>
      </c>
      <c r="G147" s="143"/>
    </row>
    <row r="148" spans="2:7" ht="108">
      <c r="B148" s="1285" t="s">
        <v>139</v>
      </c>
      <c r="C148" s="144" t="s">
        <v>140</v>
      </c>
      <c r="D148" s="225">
        <v>25</v>
      </c>
      <c r="E148" s="233">
        <v>0</v>
      </c>
      <c r="F148" s="1286">
        <f>+E148+E149+E150</f>
        <v>0</v>
      </c>
      <c r="G148" s="145"/>
    </row>
    <row r="149" spans="2:7" ht="96">
      <c r="B149" s="1285"/>
      <c r="C149" s="144" t="s">
        <v>141</v>
      </c>
      <c r="D149" s="232">
        <v>25</v>
      </c>
      <c r="E149" s="225">
        <v>0</v>
      </c>
      <c r="F149" s="1287"/>
      <c r="G149" s="145"/>
    </row>
    <row r="150" spans="2:7" ht="60">
      <c r="B150" s="1285"/>
      <c r="C150" s="144" t="s">
        <v>142</v>
      </c>
      <c r="D150" s="225">
        <v>10</v>
      </c>
      <c r="E150" s="225">
        <v>0</v>
      </c>
      <c r="F150" s="1288"/>
      <c r="G150" s="145"/>
    </row>
    <row r="151" spans="2:7">
      <c r="C151"/>
    </row>
    <row r="154" spans="2:7">
      <c r="B154" s="42" t="s">
        <v>143</v>
      </c>
    </row>
    <row r="157" spans="2:7">
      <c r="B157" s="43" t="s">
        <v>17</v>
      </c>
      <c r="C157" s="43" t="s">
        <v>26</v>
      </c>
      <c r="D157" s="569" t="s">
        <v>27</v>
      </c>
      <c r="E157" s="569" t="s">
        <v>28</v>
      </c>
    </row>
    <row r="158" spans="2:7" ht="28.5">
      <c r="B158" s="49" t="s">
        <v>144</v>
      </c>
      <c r="C158" s="50">
        <v>40</v>
      </c>
      <c r="D158" s="233">
        <f>+E132</f>
        <v>0</v>
      </c>
      <c r="E158" s="1265">
        <f>+D158+D159</f>
        <v>0</v>
      </c>
    </row>
    <row r="159" spans="2:7" ht="42.75">
      <c r="B159" s="49" t="s">
        <v>145</v>
      </c>
      <c r="C159" s="50">
        <v>60</v>
      </c>
      <c r="D159" s="233">
        <f>+F148</f>
        <v>0</v>
      </c>
      <c r="E159" s="1266"/>
    </row>
  </sheetData>
  <mergeCells count="57">
    <mergeCell ref="B60:B61"/>
    <mergeCell ref="C60:C61"/>
    <mergeCell ref="D60:E60"/>
    <mergeCell ref="B2:P2"/>
    <mergeCell ref="B4:P4"/>
    <mergeCell ref="C6:N6"/>
    <mergeCell ref="C7:N7"/>
    <mergeCell ref="C8:N8"/>
    <mergeCell ref="C9:N9"/>
    <mergeCell ref="C10:E10"/>
    <mergeCell ref="B14:C21"/>
    <mergeCell ref="B22:C22"/>
    <mergeCell ref="E41:E42"/>
    <mergeCell ref="M46:N46"/>
    <mergeCell ref="B82:N82"/>
    <mergeCell ref="J87:L87"/>
    <mergeCell ref="P87:Q87"/>
    <mergeCell ref="C64:N64"/>
    <mergeCell ref="B66:N66"/>
    <mergeCell ref="O69:P69"/>
    <mergeCell ref="O70:P70"/>
    <mergeCell ref="O71:P71"/>
    <mergeCell ref="O72:P72"/>
    <mergeCell ref="P93:Q93"/>
    <mergeCell ref="O73:P73"/>
    <mergeCell ref="O74:P74"/>
    <mergeCell ref="O75:P75"/>
    <mergeCell ref="O76:P76"/>
    <mergeCell ref="P88:Q88"/>
    <mergeCell ref="P89:Q89"/>
    <mergeCell ref="P90:Q90"/>
    <mergeCell ref="P91:Q91"/>
    <mergeCell ref="P92:Q92"/>
    <mergeCell ref="D108:E108"/>
    <mergeCell ref="P94:Q94"/>
    <mergeCell ref="P95:Q95"/>
    <mergeCell ref="P96:Q96"/>
    <mergeCell ref="P97:Q97"/>
    <mergeCell ref="P98:Q98"/>
    <mergeCell ref="P99:Q99"/>
    <mergeCell ref="P100:Q100"/>
    <mergeCell ref="P101:Q101"/>
    <mergeCell ref="P102:Q102"/>
    <mergeCell ref="B104:N104"/>
    <mergeCell ref="D107:E107"/>
    <mergeCell ref="E158:E159"/>
    <mergeCell ref="B111:P111"/>
    <mergeCell ref="B114:N114"/>
    <mergeCell ref="E132:E134"/>
    <mergeCell ref="B137:N137"/>
    <mergeCell ref="J139:L139"/>
    <mergeCell ref="P139:Q139"/>
    <mergeCell ref="P140:Q140"/>
    <mergeCell ref="P142:Q142"/>
    <mergeCell ref="P144:R144"/>
    <mergeCell ref="B148:B150"/>
    <mergeCell ref="F148:F150"/>
  </mergeCells>
  <dataValidations count="2">
    <dataValidation type="decimal" allowBlank="1" showInputMessage="1" showErrorMessage="1" sqref="WVH983075 WLL983075 C65571 IV65571 SR65571 ACN65571 AMJ65571 AWF65571 BGB65571 BPX65571 BZT65571 CJP65571 CTL65571 DDH65571 DND65571 DWZ65571 EGV65571 EQR65571 FAN65571 FKJ65571 FUF65571 GEB65571 GNX65571 GXT65571 HHP65571 HRL65571 IBH65571 ILD65571 IUZ65571 JEV65571 JOR65571 JYN65571 KIJ65571 KSF65571 LCB65571 LLX65571 LVT65571 MFP65571 MPL65571 MZH65571 NJD65571 NSZ65571 OCV65571 OMR65571 OWN65571 PGJ65571 PQF65571 QAB65571 QJX65571 QTT65571 RDP65571 RNL65571 RXH65571 SHD65571 SQZ65571 TAV65571 TKR65571 TUN65571 UEJ65571 UOF65571 UYB65571 VHX65571 VRT65571 WBP65571 WLL65571 WVH65571 C131107 IV131107 SR131107 ACN131107 AMJ131107 AWF131107 BGB131107 BPX131107 BZT131107 CJP131107 CTL131107 DDH131107 DND131107 DWZ131107 EGV131107 EQR131107 FAN131107 FKJ131107 FUF131107 GEB131107 GNX131107 GXT131107 HHP131107 HRL131107 IBH131107 ILD131107 IUZ131107 JEV131107 JOR131107 JYN131107 KIJ131107 KSF131107 LCB131107 LLX131107 LVT131107 MFP131107 MPL131107 MZH131107 NJD131107 NSZ131107 OCV131107 OMR131107 OWN131107 PGJ131107 PQF131107 QAB131107 QJX131107 QTT131107 RDP131107 RNL131107 RXH131107 SHD131107 SQZ131107 TAV131107 TKR131107 TUN131107 UEJ131107 UOF131107 UYB131107 VHX131107 VRT131107 WBP131107 WLL131107 WVH131107 C196643 IV196643 SR196643 ACN196643 AMJ196643 AWF196643 BGB196643 BPX196643 BZT196643 CJP196643 CTL196643 DDH196643 DND196643 DWZ196643 EGV196643 EQR196643 FAN196643 FKJ196643 FUF196643 GEB196643 GNX196643 GXT196643 HHP196643 HRL196643 IBH196643 ILD196643 IUZ196643 JEV196643 JOR196643 JYN196643 KIJ196643 KSF196643 LCB196643 LLX196643 LVT196643 MFP196643 MPL196643 MZH196643 NJD196643 NSZ196643 OCV196643 OMR196643 OWN196643 PGJ196643 PQF196643 QAB196643 QJX196643 QTT196643 RDP196643 RNL196643 RXH196643 SHD196643 SQZ196643 TAV196643 TKR196643 TUN196643 UEJ196643 UOF196643 UYB196643 VHX196643 VRT196643 WBP196643 WLL196643 WVH196643 C262179 IV262179 SR262179 ACN262179 AMJ262179 AWF262179 BGB262179 BPX262179 BZT262179 CJP262179 CTL262179 DDH262179 DND262179 DWZ262179 EGV262179 EQR262179 FAN262179 FKJ262179 FUF262179 GEB262179 GNX262179 GXT262179 HHP262179 HRL262179 IBH262179 ILD262179 IUZ262179 JEV262179 JOR262179 JYN262179 KIJ262179 KSF262179 LCB262179 LLX262179 LVT262179 MFP262179 MPL262179 MZH262179 NJD262179 NSZ262179 OCV262179 OMR262179 OWN262179 PGJ262179 PQF262179 QAB262179 QJX262179 QTT262179 RDP262179 RNL262179 RXH262179 SHD262179 SQZ262179 TAV262179 TKR262179 TUN262179 UEJ262179 UOF262179 UYB262179 VHX262179 VRT262179 WBP262179 WLL262179 WVH262179 C327715 IV327715 SR327715 ACN327715 AMJ327715 AWF327715 BGB327715 BPX327715 BZT327715 CJP327715 CTL327715 DDH327715 DND327715 DWZ327715 EGV327715 EQR327715 FAN327715 FKJ327715 FUF327715 GEB327715 GNX327715 GXT327715 HHP327715 HRL327715 IBH327715 ILD327715 IUZ327715 JEV327715 JOR327715 JYN327715 KIJ327715 KSF327715 LCB327715 LLX327715 LVT327715 MFP327715 MPL327715 MZH327715 NJD327715 NSZ327715 OCV327715 OMR327715 OWN327715 PGJ327715 PQF327715 QAB327715 QJX327715 QTT327715 RDP327715 RNL327715 RXH327715 SHD327715 SQZ327715 TAV327715 TKR327715 TUN327715 UEJ327715 UOF327715 UYB327715 VHX327715 VRT327715 WBP327715 WLL327715 WVH327715 C393251 IV393251 SR393251 ACN393251 AMJ393251 AWF393251 BGB393251 BPX393251 BZT393251 CJP393251 CTL393251 DDH393251 DND393251 DWZ393251 EGV393251 EQR393251 FAN393251 FKJ393251 FUF393251 GEB393251 GNX393251 GXT393251 HHP393251 HRL393251 IBH393251 ILD393251 IUZ393251 JEV393251 JOR393251 JYN393251 KIJ393251 KSF393251 LCB393251 LLX393251 LVT393251 MFP393251 MPL393251 MZH393251 NJD393251 NSZ393251 OCV393251 OMR393251 OWN393251 PGJ393251 PQF393251 QAB393251 QJX393251 QTT393251 RDP393251 RNL393251 RXH393251 SHD393251 SQZ393251 TAV393251 TKR393251 TUN393251 UEJ393251 UOF393251 UYB393251 VHX393251 VRT393251 WBP393251 WLL393251 WVH393251 C458787 IV458787 SR458787 ACN458787 AMJ458787 AWF458787 BGB458787 BPX458787 BZT458787 CJP458787 CTL458787 DDH458787 DND458787 DWZ458787 EGV458787 EQR458787 FAN458787 FKJ458787 FUF458787 GEB458787 GNX458787 GXT458787 HHP458787 HRL458787 IBH458787 ILD458787 IUZ458787 JEV458787 JOR458787 JYN458787 KIJ458787 KSF458787 LCB458787 LLX458787 LVT458787 MFP458787 MPL458787 MZH458787 NJD458787 NSZ458787 OCV458787 OMR458787 OWN458787 PGJ458787 PQF458787 QAB458787 QJX458787 QTT458787 RDP458787 RNL458787 RXH458787 SHD458787 SQZ458787 TAV458787 TKR458787 TUN458787 UEJ458787 UOF458787 UYB458787 VHX458787 VRT458787 WBP458787 WLL458787 WVH458787 C524323 IV524323 SR524323 ACN524323 AMJ524323 AWF524323 BGB524323 BPX524323 BZT524323 CJP524323 CTL524323 DDH524323 DND524323 DWZ524323 EGV524323 EQR524323 FAN524323 FKJ524323 FUF524323 GEB524323 GNX524323 GXT524323 HHP524323 HRL524323 IBH524323 ILD524323 IUZ524323 JEV524323 JOR524323 JYN524323 KIJ524323 KSF524323 LCB524323 LLX524323 LVT524323 MFP524323 MPL524323 MZH524323 NJD524323 NSZ524323 OCV524323 OMR524323 OWN524323 PGJ524323 PQF524323 QAB524323 QJX524323 QTT524323 RDP524323 RNL524323 RXH524323 SHD524323 SQZ524323 TAV524323 TKR524323 TUN524323 UEJ524323 UOF524323 UYB524323 VHX524323 VRT524323 WBP524323 WLL524323 WVH524323 C589859 IV589859 SR589859 ACN589859 AMJ589859 AWF589859 BGB589859 BPX589859 BZT589859 CJP589859 CTL589859 DDH589859 DND589859 DWZ589859 EGV589859 EQR589859 FAN589859 FKJ589859 FUF589859 GEB589859 GNX589859 GXT589859 HHP589859 HRL589859 IBH589859 ILD589859 IUZ589859 JEV589859 JOR589859 JYN589859 KIJ589859 KSF589859 LCB589859 LLX589859 LVT589859 MFP589859 MPL589859 MZH589859 NJD589859 NSZ589859 OCV589859 OMR589859 OWN589859 PGJ589859 PQF589859 QAB589859 QJX589859 QTT589859 RDP589859 RNL589859 RXH589859 SHD589859 SQZ589859 TAV589859 TKR589859 TUN589859 UEJ589859 UOF589859 UYB589859 VHX589859 VRT589859 WBP589859 WLL589859 WVH589859 C655395 IV655395 SR655395 ACN655395 AMJ655395 AWF655395 BGB655395 BPX655395 BZT655395 CJP655395 CTL655395 DDH655395 DND655395 DWZ655395 EGV655395 EQR655395 FAN655395 FKJ655395 FUF655395 GEB655395 GNX655395 GXT655395 HHP655395 HRL655395 IBH655395 ILD655395 IUZ655395 JEV655395 JOR655395 JYN655395 KIJ655395 KSF655395 LCB655395 LLX655395 LVT655395 MFP655395 MPL655395 MZH655395 NJD655395 NSZ655395 OCV655395 OMR655395 OWN655395 PGJ655395 PQF655395 QAB655395 QJX655395 QTT655395 RDP655395 RNL655395 RXH655395 SHD655395 SQZ655395 TAV655395 TKR655395 TUN655395 UEJ655395 UOF655395 UYB655395 VHX655395 VRT655395 WBP655395 WLL655395 WVH655395 C720931 IV720931 SR720931 ACN720931 AMJ720931 AWF720931 BGB720931 BPX720931 BZT720931 CJP720931 CTL720931 DDH720931 DND720931 DWZ720931 EGV720931 EQR720931 FAN720931 FKJ720931 FUF720931 GEB720931 GNX720931 GXT720931 HHP720931 HRL720931 IBH720931 ILD720931 IUZ720931 JEV720931 JOR720931 JYN720931 KIJ720931 KSF720931 LCB720931 LLX720931 LVT720931 MFP720931 MPL720931 MZH720931 NJD720931 NSZ720931 OCV720931 OMR720931 OWN720931 PGJ720931 PQF720931 QAB720931 QJX720931 QTT720931 RDP720931 RNL720931 RXH720931 SHD720931 SQZ720931 TAV720931 TKR720931 TUN720931 UEJ720931 UOF720931 UYB720931 VHX720931 VRT720931 WBP720931 WLL720931 WVH720931 C786467 IV786467 SR786467 ACN786467 AMJ786467 AWF786467 BGB786467 BPX786467 BZT786467 CJP786467 CTL786467 DDH786467 DND786467 DWZ786467 EGV786467 EQR786467 FAN786467 FKJ786467 FUF786467 GEB786467 GNX786467 GXT786467 HHP786467 HRL786467 IBH786467 ILD786467 IUZ786467 JEV786467 JOR786467 JYN786467 KIJ786467 KSF786467 LCB786467 LLX786467 LVT786467 MFP786467 MPL786467 MZH786467 NJD786467 NSZ786467 OCV786467 OMR786467 OWN786467 PGJ786467 PQF786467 QAB786467 QJX786467 QTT786467 RDP786467 RNL786467 RXH786467 SHD786467 SQZ786467 TAV786467 TKR786467 TUN786467 UEJ786467 UOF786467 UYB786467 VHX786467 VRT786467 WBP786467 WLL786467 WVH786467 C852003 IV852003 SR852003 ACN852003 AMJ852003 AWF852003 BGB852003 BPX852003 BZT852003 CJP852003 CTL852003 DDH852003 DND852003 DWZ852003 EGV852003 EQR852003 FAN852003 FKJ852003 FUF852003 GEB852003 GNX852003 GXT852003 HHP852003 HRL852003 IBH852003 ILD852003 IUZ852003 JEV852003 JOR852003 JYN852003 KIJ852003 KSF852003 LCB852003 LLX852003 LVT852003 MFP852003 MPL852003 MZH852003 NJD852003 NSZ852003 OCV852003 OMR852003 OWN852003 PGJ852003 PQF852003 QAB852003 QJX852003 QTT852003 RDP852003 RNL852003 RXH852003 SHD852003 SQZ852003 TAV852003 TKR852003 TUN852003 UEJ852003 UOF852003 UYB852003 VHX852003 VRT852003 WBP852003 WLL852003 WVH852003 C917539 IV917539 SR917539 ACN917539 AMJ917539 AWF917539 BGB917539 BPX917539 BZT917539 CJP917539 CTL917539 DDH917539 DND917539 DWZ917539 EGV917539 EQR917539 FAN917539 FKJ917539 FUF917539 GEB917539 GNX917539 GXT917539 HHP917539 HRL917539 IBH917539 ILD917539 IUZ917539 JEV917539 JOR917539 JYN917539 KIJ917539 KSF917539 LCB917539 LLX917539 LVT917539 MFP917539 MPL917539 MZH917539 NJD917539 NSZ917539 OCV917539 OMR917539 OWN917539 PGJ917539 PQF917539 QAB917539 QJX917539 QTT917539 RDP917539 RNL917539 RXH917539 SHD917539 SQZ917539 TAV917539 TKR917539 TUN917539 UEJ917539 UOF917539 UYB917539 VHX917539 VRT917539 WBP917539 WLL917539 WVH917539 C983075 IV983075 SR983075 ACN983075 AMJ983075 AWF983075 BGB983075 BPX983075 BZT983075 CJP983075 CTL983075 DDH983075 DND983075 DWZ983075 EGV983075 EQR983075 FAN983075 FKJ983075 FUF983075 GEB983075 GNX983075 GXT983075 HHP983075 HRL983075 IBH983075 ILD983075 IUZ983075 JEV983075 JOR983075 JYN983075 KIJ983075 KSF983075 LCB983075 LLX983075 LVT983075 MFP983075 MPL983075 MZH983075 NJD983075 NSZ983075 OCV983075 OMR983075 OWN983075 PGJ983075 PQF983075 QAB983075 QJX983075 QTT983075 RDP983075 RNL983075 RXH983075 SHD983075 SQZ983075 TAV983075 TKR983075 TUN983075 UEJ983075 UOF983075 UYB983075 VHX983075 VRT983075 WBP983075 WVH24:WVH45 WLL24:WLL45 WBP24:WBP45 VRT24:VRT45 VHX24:VHX45 UYB24:UYB45 UOF24:UOF45 UEJ24:UEJ45 TUN24:TUN45 TKR24:TKR45 TAV24:TAV45 SQZ24:SQZ45 SHD24:SHD45 RXH24:RXH45 RNL24:RNL45 RDP24:RDP45 QTT24:QTT45 QJX24:QJX45 QAB24:QAB45 PQF24:PQF45 PGJ24:PGJ45 OWN24:OWN45 OMR24:OMR45 OCV24:OCV45 NSZ24:NSZ45 NJD24:NJD45 MZH24:MZH45 MPL24:MPL45 MFP24:MFP45 LVT24:LVT45 LLX24:LLX45 LCB24:LCB45 KSF24:KSF45 KIJ24:KIJ45 JYN24:JYN45 JOR24:JOR45 JEV24:JEV45 IUZ24:IUZ45 ILD24:ILD45 IBH24:IBH45 HRL24:HRL45 HHP24:HHP45 GXT24:GXT45 GNX24:GNX45 GEB24:GEB45 FUF24:FUF45 FKJ24:FKJ45 FAN24:FAN45 EQR24:EQR45 EGV24:EGV45 DWZ24:DWZ45 DND24:DND45 DDH24:DDH45 CTL24:CTL45 CJP24:CJP45 BZT24:BZT45 BPX24:BPX45 BGB24:BGB45 AWF24:AWF45 AMJ24:AMJ45 ACN24:ACN45 SR24:SR45 IV24:IV45">
      <formula1>0</formula1>
      <formula2>1</formula2>
    </dataValidation>
    <dataValidation type="list" allowBlank="1" showInputMessage="1" showErrorMessage="1" sqref="WVE983075 A65571 IS65571 SO65571 ACK65571 AMG65571 AWC65571 BFY65571 BPU65571 BZQ65571 CJM65571 CTI65571 DDE65571 DNA65571 DWW65571 EGS65571 EQO65571 FAK65571 FKG65571 FUC65571 GDY65571 GNU65571 GXQ65571 HHM65571 HRI65571 IBE65571 ILA65571 IUW65571 JES65571 JOO65571 JYK65571 KIG65571 KSC65571 LBY65571 LLU65571 LVQ65571 MFM65571 MPI65571 MZE65571 NJA65571 NSW65571 OCS65571 OMO65571 OWK65571 PGG65571 PQC65571 PZY65571 QJU65571 QTQ65571 RDM65571 RNI65571 RXE65571 SHA65571 SQW65571 TAS65571 TKO65571 TUK65571 UEG65571 UOC65571 UXY65571 VHU65571 VRQ65571 WBM65571 WLI65571 WVE65571 A131107 IS131107 SO131107 ACK131107 AMG131107 AWC131107 BFY131107 BPU131107 BZQ131107 CJM131107 CTI131107 DDE131107 DNA131107 DWW131107 EGS131107 EQO131107 FAK131107 FKG131107 FUC131107 GDY131107 GNU131107 GXQ131107 HHM131107 HRI131107 IBE131107 ILA131107 IUW131107 JES131107 JOO131107 JYK131107 KIG131107 KSC131107 LBY131107 LLU131107 LVQ131107 MFM131107 MPI131107 MZE131107 NJA131107 NSW131107 OCS131107 OMO131107 OWK131107 PGG131107 PQC131107 PZY131107 QJU131107 QTQ131107 RDM131107 RNI131107 RXE131107 SHA131107 SQW131107 TAS131107 TKO131107 TUK131107 UEG131107 UOC131107 UXY131107 VHU131107 VRQ131107 WBM131107 WLI131107 WVE131107 A196643 IS196643 SO196643 ACK196643 AMG196643 AWC196643 BFY196643 BPU196643 BZQ196643 CJM196643 CTI196643 DDE196643 DNA196643 DWW196643 EGS196643 EQO196643 FAK196643 FKG196643 FUC196643 GDY196643 GNU196643 GXQ196643 HHM196643 HRI196643 IBE196643 ILA196643 IUW196643 JES196643 JOO196643 JYK196643 KIG196643 KSC196643 LBY196643 LLU196643 LVQ196643 MFM196643 MPI196643 MZE196643 NJA196643 NSW196643 OCS196643 OMO196643 OWK196643 PGG196643 PQC196643 PZY196643 QJU196643 QTQ196643 RDM196643 RNI196643 RXE196643 SHA196643 SQW196643 TAS196643 TKO196643 TUK196643 UEG196643 UOC196643 UXY196643 VHU196643 VRQ196643 WBM196643 WLI196643 WVE196643 A262179 IS262179 SO262179 ACK262179 AMG262179 AWC262179 BFY262179 BPU262179 BZQ262179 CJM262179 CTI262179 DDE262179 DNA262179 DWW262179 EGS262179 EQO262179 FAK262179 FKG262179 FUC262179 GDY262179 GNU262179 GXQ262179 HHM262179 HRI262179 IBE262179 ILA262179 IUW262179 JES262179 JOO262179 JYK262179 KIG262179 KSC262179 LBY262179 LLU262179 LVQ262179 MFM262179 MPI262179 MZE262179 NJA262179 NSW262179 OCS262179 OMO262179 OWK262179 PGG262179 PQC262179 PZY262179 QJU262179 QTQ262179 RDM262179 RNI262179 RXE262179 SHA262179 SQW262179 TAS262179 TKO262179 TUK262179 UEG262179 UOC262179 UXY262179 VHU262179 VRQ262179 WBM262179 WLI262179 WVE262179 A327715 IS327715 SO327715 ACK327715 AMG327715 AWC327715 BFY327715 BPU327715 BZQ327715 CJM327715 CTI327715 DDE327715 DNA327715 DWW327715 EGS327715 EQO327715 FAK327715 FKG327715 FUC327715 GDY327715 GNU327715 GXQ327715 HHM327715 HRI327715 IBE327715 ILA327715 IUW327715 JES327715 JOO327715 JYK327715 KIG327715 KSC327715 LBY327715 LLU327715 LVQ327715 MFM327715 MPI327715 MZE327715 NJA327715 NSW327715 OCS327715 OMO327715 OWK327715 PGG327715 PQC327715 PZY327715 QJU327715 QTQ327715 RDM327715 RNI327715 RXE327715 SHA327715 SQW327715 TAS327715 TKO327715 TUK327715 UEG327715 UOC327715 UXY327715 VHU327715 VRQ327715 WBM327715 WLI327715 WVE327715 A393251 IS393251 SO393251 ACK393251 AMG393251 AWC393251 BFY393251 BPU393251 BZQ393251 CJM393251 CTI393251 DDE393251 DNA393251 DWW393251 EGS393251 EQO393251 FAK393251 FKG393251 FUC393251 GDY393251 GNU393251 GXQ393251 HHM393251 HRI393251 IBE393251 ILA393251 IUW393251 JES393251 JOO393251 JYK393251 KIG393251 KSC393251 LBY393251 LLU393251 LVQ393251 MFM393251 MPI393251 MZE393251 NJA393251 NSW393251 OCS393251 OMO393251 OWK393251 PGG393251 PQC393251 PZY393251 QJU393251 QTQ393251 RDM393251 RNI393251 RXE393251 SHA393251 SQW393251 TAS393251 TKO393251 TUK393251 UEG393251 UOC393251 UXY393251 VHU393251 VRQ393251 WBM393251 WLI393251 WVE393251 A458787 IS458787 SO458787 ACK458787 AMG458787 AWC458787 BFY458787 BPU458787 BZQ458787 CJM458787 CTI458787 DDE458787 DNA458787 DWW458787 EGS458787 EQO458787 FAK458787 FKG458787 FUC458787 GDY458787 GNU458787 GXQ458787 HHM458787 HRI458787 IBE458787 ILA458787 IUW458787 JES458787 JOO458787 JYK458787 KIG458787 KSC458787 LBY458787 LLU458787 LVQ458787 MFM458787 MPI458787 MZE458787 NJA458787 NSW458787 OCS458787 OMO458787 OWK458787 PGG458787 PQC458787 PZY458787 QJU458787 QTQ458787 RDM458787 RNI458787 RXE458787 SHA458787 SQW458787 TAS458787 TKO458787 TUK458787 UEG458787 UOC458787 UXY458787 VHU458787 VRQ458787 WBM458787 WLI458787 WVE458787 A524323 IS524323 SO524323 ACK524323 AMG524323 AWC524323 BFY524323 BPU524323 BZQ524323 CJM524323 CTI524323 DDE524323 DNA524323 DWW524323 EGS524323 EQO524323 FAK524323 FKG524323 FUC524323 GDY524323 GNU524323 GXQ524323 HHM524323 HRI524323 IBE524323 ILA524323 IUW524323 JES524323 JOO524323 JYK524323 KIG524323 KSC524323 LBY524323 LLU524323 LVQ524323 MFM524323 MPI524323 MZE524323 NJA524323 NSW524323 OCS524323 OMO524323 OWK524323 PGG524323 PQC524323 PZY524323 QJU524323 QTQ524323 RDM524323 RNI524323 RXE524323 SHA524323 SQW524323 TAS524323 TKO524323 TUK524323 UEG524323 UOC524323 UXY524323 VHU524323 VRQ524323 WBM524323 WLI524323 WVE524323 A589859 IS589859 SO589859 ACK589859 AMG589859 AWC589859 BFY589859 BPU589859 BZQ589859 CJM589859 CTI589859 DDE589859 DNA589859 DWW589859 EGS589859 EQO589859 FAK589859 FKG589859 FUC589859 GDY589859 GNU589859 GXQ589859 HHM589859 HRI589859 IBE589859 ILA589859 IUW589859 JES589859 JOO589859 JYK589859 KIG589859 KSC589859 LBY589859 LLU589859 LVQ589859 MFM589859 MPI589859 MZE589859 NJA589859 NSW589859 OCS589859 OMO589859 OWK589859 PGG589859 PQC589859 PZY589859 QJU589859 QTQ589859 RDM589859 RNI589859 RXE589859 SHA589859 SQW589859 TAS589859 TKO589859 TUK589859 UEG589859 UOC589859 UXY589859 VHU589859 VRQ589859 WBM589859 WLI589859 WVE589859 A655395 IS655395 SO655395 ACK655395 AMG655395 AWC655395 BFY655395 BPU655395 BZQ655395 CJM655395 CTI655395 DDE655395 DNA655395 DWW655395 EGS655395 EQO655395 FAK655395 FKG655395 FUC655395 GDY655395 GNU655395 GXQ655395 HHM655395 HRI655395 IBE655395 ILA655395 IUW655395 JES655395 JOO655395 JYK655395 KIG655395 KSC655395 LBY655395 LLU655395 LVQ655395 MFM655395 MPI655395 MZE655395 NJA655395 NSW655395 OCS655395 OMO655395 OWK655395 PGG655395 PQC655395 PZY655395 QJU655395 QTQ655395 RDM655395 RNI655395 RXE655395 SHA655395 SQW655395 TAS655395 TKO655395 TUK655395 UEG655395 UOC655395 UXY655395 VHU655395 VRQ655395 WBM655395 WLI655395 WVE655395 A720931 IS720931 SO720931 ACK720931 AMG720931 AWC720931 BFY720931 BPU720931 BZQ720931 CJM720931 CTI720931 DDE720931 DNA720931 DWW720931 EGS720931 EQO720931 FAK720931 FKG720931 FUC720931 GDY720931 GNU720931 GXQ720931 HHM720931 HRI720931 IBE720931 ILA720931 IUW720931 JES720931 JOO720931 JYK720931 KIG720931 KSC720931 LBY720931 LLU720931 LVQ720931 MFM720931 MPI720931 MZE720931 NJA720931 NSW720931 OCS720931 OMO720931 OWK720931 PGG720931 PQC720931 PZY720931 QJU720931 QTQ720931 RDM720931 RNI720931 RXE720931 SHA720931 SQW720931 TAS720931 TKO720931 TUK720931 UEG720931 UOC720931 UXY720931 VHU720931 VRQ720931 WBM720931 WLI720931 WVE720931 A786467 IS786467 SO786467 ACK786467 AMG786467 AWC786467 BFY786467 BPU786467 BZQ786467 CJM786467 CTI786467 DDE786467 DNA786467 DWW786467 EGS786467 EQO786467 FAK786467 FKG786467 FUC786467 GDY786467 GNU786467 GXQ786467 HHM786467 HRI786467 IBE786467 ILA786467 IUW786467 JES786467 JOO786467 JYK786467 KIG786467 KSC786467 LBY786467 LLU786467 LVQ786467 MFM786467 MPI786467 MZE786467 NJA786467 NSW786467 OCS786467 OMO786467 OWK786467 PGG786467 PQC786467 PZY786467 QJU786467 QTQ786467 RDM786467 RNI786467 RXE786467 SHA786467 SQW786467 TAS786467 TKO786467 TUK786467 UEG786467 UOC786467 UXY786467 VHU786467 VRQ786467 WBM786467 WLI786467 WVE786467 A852003 IS852003 SO852003 ACK852003 AMG852003 AWC852003 BFY852003 BPU852003 BZQ852003 CJM852003 CTI852003 DDE852003 DNA852003 DWW852003 EGS852003 EQO852003 FAK852003 FKG852003 FUC852003 GDY852003 GNU852003 GXQ852003 HHM852003 HRI852003 IBE852003 ILA852003 IUW852003 JES852003 JOO852003 JYK852003 KIG852003 KSC852003 LBY852003 LLU852003 LVQ852003 MFM852003 MPI852003 MZE852003 NJA852003 NSW852003 OCS852003 OMO852003 OWK852003 PGG852003 PQC852003 PZY852003 QJU852003 QTQ852003 RDM852003 RNI852003 RXE852003 SHA852003 SQW852003 TAS852003 TKO852003 TUK852003 UEG852003 UOC852003 UXY852003 VHU852003 VRQ852003 WBM852003 WLI852003 WVE852003 A917539 IS917539 SO917539 ACK917539 AMG917539 AWC917539 BFY917539 BPU917539 BZQ917539 CJM917539 CTI917539 DDE917539 DNA917539 DWW917539 EGS917539 EQO917539 FAK917539 FKG917539 FUC917539 GDY917539 GNU917539 GXQ917539 HHM917539 HRI917539 IBE917539 ILA917539 IUW917539 JES917539 JOO917539 JYK917539 KIG917539 KSC917539 LBY917539 LLU917539 LVQ917539 MFM917539 MPI917539 MZE917539 NJA917539 NSW917539 OCS917539 OMO917539 OWK917539 PGG917539 PQC917539 PZY917539 QJU917539 QTQ917539 RDM917539 RNI917539 RXE917539 SHA917539 SQW917539 TAS917539 TKO917539 TUK917539 UEG917539 UOC917539 UXY917539 VHU917539 VRQ917539 WBM917539 WLI917539 WVE917539 A983075 IS983075 SO983075 ACK983075 AMG983075 AWC983075 BFY983075 BPU983075 BZQ983075 CJM983075 CTI983075 DDE983075 DNA983075 DWW983075 EGS983075 EQO983075 FAK983075 FKG983075 FUC983075 GDY983075 GNU983075 GXQ983075 HHM983075 HRI983075 IBE983075 ILA983075 IUW983075 JES983075 JOO983075 JYK983075 KIG983075 KSC983075 LBY983075 LLU983075 LVQ983075 MFM983075 MPI983075 MZE983075 NJA983075 NSW983075 OCS983075 OMO983075 OWK983075 PGG983075 PQC983075 PZY983075 QJU983075 QTQ983075 RDM983075 RNI983075 RXE983075 SHA983075 SQW983075 TAS983075 TKO983075 TUK983075 UEG983075 UOC983075 UXY983075 VHU983075 VRQ983075 WBM983075 WLI983075 WVE24:WVE45 WLI24:WLI45 WBM24:WBM45 VRQ24:VRQ45 VHU24:VHU45 UXY24:UXY45 UOC24:UOC45 UEG24:UEG45 TUK24:TUK45 TKO24:TKO45 TAS24:TAS45 SQW24:SQW45 SHA24:SHA45 RXE24:RXE45 RNI24:RNI45 RDM24:RDM45 QTQ24:QTQ45 QJU24:QJU45 PZY24:PZY45 PQC24:PQC45 PGG24:PGG45 OWK24:OWK45 OMO24:OMO45 OCS24:OCS45 NSW24:NSW45 NJA24:NJA45 MZE24:MZE45 MPI24:MPI45 MFM24:MFM45 LVQ24:LVQ45 LLU24:LLU45 LBY24:LBY45 KSC24:KSC45 KIG24:KIG45 JYK24:JYK45 JOO24:JOO45 JES24:JES45 IUW24:IUW45 ILA24:ILA45 IBE24:IBE45 HRI24:HRI45 HHM24:HHM45 GXQ24:GXQ45 GNU24:GNU45 GDY24:GDY45 FUC24:FUC45 FKG24:FKG45 FAK24:FAK45 EQO24:EQO45 EGS24:EGS45 DWW24:DWW45 DNA24:DNA45 DDE24:DDE45 CTI24:CTI45 CJM24:CJM45 BZQ24:BZQ45 BPU24:BPU45 BFY24:BFY45 AWC24:AWC45 AMG24:AMG45 ACK24:ACK45 SO24:SO45 IS24:IS45 A24:A45">
      <formula1>"1,2,3,4,5"</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dimension ref="A2:Z190"/>
  <sheetViews>
    <sheetView zoomScale="77" zoomScaleNormal="77" workbookViewId="0">
      <selection activeCell="B13" sqref="B13"/>
    </sheetView>
  </sheetViews>
  <sheetFormatPr baseColWidth="10" defaultRowHeight="15"/>
  <cols>
    <col min="1" max="1" width="3.140625" style="1" bestFit="1" customWidth="1"/>
    <col min="2" max="2" width="102.7109375" style="1" bestFit="1" customWidth="1"/>
    <col min="3" max="3" width="31.140625" style="1" customWidth="1"/>
    <col min="4" max="4" width="26.7109375" style="655" customWidth="1"/>
    <col min="5" max="5" width="25" style="1" customWidth="1"/>
    <col min="6" max="6" width="29.7109375" style="183" customWidth="1"/>
    <col min="7" max="7" width="29.7109375" style="1" customWidth="1"/>
    <col min="8" max="8" width="24.5703125" style="1" customWidth="1"/>
    <col min="9" max="9" width="24" style="1" customWidth="1"/>
    <col min="10" max="10" width="17.42578125" style="1" customWidth="1"/>
    <col min="11" max="11" width="19.140625" style="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2298</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26</v>
      </c>
      <c r="D10" s="1260"/>
      <c r="E10" s="1261"/>
      <c r="F10" s="560"/>
      <c r="G10" s="6"/>
      <c r="H10" s="6"/>
      <c r="I10" s="6"/>
      <c r="J10" s="6"/>
      <c r="K10" s="6"/>
      <c r="L10" s="6"/>
      <c r="M10" s="6"/>
      <c r="N10" s="7"/>
    </row>
    <row r="11" spans="2:16" ht="16.5" thickBot="1">
      <c r="B11" s="8" t="s">
        <v>8</v>
      </c>
      <c r="C11" s="9">
        <v>41977</v>
      </c>
      <c r="D11" s="714"/>
      <c r="E11" s="10"/>
      <c r="F11" s="561"/>
      <c r="G11" s="10"/>
      <c r="H11" s="10"/>
      <c r="I11" s="10"/>
      <c r="J11" s="10"/>
      <c r="K11" s="10"/>
      <c r="L11" s="10"/>
      <c r="M11" s="10"/>
      <c r="N11" s="11"/>
    </row>
    <row r="12" spans="2:16" ht="15.75">
      <c r="B12" s="12"/>
      <c r="C12" s="13"/>
      <c r="D12" s="715"/>
      <c r="E12" s="14"/>
      <c r="F12" s="562"/>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26</v>
      </c>
      <c r="E15" s="656">
        <v>1670624800</v>
      </c>
      <c r="F15" s="1157">
        <v>800</v>
      </c>
      <c r="G15" s="779"/>
      <c r="I15" s="23"/>
      <c r="J15" s="23"/>
      <c r="K15" s="23"/>
      <c r="L15" s="23"/>
      <c r="M15" s="23"/>
      <c r="N15" s="16"/>
    </row>
    <row r="16" spans="2:16">
      <c r="B16" s="1262"/>
      <c r="C16" s="1262"/>
      <c r="D16" s="613"/>
      <c r="E16" s="20"/>
      <c r="F16" s="659"/>
      <c r="G16" s="779"/>
      <c r="I16" s="23"/>
      <c r="J16" s="23"/>
      <c r="K16" s="23"/>
      <c r="L16" s="23"/>
      <c r="M16" s="23"/>
      <c r="N16" s="16"/>
    </row>
    <row r="17" spans="1:14">
      <c r="B17" s="1262"/>
      <c r="C17" s="1262"/>
      <c r="D17" s="613"/>
      <c r="E17" s="20"/>
      <c r="F17" s="659"/>
      <c r="G17" s="779"/>
      <c r="I17" s="23"/>
      <c r="J17" s="23"/>
      <c r="K17" s="23"/>
      <c r="L17" s="23"/>
      <c r="M17" s="23"/>
      <c r="N17" s="16"/>
    </row>
    <row r="18" spans="1:14">
      <c r="B18" s="1262"/>
      <c r="C18" s="1262"/>
      <c r="D18" s="613"/>
      <c r="E18" s="24"/>
      <c r="F18" s="659"/>
      <c r="G18" s="779"/>
      <c r="H18" s="25"/>
      <c r="I18" s="23"/>
      <c r="J18" s="23"/>
      <c r="K18" s="23"/>
      <c r="L18" s="23"/>
      <c r="M18" s="23"/>
      <c r="N18" s="26"/>
    </row>
    <row r="19" spans="1:14">
      <c r="B19" s="1262"/>
      <c r="C19" s="1262"/>
      <c r="D19" s="613"/>
      <c r="E19" s="24"/>
      <c r="F19" s="659"/>
      <c r="G19" s="779"/>
      <c r="H19" s="25"/>
      <c r="I19" s="27"/>
      <c r="J19" s="27"/>
      <c r="K19" s="27"/>
      <c r="L19" s="27"/>
      <c r="M19" s="27"/>
      <c r="N19" s="26"/>
    </row>
    <row r="20" spans="1:14">
      <c r="B20" s="1262"/>
      <c r="C20" s="1262"/>
      <c r="D20" s="984"/>
      <c r="E20" s="656"/>
      <c r="F20" s="1157"/>
      <c r="G20" s="779"/>
      <c r="H20" s="25"/>
      <c r="I20" s="15"/>
      <c r="J20" s="15"/>
      <c r="K20" s="15"/>
      <c r="L20" s="15"/>
      <c r="M20" s="15"/>
      <c r="N20" s="26"/>
    </row>
    <row r="21" spans="1:14">
      <c r="B21" s="1262"/>
      <c r="C21" s="1262"/>
      <c r="D21" s="763"/>
      <c r="E21" s="24"/>
      <c r="F21" s="764"/>
      <c r="G21" s="779"/>
      <c r="H21" s="25"/>
      <c r="I21" s="15"/>
      <c r="J21" s="15"/>
      <c r="K21" s="15"/>
      <c r="L21" s="15"/>
      <c r="M21" s="15"/>
      <c r="N21" s="26"/>
    </row>
    <row r="22" spans="1:14" ht="15.75" thickBot="1">
      <c r="B22" s="1263" t="s">
        <v>13</v>
      </c>
      <c r="C22" s="1264"/>
      <c r="D22" s="613"/>
      <c r="E22" s="28">
        <f>+SUM(E15:E21)</f>
        <v>1670624800</v>
      </c>
      <c r="F22" s="29">
        <f>+SUM(F15:F21)</f>
        <v>800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1239">
        <v>640</v>
      </c>
      <c r="D24" s="1240"/>
      <c r="E24" s="1241">
        <v>1670624800</v>
      </c>
      <c r="F24" s="37"/>
      <c r="G24" s="37"/>
      <c r="H24" s="37"/>
      <c r="I24" s="38"/>
      <c r="J24" s="38"/>
      <c r="K24" s="38"/>
      <c r="L24" s="38"/>
      <c r="M24" s="38"/>
    </row>
    <row r="25" spans="1:14">
      <c r="A25" s="773"/>
      <c r="C25" s="40"/>
      <c r="D25" s="724"/>
      <c r="E25" s="41"/>
      <c r="F25" s="37"/>
      <c r="G25" s="37"/>
      <c r="H25" s="37"/>
      <c r="I25" s="38"/>
      <c r="J25" s="38"/>
      <c r="K25" s="38"/>
      <c r="L25" s="38"/>
      <c r="M25" s="38"/>
    </row>
    <row r="26" spans="1:14">
      <c r="A26" s="773"/>
      <c r="C26" s="40"/>
      <c r="D26" s="724"/>
      <c r="E26" s="41"/>
      <c r="F26" s="37"/>
      <c r="G26" s="37"/>
      <c r="H26" s="37"/>
      <c r="I26" s="38"/>
      <c r="J26" s="38"/>
      <c r="K26" s="38"/>
      <c r="L26" s="38"/>
      <c r="M26" s="38"/>
    </row>
    <row r="27" spans="1:14">
      <c r="A27" s="773"/>
      <c r="B27" s="42" t="s">
        <v>16</v>
      </c>
      <c r="C27"/>
      <c r="E27"/>
      <c r="F27" s="565"/>
      <c r="G27"/>
      <c r="H27"/>
      <c r="I27" s="15"/>
      <c r="J27" s="15"/>
      <c r="K27" s="15"/>
      <c r="L27" s="15"/>
      <c r="M27" s="15"/>
      <c r="N27" s="16"/>
    </row>
    <row r="28" spans="1:14">
      <c r="A28" s="773"/>
      <c r="B28"/>
      <c r="C28"/>
      <c r="E28"/>
      <c r="F28" s="565"/>
      <c r="G28"/>
      <c r="H28"/>
      <c r="I28" s="15"/>
      <c r="J28" s="15"/>
      <c r="K28" s="15"/>
      <c r="L28" s="15"/>
      <c r="M28" s="15"/>
      <c r="N28" s="16"/>
    </row>
    <row r="29" spans="1:14">
      <c r="A29" s="773"/>
      <c r="B29" s="43" t="s">
        <v>17</v>
      </c>
      <c r="C29" s="43" t="s">
        <v>18</v>
      </c>
      <c r="D29" s="43" t="s">
        <v>19</v>
      </c>
      <c r="E29"/>
      <c r="F29" s="565"/>
      <c r="G29"/>
      <c r="H29"/>
      <c r="I29" s="15"/>
      <c r="J29" s="15"/>
      <c r="K29" s="15"/>
      <c r="L29" s="15"/>
      <c r="M29" s="15"/>
      <c r="N29" s="16"/>
    </row>
    <row r="30" spans="1:14">
      <c r="A30" s="773"/>
      <c r="B30" s="44" t="s">
        <v>20</v>
      </c>
      <c r="C30" s="110" t="s">
        <v>184</v>
      </c>
      <c r="D30" s="854"/>
      <c r="E30"/>
      <c r="F30" s="565"/>
      <c r="G30"/>
      <c r="H30"/>
      <c r="I30" s="15"/>
      <c r="J30" s="15"/>
      <c r="K30" s="15"/>
      <c r="L30" s="15"/>
      <c r="M30" s="15"/>
      <c r="N30" s="16"/>
    </row>
    <row r="31" spans="1:14">
      <c r="A31" s="773"/>
      <c r="B31" s="44" t="s">
        <v>21</v>
      </c>
      <c r="C31" s="110" t="s">
        <v>184</v>
      </c>
      <c r="D31" s="854"/>
      <c r="E31"/>
      <c r="F31" s="565"/>
      <c r="G31"/>
      <c r="H31"/>
      <c r="I31" s="15"/>
      <c r="J31" s="15"/>
      <c r="K31" s="15"/>
      <c r="L31" s="15"/>
      <c r="M31" s="15"/>
      <c r="N31" s="16"/>
    </row>
    <row r="32" spans="1:14">
      <c r="A32" s="773"/>
      <c r="B32" s="44" t="s">
        <v>22</v>
      </c>
      <c r="C32" s="110"/>
      <c r="D32" s="854" t="s">
        <v>184</v>
      </c>
      <c r="E32"/>
      <c r="F32" s="565"/>
      <c r="G32"/>
      <c r="H32"/>
      <c r="I32" s="15"/>
      <c r="J32" s="15"/>
      <c r="K32" s="15"/>
      <c r="L32" s="15"/>
      <c r="M32" s="15"/>
      <c r="N32" s="16"/>
    </row>
    <row r="33" spans="1:17">
      <c r="A33" s="773"/>
      <c r="B33" s="44" t="s">
        <v>23</v>
      </c>
      <c r="C33" s="110"/>
      <c r="D33" s="854" t="s">
        <v>184</v>
      </c>
      <c r="E33"/>
      <c r="F33" s="565"/>
      <c r="G33"/>
      <c r="H33"/>
      <c r="I33" s="15"/>
      <c r="J33" s="15"/>
      <c r="K33" s="15"/>
      <c r="L33" s="15"/>
      <c r="M33" s="15"/>
      <c r="N33" s="16"/>
    </row>
    <row r="34" spans="1:17">
      <c r="A34" s="773"/>
      <c r="B34" s="46" t="s">
        <v>5101</v>
      </c>
      <c r="C34" s="46" t="s">
        <v>184</v>
      </c>
      <c r="D34" s="602"/>
      <c r="E34"/>
      <c r="F34" s="565"/>
      <c r="G34"/>
      <c r="H34"/>
      <c r="I34" s="15"/>
      <c r="J34" s="15"/>
      <c r="K34" s="15"/>
      <c r="L34" s="15"/>
      <c r="M34" s="15"/>
      <c r="N34" s="16"/>
    </row>
    <row r="35" spans="1:17">
      <c r="A35" s="773"/>
      <c r="B35"/>
      <c r="C35"/>
      <c r="E35"/>
      <c r="F35" s="565"/>
      <c r="G35"/>
      <c r="H35"/>
      <c r="I35" s="15"/>
      <c r="J35" s="15"/>
      <c r="K35" s="15"/>
      <c r="L35" s="15"/>
      <c r="M35" s="15"/>
      <c r="N35" s="16"/>
    </row>
    <row r="36" spans="1:17">
      <c r="A36" s="773"/>
      <c r="B36" s="42" t="s">
        <v>25</v>
      </c>
      <c r="C36"/>
      <c r="E36"/>
      <c r="F36" s="565"/>
      <c r="G36"/>
      <c r="H36"/>
      <c r="I36" s="15"/>
      <c r="J36" s="15"/>
      <c r="K36" s="15"/>
      <c r="L36" s="15"/>
      <c r="M36" s="15"/>
      <c r="N36" s="16"/>
    </row>
    <row r="37" spans="1:17">
      <c r="A37" s="773"/>
      <c r="B37"/>
      <c r="C37"/>
      <c r="E37"/>
      <c r="F37" s="565"/>
      <c r="G37"/>
      <c r="H37"/>
      <c r="I37" s="15"/>
      <c r="J37" s="15"/>
      <c r="K37" s="15"/>
      <c r="L37" s="15"/>
      <c r="M37" s="15"/>
      <c r="N37" s="16"/>
    </row>
    <row r="38" spans="1:17">
      <c r="A38" s="773"/>
      <c r="B38"/>
      <c r="C38"/>
      <c r="E38"/>
      <c r="F38" s="565"/>
      <c r="G38"/>
      <c r="H38"/>
      <c r="I38" s="15"/>
      <c r="J38" s="15"/>
      <c r="K38" s="15"/>
      <c r="L38" s="15"/>
      <c r="M38" s="15"/>
      <c r="N38" s="16"/>
    </row>
    <row r="39" spans="1:17">
      <c r="A39" s="773"/>
      <c r="B39" s="43" t="s">
        <v>17</v>
      </c>
      <c r="C39" s="43" t="s">
        <v>26</v>
      </c>
      <c r="D39" s="114" t="s">
        <v>27</v>
      </c>
      <c r="E39" s="615" t="s">
        <v>28</v>
      </c>
      <c r="F39" s="565"/>
      <c r="G39"/>
      <c r="H39"/>
      <c r="I39" s="15"/>
      <c r="J39" s="15"/>
      <c r="K39" s="15"/>
      <c r="L39" s="15"/>
      <c r="M39" s="15"/>
      <c r="N39" s="16"/>
    </row>
    <row r="40" spans="1:17" ht="28.5">
      <c r="A40" s="773"/>
      <c r="B40" s="49" t="s">
        <v>29</v>
      </c>
      <c r="C40" s="50">
        <v>40</v>
      </c>
      <c r="D40" s="602">
        <v>0</v>
      </c>
      <c r="E40" s="1265">
        <f>+D40+D41</f>
        <v>0</v>
      </c>
      <c r="F40" s="565"/>
      <c r="G40"/>
      <c r="H40"/>
      <c r="I40" s="15"/>
      <c r="J40" s="15"/>
      <c r="K40" s="15"/>
      <c r="L40" s="15"/>
      <c r="M40" s="15"/>
      <c r="N40" s="16"/>
    </row>
    <row r="41" spans="1:17" ht="42.75">
      <c r="A41" s="773"/>
      <c r="B41" s="49" t="s">
        <v>30</v>
      </c>
      <c r="C41" s="50">
        <v>60</v>
      </c>
      <c r="D41" s="602">
        <f>+F189</f>
        <v>0</v>
      </c>
      <c r="E41" s="1266"/>
      <c r="F41" s="565"/>
      <c r="G41"/>
      <c r="H41"/>
      <c r="I41" s="15"/>
      <c r="J41" s="15"/>
      <c r="K41" s="15"/>
      <c r="L41" s="15"/>
      <c r="M41" s="15"/>
      <c r="N41" s="16"/>
    </row>
    <row r="42" spans="1:17">
      <c r="A42" s="773"/>
      <c r="C42" s="40"/>
      <c r="D42" s="724"/>
      <c r="E42" s="41"/>
      <c r="F42" s="37"/>
      <c r="G42" s="37"/>
      <c r="H42" s="37"/>
      <c r="I42" s="38"/>
      <c r="J42" s="38"/>
      <c r="K42" s="38"/>
      <c r="L42" s="38"/>
      <c r="M42" s="38"/>
    </row>
    <row r="43" spans="1:17">
      <c r="A43" s="773"/>
      <c r="C43" s="40"/>
      <c r="D43" s="724"/>
      <c r="E43" s="41"/>
      <c r="F43" s="37"/>
      <c r="G43" s="37"/>
      <c r="H43" s="37"/>
      <c r="I43" s="38"/>
      <c r="J43" s="38"/>
      <c r="K43" s="38"/>
      <c r="L43" s="38"/>
      <c r="M43" s="38"/>
    </row>
    <row r="44" spans="1:17">
      <c r="A44" s="773"/>
      <c r="C44" s="40"/>
      <c r="D44" s="724"/>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30">
      <c r="A49" s="150">
        <v>1</v>
      </c>
      <c r="B49" s="153" t="s">
        <v>5102</v>
      </c>
      <c r="C49" s="153" t="s">
        <v>5102</v>
      </c>
      <c r="D49" s="152" t="s">
        <v>5103</v>
      </c>
      <c r="E49" s="150" t="s">
        <v>5104</v>
      </c>
      <c r="F49" s="152" t="s">
        <v>18</v>
      </c>
      <c r="G49" s="512"/>
      <c r="H49" s="519">
        <v>41640</v>
      </c>
      <c r="I49" s="519">
        <v>41973</v>
      </c>
      <c r="J49" s="519" t="s">
        <v>19</v>
      </c>
      <c r="K49" s="516">
        <v>11</v>
      </c>
      <c r="L49" s="519"/>
      <c r="M49" s="516">
        <v>22</v>
      </c>
      <c r="N49" s="519"/>
      <c r="O49" s="1158">
        <v>20780325</v>
      </c>
      <c r="P49" s="1003">
        <v>58</v>
      </c>
      <c r="Q49" s="150"/>
      <c r="R49" s="175"/>
      <c r="S49" s="175"/>
      <c r="T49" s="175"/>
      <c r="U49" s="175"/>
      <c r="V49" s="175"/>
      <c r="W49" s="175"/>
      <c r="X49" s="175"/>
      <c r="Y49" s="175"/>
      <c r="Z49" s="175"/>
    </row>
    <row r="50" spans="1:26" s="162" customFormat="1" ht="30">
      <c r="A50" s="150">
        <f>+A49+1</f>
        <v>2</v>
      </c>
      <c r="B50" s="153" t="s">
        <v>5102</v>
      </c>
      <c r="C50" s="153" t="s">
        <v>5102</v>
      </c>
      <c r="D50" s="152" t="s">
        <v>5103</v>
      </c>
      <c r="E50" s="557" t="s">
        <v>5104</v>
      </c>
      <c r="F50" s="152" t="s">
        <v>18</v>
      </c>
      <c r="G50" s="152"/>
      <c r="H50" s="519">
        <v>41000</v>
      </c>
      <c r="I50" s="519">
        <v>41182</v>
      </c>
      <c r="J50" s="519"/>
      <c r="K50" s="516">
        <v>6</v>
      </c>
      <c r="L50" s="519"/>
      <c r="M50" s="516">
        <v>22</v>
      </c>
      <c r="N50" s="519"/>
      <c r="O50" s="1158">
        <v>11420185</v>
      </c>
      <c r="P50" s="1003">
        <v>64</v>
      </c>
      <c r="Q50" s="150"/>
      <c r="R50" s="175"/>
      <c r="S50" s="175"/>
      <c r="T50" s="175"/>
      <c r="U50" s="175"/>
      <c r="V50" s="175"/>
      <c r="W50" s="175"/>
      <c r="X50" s="175"/>
      <c r="Y50" s="175"/>
      <c r="Z50" s="175"/>
    </row>
    <row r="51" spans="1:26" s="162" customFormat="1" ht="30">
      <c r="A51" s="150">
        <f t="shared" ref="A51:A56" si="0">+A50+1</f>
        <v>3</v>
      </c>
      <c r="B51" s="153" t="s">
        <v>5102</v>
      </c>
      <c r="C51" s="153" t="s">
        <v>5102</v>
      </c>
      <c r="D51" s="153" t="s">
        <v>2053</v>
      </c>
      <c r="E51" s="557" t="s">
        <v>5105</v>
      </c>
      <c r="F51" s="152" t="s">
        <v>18</v>
      </c>
      <c r="G51" s="152"/>
      <c r="H51" s="519">
        <v>40296</v>
      </c>
      <c r="I51" s="519">
        <v>40527</v>
      </c>
      <c r="J51" s="519"/>
      <c r="K51" s="516">
        <v>8</v>
      </c>
      <c r="L51" s="519"/>
      <c r="M51" s="516">
        <v>874</v>
      </c>
      <c r="N51" s="519"/>
      <c r="O51" s="1158">
        <v>730317801</v>
      </c>
      <c r="P51" s="1003">
        <v>70</v>
      </c>
      <c r="Q51" s="150"/>
      <c r="R51" s="175"/>
      <c r="S51" s="175"/>
      <c r="T51" s="175"/>
      <c r="U51" s="175"/>
      <c r="V51" s="175"/>
      <c r="W51" s="175"/>
      <c r="X51" s="175"/>
      <c r="Y51" s="175"/>
      <c r="Z51" s="175"/>
    </row>
    <row r="52" spans="1:26" s="162" customFormat="1">
      <c r="A52" s="150">
        <f t="shared" si="0"/>
        <v>4</v>
      </c>
      <c r="B52" s="153"/>
      <c r="C52" s="152"/>
      <c r="D52" s="153"/>
      <c r="E52" s="557"/>
      <c r="F52" s="152"/>
      <c r="G52" s="152"/>
      <c r="H52" s="152"/>
      <c r="I52" s="519"/>
      <c r="J52" s="519"/>
      <c r="K52" s="516"/>
      <c r="L52" s="519"/>
      <c r="M52" s="516"/>
      <c r="N52" s="519"/>
      <c r="O52" s="1158"/>
      <c r="P52" s="1003"/>
      <c r="Q52" s="150"/>
      <c r="R52" s="175"/>
      <c r="S52" s="175"/>
      <c r="T52" s="175"/>
      <c r="U52" s="175"/>
      <c r="V52" s="175"/>
      <c r="W52" s="175"/>
      <c r="X52" s="175"/>
      <c r="Y52" s="175"/>
      <c r="Z52" s="175"/>
    </row>
    <row r="53" spans="1:26" s="162" customFormat="1">
      <c r="A53" s="150">
        <f t="shared" si="0"/>
        <v>5</v>
      </c>
      <c r="B53" s="153"/>
      <c r="C53" s="152"/>
      <c r="D53" s="153"/>
      <c r="E53" s="557"/>
      <c r="F53" s="152"/>
      <c r="G53" s="152"/>
      <c r="H53" s="152"/>
      <c r="I53" s="519"/>
      <c r="J53" s="519"/>
      <c r="K53" s="516"/>
      <c r="L53" s="519"/>
      <c r="M53" s="516"/>
      <c r="N53" s="519"/>
      <c r="O53" s="1158"/>
      <c r="P53" s="1003"/>
      <c r="Q53" s="150"/>
      <c r="R53" s="175"/>
      <c r="S53" s="175"/>
      <c r="T53" s="175"/>
      <c r="U53" s="175"/>
      <c r="V53" s="175"/>
      <c r="W53" s="175"/>
      <c r="X53" s="175"/>
      <c r="Y53" s="175"/>
      <c r="Z53" s="175"/>
    </row>
    <row r="54" spans="1:26" s="162" customFormat="1">
      <c r="A54" s="150">
        <f t="shared" si="0"/>
        <v>6</v>
      </c>
      <c r="B54" s="153"/>
      <c r="C54" s="152"/>
      <c r="D54" s="153"/>
      <c r="E54" s="557"/>
      <c r="F54" s="152"/>
      <c r="G54" s="152"/>
      <c r="H54" s="152"/>
      <c r="I54" s="519"/>
      <c r="J54" s="519"/>
      <c r="K54" s="516"/>
      <c r="L54" s="519"/>
      <c r="M54" s="516"/>
      <c r="N54" s="519"/>
      <c r="O54" s="1158"/>
      <c r="P54" s="1003"/>
      <c r="Q54" s="150"/>
      <c r="R54" s="175"/>
      <c r="S54" s="175"/>
      <c r="T54" s="175"/>
      <c r="U54" s="175"/>
      <c r="V54" s="175"/>
      <c r="W54" s="175"/>
      <c r="X54" s="175"/>
      <c r="Y54" s="175"/>
      <c r="Z54" s="175"/>
    </row>
    <row r="55" spans="1:26" s="162" customFormat="1">
      <c r="A55" s="150">
        <f t="shared" si="0"/>
        <v>7</v>
      </c>
      <c r="B55" s="153"/>
      <c r="C55" s="152"/>
      <c r="D55" s="153"/>
      <c r="E55" s="557"/>
      <c r="F55" s="152"/>
      <c r="G55" s="152"/>
      <c r="H55" s="152"/>
      <c r="I55" s="519"/>
      <c r="J55" s="519"/>
      <c r="K55" s="516"/>
      <c r="L55" s="519"/>
      <c r="M55" s="516"/>
      <c r="N55" s="519"/>
      <c r="O55" s="1158"/>
      <c r="P55" s="1003"/>
      <c r="Q55" s="150"/>
      <c r="R55" s="175"/>
      <c r="S55" s="175"/>
      <c r="T55" s="175"/>
      <c r="U55" s="175"/>
      <c r="V55" s="175"/>
      <c r="W55" s="175"/>
      <c r="X55" s="175"/>
      <c r="Y55" s="175"/>
      <c r="Z55" s="175"/>
    </row>
    <row r="56" spans="1:26" s="162" customFormat="1">
      <c r="A56" s="150">
        <f t="shared" si="0"/>
        <v>8</v>
      </c>
      <c r="B56" s="153"/>
      <c r="C56" s="152"/>
      <c r="D56" s="153"/>
      <c r="E56" s="557"/>
      <c r="F56" s="152"/>
      <c r="G56" s="152"/>
      <c r="H56" s="152"/>
      <c r="I56" s="519"/>
      <c r="J56" s="519"/>
      <c r="K56" s="516"/>
      <c r="L56" s="519"/>
      <c r="M56" s="516"/>
      <c r="N56" s="519"/>
      <c r="O56" s="1158"/>
      <c r="P56" s="1003"/>
      <c r="Q56" s="150"/>
      <c r="R56" s="175"/>
      <c r="S56" s="175"/>
      <c r="T56" s="175"/>
      <c r="U56" s="175"/>
      <c r="V56" s="175"/>
      <c r="W56" s="175"/>
      <c r="X56" s="175"/>
      <c r="Y56" s="175"/>
      <c r="Z56" s="175"/>
    </row>
    <row r="57" spans="1:26" s="162" customFormat="1">
      <c r="A57" s="150"/>
      <c r="B57" s="151" t="s">
        <v>28</v>
      </c>
      <c r="C57" s="152"/>
      <c r="D57" s="153"/>
      <c r="E57" s="557"/>
      <c r="F57" s="152"/>
      <c r="G57" s="152"/>
      <c r="H57" s="152"/>
      <c r="I57" s="519"/>
      <c r="J57" s="519"/>
      <c r="K57" s="960">
        <f t="shared" ref="K57" si="1">SUM(K49:K56)</f>
        <v>25</v>
      </c>
      <c r="L57" s="1159"/>
      <c r="M57" s="960">
        <f t="shared" ref="M57" si="2">SUM(M49:M56)</f>
        <v>918</v>
      </c>
      <c r="N57" s="1159"/>
      <c r="O57" s="1158"/>
      <c r="P57" s="1003"/>
      <c r="Q57" s="150"/>
    </row>
    <row r="58" spans="1:26" s="112" customFormat="1">
      <c r="D58" s="727"/>
      <c r="E58" s="163"/>
      <c r="F58" s="568"/>
    </row>
    <row r="59" spans="1:26" s="112" customFormat="1">
      <c r="B59" s="1253" t="s">
        <v>60</v>
      </c>
      <c r="C59" s="1253" t="s">
        <v>61</v>
      </c>
      <c r="D59" s="1255" t="s">
        <v>62</v>
      </c>
      <c r="E59" s="1255"/>
      <c r="F59" s="568"/>
    </row>
    <row r="60" spans="1:26" s="112" customFormat="1">
      <c r="B60" s="1254"/>
      <c r="C60" s="1254"/>
      <c r="D60" s="841" t="s">
        <v>63</v>
      </c>
      <c r="E60" s="165" t="s">
        <v>64</v>
      </c>
      <c r="F60" s="568"/>
    </row>
    <row r="61" spans="1:26" s="112" customFormat="1" ht="30.6" customHeight="1">
      <c r="B61" s="166" t="s">
        <v>65</v>
      </c>
      <c r="C61" s="167">
        <f>+K57</f>
        <v>25</v>
      </c>
      <c r="D61" s="629" t="s">
        <v>184</v>
      </c>
      <c r="E61" s="117"/>
      <c r="F61" s="573"/>
      <c r="G61" s="168"/>
      <c r="H61" s="168"/>
      <c r="I61" s="168"/>
      <c r="J61" s="168"/>
      <c r="K61" s="168"/>
      <c r="L61" s="168"/>
      <c r="M61" s="168"/>
    </row>
    <row r="62" spans="1:26" s="112" customFormat="1" ht="30" customHeight="1">
      <c r="B62" s="166" t="s">
        <v>66</v>
      </c>
      <c r="C62" s="167">
        <f>+M57</f>
        <v>918</v>
      </c>
      <c r="D62" s="629" t="s">
        <v>184</v>
      </c>
      <c r="E62" s="117"/>
      <c r="F62" s="568"/>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4"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ht="45.75" customHeight="1">
      <c r="B69" s="119" t="s">
        <v>1028</v>
      </c>
      <c r="C69" s="47" t="s">
        <v>155</v>
      </c>
      <c r="D69" s="629"/>
      <c r="E69" s="120"/>
      <c r="F69" s="554"/>
      <c r="G69" s="121"/>
      <c r="H69" s="121"/>
      <c r="I69" s="122"/>
      <c r="J69" s="122"/>
      <c r="K69" s="44"/>
      <c r="L69" s="44"/>
      <c r="M69" s="44"/>
      <c r="N69" s="44"/>
      <c r="O69" s="1276" t="s">
        <v>5106</v>
      </c>
      <c r="P69" s="1277"/>
      <c r="Q69" s="44" t="s">
        <v>19</v>
      </c>
    </row>
    <row r="70" spans="2:17">
      <c r="B70" s="119"/>
      <c r="C70" s="47"/>
      <c r="D70" s="629"/>
      <c r="E70" s="120"/>
      <c r="F70" s="554"/>
      <c r="G70" s="121"/>
      <c r="H70" s="121"/>
      <c r="I70" s="122"/>
      <c r="J70" s="122"/>
      <c r="K70" s="44"/>
      <c r="L70" s="44"/>
      <c r="M70" s="44"/>
      <c r="N70" s="44"/>
      <c r="O70" s="1278"/>
      <c r="P70" s="1279"/>
      <c r="Q70" s="44"/>
    </row>
    <row r="71" spans="2:17">
      <c r="B71" s="119"/>
      <c r="C71" s="47"/>
      <c r="D71" s="629"/>
      <c r="E71" s="120"/>
      <c r="F71" s="554"/>
      <c r="G71" s="121"/>
      <c r="H71" s="121"/>
      <c r="I71" s="122"/>
      <c r="J71" s="122"/>
      <c r="K71" s="44"/>
      <c r="L71" s="44"/>
      <c r="M71" s="44"/>
      <c r="N71" s="44"/>
      <c r="O71" s="1278"/>
      <c r="P71" s="1279"/>
      <c r="Q71" s="44"/>
    </row>
    <row r="72" spans="2:17">
      <c r="B72" s="119"/>
      <c r="C72" s="47"/>
      <c r="D72" s="629"/>
      <c r="E72" s="120"/>
      <c r="F72" s="554"/>
      <c r="G72" s="121"/>
      <c r="H72" s="121"/>
      <c r="I72" s="122"/>
      <c r="J72" s="122"/>
      <c r="K72" s="44"/>
      <c r="L72" s="44"/>
      <c r="M72" s="44"/>
      <c r="N72" s="44"/>
      <c r="O72" s="1278"/>
      <c r="P72" s="1279"/>
      <c r="Q72" s="44"/>
    </row>
    <row r="73" spans="2:17">
      <c r="B73" s="119"/>
      <c r="C73" s="47"/>
      <c r="D73" s="629"/>
      <c r="E73" s="120"/>
      <c r="F73" s="554"/>
      <c r="G73" s="121"/>
      <c r="H73" s="121"/>
      <c r="I73" s="122"/>
      <c r="J73" s="122"/>
      <c r="K73" s="44"/>
      <c r="L73" s="44"/>
      <c r="M73" s="44"/>
      <c r="N73" s="44"/>
      <c r="O73" s="1278"/>
      <c r="P73" s="1279"/>
      <c r="Q73" s="44"/>
    </row>
    <row r="74" spans="2:17">
      <c r="B74" s="119"/>
      <c r="C74" s="47"/>
      <c r="D74" s="629"/>
      <c r="E74" s="120"/>
      <c r="F74" s="554"/>
      <c r="G74" s="121"/>
      <c r="H74" s="121"/>
      <c r="I74" s="122"/>
      <c r="J74" s="122"/>
      <c r="K74" s="44"/>
      <c r="L74" s="44"/>
      <c r="M74" s="44"/>
      <c r="N74" s="44"/>
      <c r="O74" s="1278"/>
      <c r="P74" s="1279"/>
      <c r="Q74" s="44"/>
    </row>
    <row r="75" spans="2:17">
      <c r="B75" s="44"/>
      <c r="C75" s="605"/>
      <c r="D75" s="602"/>
      <c r="E75" s="44"/>
      <c r="F75" s="129"/>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1608</v>
      </c>
      <c r="K86" s="1272"/>
      <c r="L86" s="1273"/>
      <c r="M86" s="114" t="s">
        <v>101</v>
      </c>
      <c r="N86" s="114" t="s">
        <v>102</v>
      </c>
      <c r="O86" s="114" t="s">
        <v>103</v>
      </c>
      <c r="P86" s="1271" t="s">
        <v>82</v>
      </c>
      <c r="Q86" s="1273"/>
    </row>
    <row r="87" spans="2:17" ht="78" customHeight="1">
      <c r="B87" s="1310" t="s">
        <v>1768</v>
      </c>
      <c r="C87" s="1312" t="s">
        <v>5107</v>
      </c>
      <c r="D87" s="1310" t="s">
        <v>5108</v>
      </c>
      <c r="E87" s="1265">
        <v>34567720</v>
      </c>
      <c r="F87" s="1310" t="s">
        <v>5109</v>
      </c>
      <c r="G87" s="1310" t="s">
        <v>5110</v>
      </c>
      <c r="H87" s="1300" t="s">
        <v>5111</v>
      </c>
      <c r="I87" s="1303" t="s">
        <v>53</v>
      </c>
      <c r="J87" s="730" t="s">
        <v>189</v>
      </c>
      <c r="K87" s="731" t="s">
        <v>5112</v>
      </c>
      <c r="L87" s="771" t="s">
        <v>1775</v>
      </c>
      <c r="M87" s="1265" t="s">
        <v>18</v>
      </c>
      <c r="N87" s="1265" t="s">
        <v>18</v>
      </c>
      <c r="O87" s="1265" t="s">
        <v>18</v>
      </c>
      <c r="P87" s="1280" t="s">
        <v>5113</v>
      </c>
      <c r="Q87" s="1280"/>
    </row>
    <row r="88" spans="2:17" ht="76.5" customHeight="1">
      <c r="B88" s="1311"/>
      <c r="C88" s="1313"/>
      <c r="D88" s="1311"/>
      <c r="E88" s="1283"/>
      <c r="F88" s="1311"/>
      <c r="G88" s="1311"/>
      <c r="H88" s="1301"/>
      <c r="I88" s="1304"/>
      <c r="J88" s="730" t="s">
        <v>1697</v>
      </c>
      <c r="K88" s="731" t="s">
        <v>5114</v>
      </c>
      <c r="L88" s="771" t="s">
        <v>5115</v>
      </c>
      <c r="M88" s="1283"/>
      <c r="N88" s="1283"/>
      <c r="O88" s="1283"/>
      <c r="P88" s="1298" t="s">
        <v>5113</v>
      </c>
      <c r="Q88" s="1299"/>
    </row>
    <row r="89" spans="2:17" ht="65.25" customHeight="1">
      <c r="B89" s="1311"/>
      <c r="C89" s="1313"/>
      <c r="D89" s="1311"/>
      <c r="E89" s="1283"/>
      <c r="F89" s="1311"/>
      <c r="G89" s="1311"/>
      <c r="H89" s="1301"/>
      <c r="I89" s="1304"/>
      <c r="J89" s="1280" t="s">
        <v>2298</v>
      </c>
      <c r="K89" s="771" t="s">
        <v>5116</v>
      </c>
      <c r="L89" s="771" t="s">
        <v>1270</v>
      </c>
      <c r="M89" s="1283"/>
      <c r="N89" s="1283"/>
      <c r="O89" s="1283"/>
      <c r="P89" s="1306"/>
      <c r="Q89" s="1307"/>
    </row>
    <row r="90" spans="2:17" ht="266.25" customHeight="1">
      <c r="B90" s="1311"/>
      <c r="C90" s="1313"/>
      <c r="D90" s="1311"/>
      <c r="E90" s="1283"/>
      <c r="F90" s="1311"/>
      <c r="G90" s="1311"/>
      <c r="H90" s="1301"/>
      <c r="I90" s="1304"/>
      <c r="J90" s="1280"/>
      <c r="K90" s="731" t="s">
        <v>5117</v>
      </c>
      <c r="L90" s="771" t="s">
        <v>5118</v>
      </c>
      <c r="M90" s="1283"/>
      <c r="N90" s="1283"/>
      <c r="O90" s="1283"/>
      <c r="P90" s="1306"/>
      <c r="Q90" s="1307"/>
    </row>
    <row r="91" spans="2:17" ht="81.75" customHeight="1">
      <c r="B91" s="1311"/>
      <c r="C91" s="1314"/>
      <c r="D91" s="1315"/>
      <c r="E91" s="1266"/>
      <c r="F91" s="1315"/>
      <c r="G91" s="1315"/>
      <c r="H91" s="1302"/>
      <c r="I91" s="1305"/>
      <c r="J91" s="496" t="s">
        <v>5119</v>
      </c>
      <c r="K91" s="731" t="s">
        <v>5120</v>
      </c>
      <c r="L91" s="771" t="s">
        <v>5121</v>
      </c>
      <c r="M91" s="1266"/>
      <c r="N91" s="1266"/>
      <c r="O91" s="1266"/>
      <c r="P91" s="1308"/>
      <c r="Q91" s="1309"/>
    </row>
    <row r="92" spans="2:17" ht="61.5" customHeight="1">
      <c r="B92" s="1311"/>
      <c r="C92" s="1316" t="s">
        <v>5107</v>
      </c>
      <c r="D92" s="1310" t="s">
        <v>5045</v>
      </c>
      <c r="E92" s="1265">
        <v>34565293</v>
      </c>
      <c r="F92" s="1310" t="s">
        <v>5109</v>
      </c>
      <c r="G92" s="1265" t="s">
        <v>5110</v>
      </c>
      <c r="H92" s="1300" t="s">
        <v>5111</v>
      </c>
      <c r="I92" s="1319" t="s">
        <v>53</v>
      </c>
      <c r="J92" s="1310" t="s">
        <v>2298</v>
      </c>
      <c r="K92" s="731" t="s">
        <v>5122</v>
      </c>
      <c r="L92" s="118" t="s">
        <v>5118</v>
      </c>
      <c r="M92" s="1265" t="s">
        <v>18</v>
      </c>
      <c r="N92" s="1265" t="s">
        <v>19</v>
      </c>
      <c r="O92" s="1265" t="s">
        <v>18</v>
      </c>
      <c r="P92" s="1298" t="s">
        <v>5123</v>
      </c>
      <c r="Q92" s="1299"/>
    </row>
    <row r="93" spans="2:17" ht="314.25" customHeight="1">
      <c r="B93" s="1311"/>
      <c r="C93" s="1317"/>
      <c r="D93" s="1311"/>
      <c r="E93" s="1283"/>
      <c r="F93" s="1311"/>
      <c r="G93" s="1283"/>
      <c r="H93" s="1301"/>
      <c r="I93" s="1320"/>
      <c r="J93" s="1315"/>
      <c r="K93" s="731" t="s">
        <v>5124</v>
      </c>
      <c r="L93" s="118" t="s">
        <v>497</v>
      </c>
      <c r="M93" s="1283"/>
      <c r="N93" s="1283"/>
      <c r="O93" s="1283"/>
      <c r="P93" s="1306"/>
      <c r="Q93" s="1307"/>
    </row>
    <row r="94" spans="2:17" ht="44.25" customHeight="1">
      <c r="B94" s="1311"/>
      <c r="C94" s="1318" t="s">
        <v>5125</v>
      </c>
      <c r="D94" s="1318" t="s">
        <v>5051</v>
      </c>
      <c r="E94" s="1318">
        <v>10593346</v>
      </c>
      <c r="F94" s="1318" t="s">
        <v>5126</v>
      </c>
      <c r="G94" s="1318" t="s">
        <v>5127</v>
      </c>
      <c r="H94" s="1318" t="s">
        <v>5128</v>
      </c>
      <c r="I94" s="1318" t="s">
        <v>53</v>
      </c>
      <c r="J94" s="730" t="s">
        <v>5129</v>
      </c>
      <c r="K94" s="731" t="s">
        <v>5130</v>
      </c>
      <c r="L94" s="771" t="s">
        <v>1270</v>
      </c>
      <c r="M94" s="1265" t="s">
        <v>18</v>
      </c>
      <c r="N94" s="1265" t="s">
        <v>19</v>
      </c>
      <c r="O94" s="1265" t="s">
        <v>18</v>
      </c>
      <c r="P94" s="1298" t="s">
        <v>5123</v>
      </c>
      <c r="Q94" s="1299"/>
    </row>
    <row r="95" spans="2:17" ht="49.5" customHeight="1">
      <c r="B95" s="1311"/>
      <c r="C95" s="1318"/>
      <c r="D95" s="1318"/>
      <c r="E95" s="1318"/>
      <c r="F95" s="1318"/>
      <c r="G95" s="1318"/>
      <c r="H95" s="1318"/>
      <c r="I95" s="1318"/>
      <c r="J95" s="731" t="s">
        <v>5131</v>
      </c>
      <c r="K95" s="129" t="s">
        <v>5132</v>
      </c>
      <c r="L95" s="771" t="s">
        <v>1270</v>
      </c>
      <c r="M95" s="1283"/>
      <c r="N95" s="1283"/>
      <c r="O95" s="1283"/>
      <c r="P95" s="1306"/>
      <c r="Q95" s="1307"/>
    </row>
    <row r="96" spans="2:17" ht="33.6" customHeight="1">
      <c r="B96" s="1311"/>
      <c r="C96" s="1318"/>
      <c r="D96" s="1318"/>
      <c r="E96" s="1318"/>
      <c r="F96" s="1318"/>
      <c r="G96" s="1318"/>
      <c r="H96" s="1318"/>
      <c r="I96" s="1318"/>
      <c r="J96" s="730" t="s">
        <v>2298</v>
      </c>
      <c r="K96" s="731" t="s">
        <v>5133</v>
      </c>
      <c r="L96" s="771" t="s">
        <v>1270</v>
      </c>
      <c r="M96" s="1283"/>
      <c r="N96" s="1283"/>
      <c r="O96" s="1283"/>
      <c r="P96" s="1306"/>
      <c r="Q96" s="1307"/>
    </row>
    <row r="97" spans="2:17" ht="99" customHeight="1">
      <c r="B97" s="1311"/>
      <c r="C97" s="1318"/>
      <c r="D97" s="1318"/>
      <c r="E97" s="1318"/>
      <c r="F97" s="1318"/>
      <c r="G97" s="1318"/>
      <c r="H97" s="1318"/>
      <c r="I97" s="1318"/>
      <c r="J97" s="129" t="s">
        <v>5134</v>
      </c>
      <c r="K97" s="129" t="s">
        <v>5135</v>
      </c>
      <c r="L97" s="731" t="s">
        <v>1241</v>
      </c>
      <c r="M97" s="1283"/>
      <c r="N97" s="1283"/>
      <c r="O97" s="1283"/>
      <c r="P97" s="1306"/>
      <c r="Q97" s="1307"/>
    </row>
    <row r="98" spans="2:17" ht="61.5" customHeight="1">
      <c r="B98" s="1311"/>
      <c r="C98" s="1318"/>
      <c r="D98" s="1318"/>
      <c r="E98" s="1318"/>
      <c r="F98" s="1318"/>
      <c r="G98" s="1318"/>
      <c r="H98" s="1318"/>
      <c r="I98" s="1318"/>
      <c r="J98" s="129" t="s">
        <v>5136</v>
      </c>
      <c r="K98" s="731" t="s">
        <v>5137</v>
      </c>
      <c r="L98" s="771" t="s">
        <v>1270</v>
      </c>
      <c r="M98" s="1283"/>
      <c r="N98" s="1283"/>
      <c r="O98" s="1283"/>
      <c r="P98" s="1306"/>
      <c r="Q98" s="1307"/>
    </row>
    <row r="99" spans="2:17" ht="53.25" customHeight="1">
      <c r="B99" s="1311" t="s">
        <v>303</v>
      </c>
      <c r="C99" s="1312" t="s">
        <v>5107</v>
      </c>
      <c r="D99" s="1312" t="s">
        <v>5055</v>
      </c>
      <c r="E99" s="1312">
        <v>44191144</v>
      </c>
      <c r="F99" s="1312" t="s">
        <v>5138</v>
      </c>
      <c r="G99" s="1312" t="s">
        <v>5139</v>
      </c>
      <c r="H99" s="1312" t="s">
        <v>5140</v>
      </c>
      <c r="I99" s="1312" t="s">
        <v>5141</v>
      </c>
      <c r="J99" s="129" t="s">
        <v>5142</v>
      </c>
      <c r="K99" s="731" t="s">
        <v>5143</v>
      </c>
      <c r="L99" s="771" t="s">
        <v>4072</v>
      </c>
      <c r="M99" s="1312" t="s">
        <v>18</v>
      </c>
      <c r="N99" s="1312" t="s">
        <v>18</v>
      </c>
      <c r="O99" s="1312" t="s">
        <v>18</v>
      </c>
      <c r="P99" s="1321"/>
      <c r="Q99" s="1322"/>
    </row>
    <row r="100" spans="2:17" ht="49.5" customHeight="1">
      <c r="B100" s="1311"/>
      <c r="C100" s="1313"/>
      <c r="D100" s="1313"/>
      <c r="E100" s="1313"/>
      <c r="F100" s="1313"/>
      <c r="G100" s="1313"/>
      <c r="H100" s="1313"/>
      <c r="I100" s="1313"/>
      <c r="J100" s="129" t="s">
        <v>5144</v>
      </c>
      <c r="K100" s="731" t="s">
        <v>5145</v>
      </c>
      <c r="L100" s="771" t="s">
        <v>4072</v>
      </c>
      <c r="M100" s="1313"/>
      <c r="N100" s="1313"/>
      <c r="O100" s="1313"/>
      <c r="P100" s="1321"/>
      <c r="Q100" s="1322"/>
    </row>
    <row r="101" spans="2:17" ht="33.6" customHeight="1">
      <c r="B101" s="1311"/>
      <c r="C101" s="1314"/>
      <c r="D101" s="1314"/>
      <c r="E101" s="1314"/>
      <c r="F101" s="1314"/>
      <c r="G101" s="1314"/>
      <c r="H101" s="1314"/>
      <c r="I101" s="1314"/>
      <c r="J101" s="129" t="s">
        <v>5146</v>
      </c>
      <c r="K101" s="731" t="s">
        <v>5147</v>
      </c>
      <c r="L101" s="771" t="s">
        <v>5148</v>
      </c>
      <c r="M101" s="1314"/>
      <c r="N101" s="1314"/>
      <c r="O101" s="1314"/>
      <c r="P101" s="1321"/>
      <c r="Q101" s="1322"/>
    </row>
    <row r="102" spans="2:17" ht="44.25" customHeight="1">
      <c r="B102" s="1311"/>
      <c r="C102" s="772" t="s">
        <v>5107</v>
      </c>
      <c r="D102" s="774" t="s">
        <v>5149</v>
      </c>
      <c r="E102" s="772">
        <v>59892201</v>
      </c>
      <c r="F102" s="774" t="s">
        <v>5150</v>
      </c>
      <c r="G102" s="774" t="s">
        <v>1201</v>
      </c>
      <c r="H102" s="774" t="s">
        <v>5151</v>
      </c>
      <c r="I102" s="774">
        <v>19261220411</v>
      </c>
      <c r="J102" s="129" t="s">
        <v>5152</v>
      </c>
      <c r="K102" s="731" t="s">
        <v>5153</v>
      </c>
      <c r="L102" s="771" t="s">
        <v>5154</v>
      </c>
      <c r="M102" s="679" t="s">
        <v>18</v>
      </c>
      <c r="N102" s="496" t="s">
        <v>19</v>
      </c>
      <c r="O102" s="679" t="s">
        <v>18</v>
      </c>
      <c r="P102" s="1308" t="s">
        <v>5155</v>
      </c>
      <c r="Q102" s="1309"/>
    </row>
    <row r="103" spans="2:17" ht="44.25" customHeight="1">
      <c r="B103" s="1311"/>
      <c r="C103" s="1312" t="s">
        <v>5125</v>
      </c>
      <c r="D103" s="1312" t="s">
        <v>5156</v>
      </c>
      <c r="E103" s="1312">
        <v>1085686564</v>
      </c>
      <c r="F103" s="1312" t="s">
        <v>5157</v>
      </c>
      <c r="G103" s="1312" t="s">
        <v>5158</v>
      </c>
      <c r="H103" s="1312" t="s">
        <v>5159</v>
      </c>
      <c r="I103" s="1312"/>
      <c r="J103" s="129" t="s">
        <v>5160</v>
      </c>
      <c r="K103" s="731" t="s">
        <v>5161</v>
      </c>
      <c r="L103" s="771" t="s">
        <v>5162</v>
      </c>
      <c r="M103" s="1312" t="s">
        <v>18</v>
      </c>
      <c r="N103" s="1312" t="s">
        <v>18</v>
      </c>
      <c r="O103" s="1312" t="s">
        <v>18</v>
      </c>
      <c r="P103" s="1298" t="s">
        <v>5113</v>
      </c>
      <c r="Q103" s="1299"/>
    </row>
    <row r="104" spans="2:17" ht="44.25" customHeight="1">
      <c r="B104" s="1315"/>
      <c r="C104" s="1314"/>
      <c r="D104" s="1314"/>
      <c r="E104" s="1314"/>
      <c r="F104" s="1314"/>
      <c r="G104" s="1314"/>
      <c r="H104" s="1314"/>
      <c r="I104" s="1314"/>
      <c r="J104" s="129" t="s">
        <v>5163</v>
      </c>
      <c r="K104" s="731" t="s">
        <v>5164</v>
      </c>
      <c r="L104" s="771" t="s">
        <v>5162</v>
      </c>
      <c r="M104" s="1314"/>
      <c r="N104" s="1314"/>
      <c r="O104" s="1314"/>
      <c r="P104" s="1308"/>
      <c r="Q104" s="1309"/>
    </row>
    <row r="105" spans="2:17" ht="50.25" customHeight="1">
      <c r="B105" s="1310" t="s">
        <v>1056</v>
      </c>
      <c r="C105" s="1323" t="s">
        <v>5165</v>
      </c>
      <c r="D105" s="1323" t="s">
        <v>5067</v>
      </c>
      <c r="E105" s="1323">
        <v>25285062</v>
      </c>
      <c r="F105" s="1310" t="s">
        <v>1242</v>
      </c>
      <c r="G105" s="1310" t="s">
        <v>1305</v>
      </c>
      <c r="H105" s="1310" t="s">
        <v>5166</v>
      </c>
      <c r="I105" s="1310">
        <v>106401</v>
      </c>
      <c r="J105" s="820" t="s">
        <v>5167</v>
      </c>
      <c r="K105" s="736" t="s">
        <v>5168</v>
      </c>
      <c r="L105" s="736" t="s">
        <v>5169</v>
      </c>
      <c r="M105" s="1341" t="s">
        <v>18</v>
      </c>
      <c r="N105" s="1341" t="s">
        <v>18</v>
      </c>
      <c r="O105" s="1341" t="s">
        <v>18</v>
      </c>
      <c r="P105" s="1326" t="s">
        <v>5113</v>
      </c>
      <c r="Q105" s="1327"/>
    </row>
    <row r="106" spans="2:17" ht="84" customHeight="1">
      <c r="B106" s="1311"/>
      <c r="C106" s="1324"/>
      <c r="D106" s="1324"/>
      <c r="E106" s="1324"/>
      <c r="F106" s="1311"/>
      <c r="G106" s="1311"/>
      <c r="H106" s="1311"/>
      <c r="I106" s="1311"/>
      <c r="J106" s="820" t="s">
        <v>5170</v>
      </c>
      <c r="K106" s="736" t="s">
        <v>5171</v>
      </c>
      <c r="L106" s="756" t="s">
        <v>5172</v>
      </c>
      <c r="M106" s="1342"/>
      <c r="N106" s="1342"/>
      <c r="O106" s="1342"/>
      <c r="P106" s="1328"/>
      <c r="Q106" s="1329"/>
    </row>
    <row r="107" spans="2:17" ht="55.5" customHeight="1">
      <c r="B107" s="1311"/>
      <c r="C107" s="1324"/>
      <c r="D107" s="1324"/>
      <c r="E107" s="1324"/>
      <c r="F107" s="1311"/>
      <c r="G107" s="1311"/>
      <c r="H107" s="1311"/>
      <c r="I107" s="1311"/>
      <c r="J107" s="820" t="s">
        <v>5173</v>
      </c>
      <c r="K107" s="736" t="s">
        <v>5174</v>
      </c>
      <c r="L107" s="756" t="s">
        <v>1242</v>
      </c>
      <c r="M107" s="1342"/>
      <c r="N107" s="1342"/>
      <c r="O107" s="1342"/>
      <c r="P107" s="1328"/>
      <c r="Q107" s="1329"/>
    </row>
    <row r="108" spans="2:17" ht="66" customHeight="1">
      <c r="B108" s="1311"/>
      <c r="C108" s="1324"/>
      <c r="D108" s="1324"/>
      <c r="E108" s="1324"/>
      <c r="F108" s="1311"/>
      <c r="G108" s="1311"/>
      <c r="H108" s="1311"/>
      <c r="I108" s="1311"/>
      <c r="J108" s="736" t="s">
        <v>5175</v>
      </c>
      <c r="K108" s="736" t="s">
        <v>5176</v>
      </c>
      <c r="L108" s="736" t="s">
        <v>1270</v>
      </c>
      <c r="M108" s="1342"/>
      <c r="N108" s="1342"/>
      <c r="O108" s="1342"/>
      <c r="P108" s="1328"/>
      <c r="Q108" s="1329"/>
    </row>
    <row r="109" spans="2:17" ht="63.75" customHeight="1">
      <c r="B109" s="1311"/>
      <c r="C109" s="1324"/>
      <c r="D109" s="1324"/>
      <c r="E109" s="1324"/>
      <c r="F109" s="1311"/>
      <c r="G109" s="1311"/>
      <c r="H109" s="1311"/>
      <c r="I109" s="1311"/>
      <c r="J109" s="736" t="s">
        <v>5177</v>
      </c>
      <c r="K109" s="736" t="s">
        <v>5178</v>
      </c>
      <c r="L109" s="736" t="s">
        <v>5179</v>
      </c>
      <c r="M109" s="1342"/>
      <c r="N109" s="1342"/>
      <c r="O109" s="1342"/>
      <c r="P109" s="1328"/>
      <c r="Q109" s="1329"/>
    </row>
    <row r="110" spans="2:17" ht="99.75" customHeight="1">
      <c r="B110" s="1311"/>
      <c r="C110" s="1324"/>
      <c r="D110" s="1324"/>
      <c r="E110" s="1324"/>
      <c r="F110" s="1315"/>
      <c r="G110" s="1315"/>
      <c r="H110" s="1315"/>
      <c r="I110" s="1311"/>
      <c r="J110" s="736" t="s">
        <v>5180</v>
      </c>
      <c r="K110" s="736" t="s">
        <v>5181</v>
      </c>
      <c r="L110" s="736" t="s">
        <v>5182</v>
      </c>
      <c r="M110" s="1342"/>
      <c r="N110" s="1342"/>
      <c r="O110" s="1342"/>
      <c r="P110" s="1328"/>
      <c r="Q110" s="1329"/>
    </row>
    <row r="111" spans="2:17" ht="33.6" customHeight="1">
      <c r="B111" s="1311"/>
      <c r="C111" s="1324"/>
      <c r="D111" s="1324"/>
      <c r="E111" s="1324"/>
      <c r="F111" s="1332" t="s">
        <v>5183</v>
      </c>
      <c r="G111" s="1334" t="s">
        <v>5184</v>
      </c>
      <c r="H111" s="1336" t="s">
        <v>5185</v>
      </c>
      <c r="I111" s="1311"/>
      <c r="J111" s="756" t="s">
        <v>5186</v>
      </c>
      <c r="K111" s="736" t="s">
        <v>5187</v>
      </c>
      <c r="L111" s="756" t="s">
        <v>1242</v>
      </c>
      <c r="M111" s="1342"/>
      <c r="N111" s="1342"/>
      <c r="O111" s="1342"/>
      <c r="P111" s="1328"/>
      <c r="Q111" s="1329"/>
    </row>
    <row r="112" spans="2:17" ht="44.25" customHeight="1">
      <c r="B112" s="1311"/>
      <c r="C112" s="1325"/>
      <c r="D112" s="1325"/>
      <c r="E112" s="1325"/>
      <c r="F112" s="1333"/>
      <c r="G112" s="1335"/>
      <c r="H112" s="1337"/>
      <c r="I112" s="1315"/>
      <c r="J112" s="736" t="s">
        <v>5188</v>
      </c>
      <c r="K112" s="736" t="s">
        <v>5189</v>
      </c>
      <c r="L112" s="756" t="s">
        <v>1270</v>
      </c>
      <c r="M112" s="1343"/>
      <c r="N112" s="1343"/>
      <c r="O112" s="1343"/>
      <c r="P112" s="1330"/>
      <c r="Q112" s="1331"/>
    </row>
    <row r="113" spans="2:17" ht="96" customHeight="1">
      <c r="B113" s="1311"/>
      <c r="C113" s="1160" t="s">
        <v>5165</v>
      </c>
      <c r="D113" s="129" t="s">
        <v>5190</v>
      </c>
      <c r="E113" s="602">
        <v>1061749902</v>
      </c>
      <c r="F113" s="129" t="s">
        <v>5191</v>
      </c>
      <c r="G113" s="129" t="s">
        <v>1389</v>
      </c>
      <c r="H113" s="129" t="s">
        <v>5192</v>
      </c>
      <c r="I113" s="129"/>
      <c r="J113" s="736" t="s">
        <v>5193</v>
      </c>
      <c r="K113" s="736"/>
      <c r="L113" s="736" t="s">
        <v>5194</v>
      </c>
      <c r="M113" s="1161" t="s">
        <v>18</v>
      </c>
      <c r="N113" s="1161" t="s">
        <v>19</v>
      </c>
      <c r="O113" s="1161" t="s">
        <v>18</v>
      </c>
      <c r="P113" s="1338" t="s">
        <v>5195</v>
      </c>
      <c r="Q113" s="1338"/>
    </row>
    <row r="114" spans="2:17" ht="51" customHeight="1">
      <c r="B114" s="1311"/>
      <c r="C114" s="1339" t="s">
        <v>5165</v>
      </c>
      <c r="D114" s="1280" t="s">
        <v>5196</v>
      </c>
      <c r="E114" s="1280">
        <v>67032650</v>
      </c>
      <c r="F114" s="129" t="s">
        <v>1242</v>
      </c>
      <c r="G114" s="129" t="s">
        <v>5197</v>
      </c>
      <c r="H114" s="129" t="s">
        <v>5198</v>
      </c>
      <c r="I114" s="1310"/>
      <c r="J114" s="736" t="s">
        <v>5199</v>
      </c>
      <c r="K114" s="736" t="s">
        <v>5200</v>
      </c>
      <c r="L114" s="736" t="s">
        <v>5201</v>
      </c>
      <c r="M114" s="1340" t="s">
        <v>18</v>
      </c>
      <c r="N114" s="1340" t="s">
        <v>18</v>
      </c>
      <c r="O114" s="1340" t="s">
        <v>18</v>
      </c>
      <c r="P114" s="1338" t="s">
        <v>5113</v>
      </c>
      <c r="Q114" s="1338"/>
    </row>
    <row r="115" spans="2:17" ht="33.6" customHeight="1">
      <c r="B115" s="1311"/>
      <c r="C115" s="1339"/>
      <c r="D115" s="1280"/>
      <c r="E115" s="1280"/>
      <c r="F115" s="129" t="s">
        <v>1392</v>
      </c>
      <c r="G115" s="129" t="s">
        <v>5202</v>
      </c>
      <c r="H115" s="129" t="s">
        <v>5203</v>
      </c>
      <c r="I115" s="1315"/>
      <c r="J115" s="736" t="s">
        <v>5204</v>
      </c>
      <c r="K115" s="736" t="s">
        <v>5205</v>
      </c>
      <c r="L115" s="756" t="s">
        <v>1242</v>
      </c>
      <c r="M115" s="1340"/>
      <c r="N115" s="1340"/>
      <c r="O115" s="1340"/>
      <c r="P115" s="1338"/>
      <c r="Q115" s="1338"/>
    </row>
    <row r="116" spans="2:17" ht="119.25" customHeight="1">
      <c r="B116" s="1311"/>
      <c r="C116" s="732" t="s">
        <v>5165</v>
      </c>
      <c r="D116" s="129" t="s">
        <v>5206</v>
      </c>
      <c r="E116" s="602">
        <v>1061718745</v>
      </c>
      <c r="F116" s="129" t="s">
        <v>1242</v>
      </c>
      <c r="G116" s="129" t="s">
        <v>1305</v>
      </c>
      <c r="H116" s="129" t="s">
        <v>5207</v>
      </c>
      <c r="I116" s="129"/>
      <c r="J116" s="189" t="s">
        <v>5086</v>
      </c>
      <c r="K116" s="1162" t="s">
        <v>5208</v>
      </c>
      <c r="L116" s="1163" t="s">
        <v>5209</v>
      </c>
      <c r="M116" s="1164" t="s">
        <v>18</v>
      </c>
      <c r="N116" s="1164" t="s">
        <v>18</v>
      </c>
      <c r="O116" s="1164" t="s">
        <v>18</v>
      </c>
      <c r="P116" s="1344" t="s">
        <v>5113</v>
      </c>
      <c r="Q116" s="1345"/>
    </row>
    <row r="117" spans="2:17" ht="33.6" customHeight="1">
      <c r="B117" s="1311"/>
      <c r="C117" s="1160" t="s">
        <v>5165</v>
      </c>
      <c r="D117" s="496" t="s">
        <v>5090</v>
      </c>
      <c r="E117" s="496">
        <v>25274842</v>
      </c>
      <c r="F117" s="496" t="s">
        <v>1242</v>
      </c>
      <c r="G117" s="496" t="s">
        <v>134</v>
      </c>
      <c r="H117" s="496" t="s">
        <v>5210</v>
      </c>
      <c r="I117" s="496">
        <v>146022</v>
      </c>
      <c r="J117" s="499"/>
      <c r="K117" s="736"/>
      <c r="L117" s="736"/>
      <c r="M117" s="1161" t="s">
        <v>18</v>
      </c>
      <c r="N117" s="1161" t="s">
        <v>19</v>
      </c>
      <c r="O117" s="1161" t="s">
        <v>18</v>
      </c>
      <c r="P117" s="1346" t="s">
        <v>5211</v>
      </c>
      <c r="Q117" s="1347"/>
    </row>
    <row r="118" spans="2:17" ht="48" customHeight="1">
      <c r="B118" s="1311"/>
      <c r="C118" s="1312" t="s">
        <v>5212</v>
      </c>
      <c r="D118" s="1312" t="s">
        <v>355</v>
      </c>
      <c r="E118" s="1312">
        <v>1061724831</v>
      </c>
      <c r="F118" s="1312" t="s">
        <v>1242</v>
      </c>
      <c r="G118" s="1312" t="s">
        <v>1305</v>
      </c>
      <c r="H118" s="1312" t="s">
        <v>5213</v>
      </c>
      <c r="I118" s="1312">
        <v>146200</v>
      </c>
      <c r="J118" s="736" t="s">
        <v>5214</v>
      </c>
      <c r="K118" s="736" t="s">
        <v>5215</v>
      </c>
      <c r="L118" s="736" t="s">
        <v>5216</v>
      </c>
      <c r="M118" s="1265" t="s">
        <v>18</v>
      </c>
      <c r="N118" s="1265" t="s">
        <v>18</v>
      </c>
      <c r="O118" s="1265" t="s">
        <v>18</v>
      </c>
      <c r="P118" s="1344" t="s">
        <v>5113</v>
      </c>
      <c r="Q118" s="1345"/>
    </row>
    <row r="119" spans="2:17" ht="88.5" customHeight="1">
      <c r="B119" s="1311"/>
      <c r="C119" s="1313"/>
      <c r="D119" s="1313"/>
      <c r="E119" s="1313"/>
      <c r="F119" s="1313"/>
      <c r="G119" s="1313"/>
      <c r="H119" s="1313"/>
      <c r="I119" s="1313"/>
      <c r="J119" s="736" t="s">
        <v>2298</v>
      </c>
      <c r="K119" s="736" t="s">
        <v>5217</v>
      </c>
      <c r="L119" s="756" t="s">
        <v>1242</v>
      </c>
      <c r="M119" s="1283"/>
      <c r="N119" s="1283"/>
      <c r="O119" s="1283"/>
      <c r="P119" s="1351"/>
      <c r="Q119" s="1352"/>
    </row>
    <row r="120" spans="2:17" ht="75.75" customHeight="1">
      <c r="B120" s="1311"/>
      <c r="C120" s="1313"/>
      <c r="D120" s="1313"/>
      <c r="E120" s="1313"/>
      <c r="F120" s="1313"/>
      <c r="G120" s="1313"/>
      <c r="H120" s="1313"/>
      <c r="I120" s="1313"/>
      <c r="J120" s="1165" t="s">
        <v>5218</v>
      </c>
      <c r="K120" s="1165" t="s">
        <v>5219</v>
      </c>
      <c r="L120" s="1165" t="s">
        <v>5220</v>
      </c>
      <c r="M120" s="1283"/>
      <c r="N120" s="1283"/>
      <c r="O120" s="1283"/>
      <c r="P120" s="1351"/>
      <c r="Q120" s="1352"/>
    </row>
    <row r="121" spans="2:17" ht="113.25" customHeight="1">
      <c r="B121" s="602" t="s">
        <v>5221</v>
      </c>
      <c r="C121" s="772"/>
      <c r="D121" s="772"/>
      <c r="E121" s="772"/>
      <c r="F121" s="772"/>
      <c r="G121" s="772"/>
      <c r="H121" s="772"/>
      <c r="I121" s="772"/>
      <c r="J121" s="736"/>
      <c r="K121" s="736"/>
      <c r="L121" s="736"/>
      <c r="M121" s="605"/>
      <c r="N121" s="605"/>
      <c r="O121" s="605"/>
      <c r="P121" s="1348" t="s">
        <v>5222</v>
      </c>
      <c r="Q121" s="1349"/>
    </row>
    <row r="122" spans="2:17" ht="33.6" customHeight="1">
      <c r="B122" s="217" t="s">
        <v>1730</v>
      </c>
      <c r="C122" s="1166"/>
      <c r="D122" s="602"/>
      <c r="E122" s="47"/>
      <c r="F122" s="217"/>
      <c r="G122" s="1167"/>
      <c r="H122" s="418"/>
      <c r="I122" s="698"/>
      <c r="J122" s="771"/>
      <c r="K122" s="188"/>
      <c r="L122" s="771"/>
      <c r="M122" s="605"/>
      <c r="N122" s="605"/>
      <c r="O122" s="605"/>
      <c r="P122" s="1348" t="s">
        <v>5222</v>
      </c>
      <c r="Q122" s="1349"/>
    </row>
    <row r="123" spans="2:17" ht="15.75" thickBot="1"/>
    <row r="124" spans="2:17" ht="27" thickBot="1">
      <c r="B124" s="1268" t="s">
        <v>118</v>
      </c>
      <c r="C124" s="1269"/>
      <c r="D124" s="1269"/>
      <c r="E124" s="1269"/>
      <c r="F124" s="1269"/>
      <c r="G124" s="1269"/>
      <c r="H124" s="1269"/>
      <c r="I124" s="1269"/>
      <c r="J124" s="1269"/>
      <c r="K124" s="1269"/>
      <c r="L124" s="1269"/>
      <c r="M124" s="1269"/>
      <c r="N124" s="1270"/>
    </row>
    <row r="127" spans="2:17" ht="46.15" customHeight="1">
      <c r="B127" s="115" t="s">
        <v>17</v>
      </c>
      <c r="C127" s="115" t="s">
        <v>119</v>
      </c>
      <c r="D127" s="1271" t="s">
        <v>82</v>
      </c>
      <c r="E127" s="1273"/>
    </row>
    <row r="128" spans="2:17" ht="46.9" customHeight="1">
      <c r="B128" s="138" t="s">
        <v>181</v>
      </c>
      <c r="C128" s="110" t="s">
        <v>18</v>
      </c>
      <c r="D128" s="1350"/>
      <c r="E128" s="1350"/>
    </row>
    <row r="131" spans="1:26" ht="26.25">
      <c r="B131" s="1256" t="s">
        <v>121</v>
      </c>
      <c r="C131" s="1257"/>
      <c r="D131" s="1257"/>
      <c r="E131" s="1257"/>
      <c r="F131" s="1257"/>
      <c r="G131" s="1257"/>
      <c r="H131" s="1257"/>
      <c r="I131" s="1257"/>
      <c r="J131" s="1257"/>
      <c r="K131" s="1257"/>
      <c r="L131" s="1257"/>
      <c r="M131" s="1257"/>
      <c r="N131" s="1257"/>
      <c r="O131" s="1257"/>
      <c r="P131" s="1257"/>
    </row>
    <row r="133" spans="1:26" ht="15.75" thickBot="1"/>
    <row r="134" spans="1:26" ht="27" thickBot="1">
      <c r="B134" s="1268" t="s">
        <v>122</v>
      </c>
      <c r="C134" s="1269"/>
      <c r="D134" s="1269"/>
      <c r="E134" s="1269"/>
      <c r="F134" s="1269"/>
      <c r="G134" s="1269"/>
      <c r="H134" s="1269"/>
      <c r="I134" s="1269"/>
      <c r="J134" s="1269"/>
      <c r="K134" s="1269"/>
      <c r="L134" s="1269"/>
      <c r="M134" s="1269"/>
      <c r="N134" s="1270"/>
    </row>
    <row r="136" spans="1:26" ht="15.75" thickBot="1">
      <c r="M136" s="51"/>
      <c r="N136" s="51"/>
    </row>
    <row r="137" spans="1:26" s="15" customFormat="1" ht="109.5" customHeight="1">
      <c r="B137" s="52" t="s">
        <v>33</v>
      </c>
      <c r="C137" s="52" t="s">
        <v>34</v>
      </c>
      <c r="D137" s="52" t="s">
        <v>35</v>
      </c>
      <c r="E137" s="52" t="s">
        <v>36</v>
      </c>
      <c r="F137" s="52" t="s">
        <v>37</v>
      </c>
      <c r="G137" s="52" t="s">
        <v>38</v>
      </c>
      <c r="H137" s="52" t="s">
        <v>39</v>
      </c>
      <c r="I137" s="52" t="s">
        <v>40</v>
      </c>
      <c r="J137" s="52" t="s">
        <v>41</v>
      </c>
      <c r="K137" s="52" t="s">
        <v>42</v>
      </c>
      <c r="L137" s="52" t="s">
        <v>43</v>
      </c>
      <c r="M137" s="53" t="s">
        <v>44</v>
      </c>
      <c r="N137" s="52" t="s">
        <v>45</v>
      </c>
      <c r="O137" s="52" t="s">
        <v>46</v>
      </c>
      <c r="P137" s="54" t="s">
        <v>47</v>
      </c>
      <c r="Q137" s="54" t="s">
        <v>48</v>
      </c>
    </row>
    <row r="138" spans="1:26" s="162" customFormat="1">
      <c r="A138" s="150">
        <v>1</v>
      </c>
      <c r="B138" s="153"/>
      <c r="C138" s="153"/>
      <c r="D138" s="153"/>
      <c r="E138" s="159"/>
      <c r="F138" s="155"/>
      <c r="G138" s="184"/>
      <c r="H138" s="156"/>
      <c r="I138" s="156"/>
      <c r="J138" s="157"/>
      <c r="K138" s="159"/>
      <c r="L138" s="157"/>
      <c r="M138" s="159"/>
      <c r="N138" s="173"/>
      <c r="O138" s="1151"/>
      <c r="P138" s="160"/>
      <c r="Q138" s="174"/>
      <c r="R138" s="175"/>
      <c r="S138" s="175"/>
      <c r="T138" s="175"/>
      <c r="U138" s="175"/>
      <c r="V138" s="175"/>
      <c r="W138" s="175"/>
      <c r="X138" s="175"/>
      <c r="Y138" s="175"/>
      <c r="Z138" s="175"/>
    </row>
    <row r="139" spans="1:26" s="162" customFormat="1">
      <c r="A139" s="150">
        <f>+A138+1</f>
        <v>2</v>
      </c>
      <c r="B139" s="153"/>
      <c r="C139" s="153"/>
      <c r="D139" s="153"/>
      <c r="E139" s="159"/>
      <c r="F139" s="155"/>
      <c r="G139" s="155"/>
      <c r="H139" s="156"/>
      <c r="I139" s="156"/>
      <c r="J139" s="157"/>
      <c r="K139" s="159"/>
      <c r="L139" s="157"/>
      <c r="M139" s="159"/>
      <c r="N139" s="173"/>
      <c r="O139" s="1151"/>
      <c r="P139" s="160"/>
      <c r="Q139" s="174"/>
      <c r="R139" s="175"/>
      <c r="S139" s="175"/>
      <c r="T139" s="175"/>
      <c r="U139" s="175"/>
      <c r="V139" s="175"/>
      <c r="W139" s="175"/>
      <c r="X139" s="175"/>
      <c r="Y139" s="175"/>
      <c r="Z139" s="175"/>
    </row>
    <row r="140" spans="1:26" s="162" customFormat="1">
      <c r="A140" s="150">
        <f t="shared" ref="A140:A145" si="3">+A139+1</f>
        <v>3</v>
      </c>
      <c r="B140" s="153"/>
      <c r="C140" s="153"/>
      <c r="D140" s="153"/>
      <c r="E140" s="159"/>
      <c r="F140" s="155"/>
      <c r="G140" s="155"/>
      <c r="H140" s="156"/>
      <c r="I140" s="156"/>
      <c r="J140" s="157"/>
      <c r="K140" s="159"/>
      <c r="L140" s="157"/>
      <c r="M140" s="159"/>
      <c r="N140" s="173"/>
      <c r="O140" s="1151"/>
      <c r="P140" s="160"/>
      <c r="Q140" s="174"/>
      <c r="R140" s="175"/>
      <c r="S140" s="175"/>
      <c r="T140" s="175"/>
      <c r="U140" s="175"/>
      <c r="V140" s="175"/>
      <c r="W140" s="175"/>
      <c r="X140" s="175"/>
      <c r="Y140" s="175"/>
      <c r="Z140" s="175"/>
    </row>
    <row r="141" spans="1:26" s="162" customFormat="1">
      <c r="A141" s="150">
        <f t="shared" si="3"/>
        <v>4</v>
      </c>
      <c r="B141" s="153"/>
      <c r="C141" s="152"/>
      <c r="D141" s="153"/>
      <c r="E141" s="159"/>
      <c r="F141" s="155"/>
      <c r="G141" s="155"/>
      <c r="H141" s="155"/>
      <c r="I141" s="156"/>
      <c r="J141" s="157"/>
      <c r="K141" s="159"/>
      <c r="L141" s="157"/>
      <c r="M141" s="159"/>
      <c r="N141" s="173"/>
      <c r="O141" s="1151"/>
      <c r="P141" s="160"/>
      <c r="Q141" s="174"/>
      <c r="R141" s="175"/>
      <c r="S141" s="175"/>
      <c r="T141" s="175"/>
      <c r="U141" s="175"/>
      <c r="V141" s="175"/>
      <c r="W141" s="175"/>
      <c r="X141" s="175"/>
      <c r="Y141" s="175"/>
      <c r="Z141" s="175"/>
    </row>
    <row r="142" spans="1:26" s="162" customFormat="1">
      <c r="A142" s="150">
        <f t="shared" si="3"/>
        <v>5</v>
      </c>
      <c r="B142" s="153"/>
      <c r="C142" s="152"/>
      <c r="D142" s="153"/>
      <c r="E142" s="159"/>
      <c r="F142" s="155"/>
      <c r="G142" s="155"/>
      <c r="H142" s="155"/>
      <c r="I142" s="156"/>
      <c r="J142" s="157"/>
      <c r="K142" s="159"/>
      <c r="L142" s="157"/>
      <c r="M142" s="159"/>
      <c r="N142" s="173"/>
      <c r="O142" s="1151"/>
      <c r="P142" s="160"/>
      <c r="Q142" s="174"/>
      <c r="R142" s="175"/>
      <c r="S142" s="175"/>
      <c r="T142" s="175"/>
      <c r="U142" s="175"/>
      <c r="V142" s="175"/>
      <c r="W142" s="175"/>
      <c r="X142" s="175"/>
      <c r="Y142" s="175"/>
      <c r="Z142" s="175"/>
    </row>
    <row r="143" spans="1:26" s="162" customFormat="1">
      <c r="A143" s="150">
        <f t="shared" si="3"/>
        <v>6</v>
      </c>
      <c r="B143" s="153"/>
      <c r="C143" s="152"/>
      <c r="D143" s="153"/>
      <c r="E143" s="159"/>
      <c r="F143" s="155"/>
      <c r="G143" s="155"/>
      <c r="H143" s="155"/>
      <c r="I143" s="156"/>
      <c r="J143" s="157"/>
      <c r="K143" s="159"/>
      <c r="L143" s="157"/>
      <c r="M143" s="159"/>
      <c r="N143" s="173"/>
      <c r="O143" s="1151"/>
      <c r="P143" s="160"/>
      <c r="Q143" s="174"/>
      <c r="R143" s="175"/>
      <c r="S143" s="175"/>
      <c r="T143" s="175"/>
      <c r="U143" s="175"/>
      <c r="V143" s="175"/>
      <c r="W143" s="175"/>
      <c r="X143" s="175"/>
      <c r="Y143" s="175"/>
      <c r="Z143" s="175"/>
    </row>
    <row r="144" spans="1:26" s="162" customFormat="1">
      <c r="A144" s="150">
        <f t="shared" si="3"/>
        <v>7</v>
      </c>
      <c r="B144" s="153"/>
      <c r="C144" s="152"/>
      <c r="D144" s="153"/>
      <c r="E144" s="159"/>
      <c r="F144" s="155"/>
      <c r="G144" s="155"/>
      <c r="H144" s="155"/>
      <c r="I144" s="156"/>
      <c r="J144" s="157"/>
      <c r="K144" s="159"/>
      <c r="L144" s="157"/>
      <c r="M144" s="159"/>
      <c r="N144" s="173"/>
      <c r="O144" s="1151"/>
      <c r="P144" s="160"/>
      <c r="Q144" s="174"/>
      <c r="R144" s="175"/>
      <c r="S144" s="175"/>
      <c r="T144" s="175"/>
      <c r="U144" s="175"/>
      <c r="V144" s="175"/>
      <c r="W144" s="175"/>
      <c r="X144" s="175"/>
      <c r="Y144" s="175"/>
      <c r="Z144" s="175"/>
    </row>
    <row r="145" spans="1:26" s="162" customFormat="1">
      <c r="A145" s="150">
        <f t="shared" si="3"/>
        <v>8</v>
      </c>
      <c r="B145" s="153"/>
      <c r="C145" s="152"/>
      <c r="D145" s="153"/>
      <c r="E145" s="159"/>
      <c r="F145" s="155"/>
      <c r="G145" s="155"/>
      <c r="H145" s="155"/>
      <c r="I145" s="156"/>
      <c r="J145" s="157"/>
      <c r="K145" s="159"/>
      <c r="L145" s="157"/>
      <c r="M145" s="159"/>
      <c r="N145" s="173"/>
      <c r="O145" s="1151"/>
      <c r="P145" s="160"/>
      <c r="Q145" s="174"/>
      <c r="R145" s="175"/>
      <c r="S145" s="175"/>
      <c r="T145" s="175"/>
      <c r="U145" s="175"/>
      <c r="V145" s="175"/>
      <c r="W145" s="175"/>
      <c r="X145" s="175"/>
      <c r="Y145" s="175"/>
      <c r="Z145" s="175"/>
    </row>
    <row r="146" spans="1:26" s="162" customFormat="1">
      <c r="A146" s="150"/>
      <c r="B146" s="151" t="s">
        <v>28</v>
      </c>
      <c r="C146" s="152"/>
      <c r="D146" s="153"/>
      <c r="E146" s="159"/>
      <c r="F146" s="155"/>
      <c r="G146" s="155"/>
      <c r="H146" s="155"/>
      <c r="I146" s="156"/>
      <c r="J146" s="157"/>
      <c r="K146" s="521">
        <f t="shared" ref="K146:N146" si="4">SUM(K138:K145)</f>
        <v>0</v>
      </c>
      <c r="L146" s="158">
        <f t="shared" si="4"/>
        <v>0</v>
      </c>
      <c r="M146" s="521">
        <f t="shared" si="4"/>
        <v>0</v>
      </c>
      <c r="N146" s="158">
        <f t="shared" si="4"/>
        <v>0</v>
      </c>
      <c r="O146" s="1151"/>
      <c r="P146" s="160"/>
      <c r="Q146" s="161"/>
    </row>
    <row r="147" spans="1:26">
      <c r="B147" s="112"/>
      <c r="C147" s="112"/>
      <c r="D147" s="727"/>
      <c r="E147" s="163"/>
      <c r="F147" s="568"/>
      <c r="G147" s="112"/>
      <c r="H147" s="112"/>
      <c r="I147" s="1020"/>
      <c r="J147" s="112"/>
      <c r="K147" s="112"/>
      <c r="L147" s="112"/>
      <c r="M147" s="112"/>
      <c r="N147" s="112"/>
      <c r="O147" s="112"/>
      <c r="P147" s="112"/>
    </row>
    <row r="148" spans="1:26" ht="18.75">
      <c r="B148" s="166" t="s">
        <v>123</v>
      </c>
      <c r="C148" s="176">
        <f>+K146</f>
        <v>0</v>
      </c>
      <c r="H148" s="168"/>
      <c r="I148" s="168"/>
      <c r="J148" s="168"/>
      <c r="K148" s="168"/>
      <c r="L148" s="168"/>
      <c r="M148" s="168"/>
      <c r="N148" s="112"/>
      <c r="O148" s="112"/>
      <c r="P148" s="112"/>
    </row>
    <row r="150" spans="1:26" ht="15.75" thickBot="1"/>
    <row r="151" spans="1:26" ht="37.15" customHeight="1" thickBot="1">
      <c r="B151" s="177" t="s">
        <v>124</v>
      </c>
      <c r="C151" s="142" t="s">
        <v>125</v>
      </c>
      <c r="D151" s="142" t="s">
        <v>27</v>
      </c>
      <c r="E151" s="142" t="s">
        <v>126</v>
      </c>
    </row>
    <row r="152" spans="1:26" ht="41.45" customHeight="1">
      <c r="B152" s="178" t="s">
        <v>127</v>
      </c>
      <c r="C152" s="179">
        <v>20</v>
      </c>
      <c r="D152" s="751">
        <v>0</v>
      </c>
      <c r="E152" s="1282">
        <v>40</v>
      </c>
    </row>
    <row r="153" spans="1:26">
      <c r="B153" s="178" t="s">
        <v>128</v>
      </c>
      <c r="C153" s="118">
        <v>30</v>
      </c>
      <c r="D153" s="602">
        <v>0</v>
      </c>
      <c r="E153" s="1283"/>
    </row>
    <row r="154" spans="1:26" ht="15.75" thickBot="1">
      <c r="B154" s="178" t="s">
        <v>129</v>
      </c>
      <c r="C154" s="180">
        <v>40</v>
      </c>
      <c r="D154" s="752">
        <v>0</v>
      </c>
      <c r="E154" s="1284"/>
    </row>
    <row r="156" spans="1:26" ht="15.75" thickBot="1"/>
    <row r="157" spans="1:26" ht="27" thickBot="1">
      <c r="B157" s="1268" t="s">
        <v>130</v>
      </c>
      <c r="C157" s="1269"/>
      <c r="D157" s="1269"/>
      <c r="E157" s="1269"/>
      <c r="F157" s="1269"/>
      <c r="G157" s="1269"/>
      <c r="H157" s="1269"/>
      <c r="I157" s="1269"/>
      <c r="J157" s="1269"/>
      <c r="K157" s="1269"/>
      <c r="L157" s="1269"/>
      <c r="M157" s="1269"/>
      <c r="N157" s="1270"/>
    </row>
    <row r="159" spans="1:26" ht="117.75" customHeight="1">
      <c r="B159" s="114" t="s">
        <v>92</v>
      </c>
      <c r="C159" s="114" t="s">
        <v>93</v>
      </c>
      <c r="D159" s="114" t="s">
        <v>94</v>
      </c>
      <c r="E159" s="114" t="s">
        <v>95</v>
      </c>
      <c r="F159" s="114" t="s">
        <v>96</v>
      </c>
      <c r="G159" s="114" t="s">
        <v>97</v>
      </c>
      <c r="H159" s="114" t="s">
        <v>98</v>
      </c>
      <c r="I159" s="114" t="s">
        <v>99</v>
      </c>
      <c r="J159" s="1271" t="s">
        <v>100</v>
      </c>
      <c r="K159" s="1272"/>
      <c r="L159" s="1273"/>
      <c r="M159" s="114" t="s">
        <v>101</v>
      </c>
      <c r="N159" s="114" t="s">
        <v>102</v>
      </c>
      <c r="O159" s="114" t="s">
        <v>103</v>
      </c>
      <c r="P159" s="1271" t="s">
        <v>82</v>
      </c>
      <c r="Q159" s="1273"/>
    </row>
    <row r="160" spans="1:26" ht="76.5" customHeight="1">
      <c r="B160" s="114"/>
      <c r="C160" s="114"/>
      <c r="D160" s="114"/>
      <c r="E160" s="114"/>
      <c r="F160" s="114"/>
      <c r="G160" s="114"/>
      <c r="H160" s="114"/>
      <c r="I160" s="114"/>
      <c r="J160" s="46" t="s">
        <v>189</v>
      </c>
      <c r="K160" s="188" t="s">
        <v>190</v>
      </c>
      <c r="L160" s="122" t="s">
        <v>191</v>
      </c>
      <c r="M160" s="114"/>
      <c r="N160" s="114"/>
      <c r="O160" s="114"/>
      <c r="P160" s="603"/>
      <c r="Q160" s="604"/>
    </row>
    <row r="161" spans="2:17" ht="60.75" customHeight="1">
      <c r="B161" s="1311"/>
      <c r="C161" s="1311"/>
      <c r="D161" s="1311"/>
      <c r="E161" s="1311"/>
      <c r="F161" s="1311"/>
      <c r="G161" s="1311"/>
      <c r="H161" s="1311"/>
      <c r="I161" s="1311"/>
      <c r="J161" s="1310"/>
      <c r="K161" s="188"/>
      <c r="L161" s="1353"/>
      <c r="M161" s="1265"/>
      <c r="N161" s="1265"/>
      <c r="O161" s="1265"/>
      <c r="P161" s="1298"/>
      <c r="Q161" s="1299"/>
    </row>
    <row r="162" spans="2:17" ht="60.75" customHeight="1">
      <c r="B162" s="1311"/>
      <c r="C162" s="1311"/>
      <c r="D162" s="1311"/>
      <c r="E162" s="1311"/>
      <c r="F162" s="1311"/>
      <c r="G162" s="1311"/>
      <c r="H162" s="1311"/>
      <c r="I162" s="1311"/>
      <c r="J162" s="1311"/>
      <c r="K162" s="213"/>
      <c r="L162" s="1354"/>
      <c r="M162" s="1283"/>
      <c r="N162" s="1283"/>
      <c r="O162" s="1283"/>
      <c r="P162" s="1306"/>
      <c r="Q162" s="1307"/>
    </row>
    <row r="163" spans="2:17" ht="60.75" customHeight="1">
      <c r="B163" s="1311"/>
      <c r="C163" s="1311"/>
      <c r="D163" s="1311"/>
      <c r="E163" s="1311"/>
      <c r="F163" s="1311"/>
      <c r="G163" s="1311"/>
      <c r="H163" s="1311"/>
      <c r="I163" s="1311"/>
      <c r="J163" s="1311"/>
      <c r="K163" s="188"/>
      <c r="L163" s="1354"/>
      <c r="M163" s="1283"/>
      <c r="N163" s="1283"/>
      <c r="O163" s="1283"/>
      <c r="P163" s="1306"/>
      <c r="Q163" s="1307"/>
    </row>
    <row r="164" spans="2:17" ht="60.75" customHeight="1">
      <c r="B164" s="1311"/>
      <c r="C164" s="1311"/>
      <c r="D164" s="1311"/>
      <c r="E164" s="1311"/>
      <c r="F164" s="1311"/>
      <c r="G164" s="1311"/>
      <c r="H164" s="1311"/>
      <c r="I164" s="1311"/>
      <c r="J164" s="1311"/>
      <c r="K164" s="188"/>
      <c r="L164" s="1354"/>
      <c r="M164" s="1283"/>
      <c r="N164" s="1283"/>
      <c r="O164" s="1283"/>
      <c r="P164" s="1306"/>
      <c r="Q164" s="1307"/>
    </row>
    <row r="165" spans="2:17" ht="60.75" customHeight="1">
      <c r="B165" s="1311"/>
      <c r="C165" s="1311"/>
      <c r="D165" s="1311"/>
      <c r="E165" s="1311"/>
      <c r="F165" s="1311"/>
      <c r="G165" s="1311"/>
      <c r="H165" s="1311"/>
      <c r="I165" s="1311"/>
      <c r="J165" s="1311"/>
      <c r="K165" s="129"/>
      <c r="L165" s="1354"/>
      <c r="M165" s="1283"/>
      <c r="N165" s="1283"/>
      <c r="O165" s="1283"/>
      <c r="P165" s="1306"/>
      <c r="Q165" s="1307"/>
    </row>
    <row r="166" spans="2:17" ht="60.75" customHeight="1">
      <c r="B166" s="1315"/>
      <c r="C166" s="1315"/>
      <c r="D166" s="1315"/>
      <c r="E166" s="1315"/>
      <c r="F166" s="1315"/>
      <c r="G166" s="1315"/>
      <c r="H166" s="1315"/>
      <c r="I166" s="1315"/>
      <c r="J166" s="1315"/>
      <c r="K166" s="183"/>
      <c r="L166" s="1355"/>
      <c r="M166" s="1266"/>
      <c r="N166" s="1266"/>
      <c r="O166" s="1266"/>
      <c r="P166" s="1308"/>
      <c r="Q166" s="1309"/>
    </row>
    <row r="167" spans="2:17" ht="60.75" customHeight="1">
      <c r="B167" s="602"/>
      <c r="C167" s="213"/>
      <c r="D167" s="602"/>
      <c r="E167" s="605"/>
      <c r="F167" s="129"/>
      <c r="G167" s="44"/>
      <c r="H167" s="44"/>
      <c r="I167" s="44"/>
      <c r="J167" s="129"/>
      <c r="K167" s="44"/>
      <c r="L167" s="44"/>
      <c r="M167" s="44"/>
      <c r="N167" s="44"/>
      <c r="O167" s="44"/>
      <c r="P167" s="1276"/>
      <c r="Q167" s="1277"/>
    </row>
    <row r="168" spans="2:17" ht="33.6" customHeight="1">
      <c r="B168" s="1280"/>
      <c r="C168" s="1356"/>
      <c r="D168" s="1280"/>
      <c r="E168" s="1280"/>
      <c r="F168" s="1280"/>
      <c r="G168" s="1280"/>
      <c r="H168" s="1280"/>
      <c r="I168" s="1280"/>
      <c r="J168" s="1360"/>
      <c r="K168" s="1360"/>
      <c r="L168" s="1360"/>
      <c r="M168" s="1281"/>
      <c r="N168" s="1281"/>
      <c r="O168" s="1281"/>
      <c r="P168" s="1280"/>
      <c r="Q168" s="1280"/>
    </row>
    <row r="169" spans="2:17">
      <c r="B169" s="1280"/>
      <c r="C169" s="1356"/>
      <c r="D169" s="1280"/>
      <c r="E169" s="1280"/>
      <c r="F169" s="1280"/>
      <c r="G169" s="1280"/>
      <c r="H169" s="1280"/>
      <c r="I169" s="1280"/>
      <c r="J169" s="1361"/>
      <c r="K169" s="1361"/>
      <c r="L169" s="1361"/>
      <c r="M169" s="1281"/>
      <c r="N169" s="1281"/>
      <c r="O169" s="1281"/>
      <c r="P169" s="1280"/>
      <c r="Q169" s="1280"/>
    </row>
    <row r="170" spans="2:17" ht="48.75" customHeight="1">
      <c r="B170" s="1280"/>
      <c r="C170" s="1356"/>
      <c r="D170" s="1280"/>
      <c r="E170" s="1280"/>
      <c r="F170" s="1280"/>
      <c r="G170" s="1280"/>
      <c r="H170" s="1280"/>
      <c r="I170" s="1280"/>
      <c r="J170" s="1362"/>
      <c r="K170" s="1362"/>
      <c r="L170" s="1362"/>
      <c r="M170" s="1281"/>
      <c r="N170" s="1281"/>
      <c r="O170" s="1281"/>
      <c r="P170" s="1280"/>
      <c r="Q170" s="1280"/>
    </row>
    <row r="171" spans="2:17" ht="49.5" customHeight="1">
      <c r="B171" s="1265"/>
      <c r="C171" s="1265"/>
      <c r="D171" s="1310"/>
      <c r="E171" s="1265"/>
      <c r="F171" s="1265"/>
      <c r="G171" s="1310"/>
      <c r="H171" s="1265"/>
      <c r="I171" s="1265"/>
      <c r="J171" s="129"/>
      <c r="K171" s="129"/>
      <c r="L171" s="129"/>
      <c r="M171" s="1265"/>
      <c r="N171" s="1265"/>
      <c r="O171" s="1265"/>
      <c r="P171" s="1298"/>
      <c r="Q171" s="1299"/>
    </row>
    <row r="172" spans="2:17" ht="49.5" customHeight="1">
      <c r="B172" s="1283"/>
      <c r="C172" s="1283"/>
      <c r="D172" s="1311"/>
      <c r="E172" s="1283"/>
      <c r="F172" s="1283"/>
      <c r="G172" s="1311"/>
      <c r="H172" s="1283"/>
      <c r="I172" s="1283"/>
      <c r="J172" s="129"/>
      <c r="K172" s="129"/>
      <c r="L172" s="129"/>
      <c r="M172" s="1283"/>
      <c r="N172" s="1283"/>
      <c r="O172" s="1283"/>
      <c r="P172" s="1306"/>
      <c r="Q172" s="1307"/>
    </row>
    <row r="173" spans="2:17" ht="72" customHeight="1">
      <c r="B173" s="1266"/>
      <c r="C173" s="1266"/>
      <c r="D173" s="1315"/>
      <c r="E173" s="1266"/>
      <c r="F173" s="1266"/>
      <c r="G173" s="1315"/>
      <c r="H173" s="1266"/>
      <c r="I173" s="1266"/>
      <c r="J173" s="129"/>
      <c r="K173" s="129"/>
      <c r="L173" s="129"/>
      <c r="M173" s="1266"/>
      <c r="N173" s="1266"/>
      <c r="O173" s="1266"/>
      <c r="P173" s="1308"/>
      <c r="Q173" s="1309"/>
    </row>
    <row r="174" spans="2:17" ht="212.25" customHeight="1">
      <c r="B174" s="605"/>
      <c r="C174" s="44"/>
      <c r="D174" s="602"/>
      <c r="E174" s="44"/>
      <c r="F174" s="129"/>
      <c r="G174" s="602"/>
      <c r="H174" s="44"/>
      <c r="I174" s="44"/>
      <c r="J174" s="129"/>
      <c r="K174" s="129"/>
      <c r="L174" s="129"/>
      <c r="M174" s="44"/>
      <c r="N174" s="44"/>
      <c r="O174" s="44"/>
      <c r="P174" s="1280"/>
      <c r="Q174" s="1280"/>
    </row>
    <row r="175" spans="2:17">
      <c r="J175" s="183"/>
    </row>
    <row r="177" spans="2:7" ht="15.75" thickBot="1"/>
    <row r="178" spans="2:7" ht="54" customHeight="1">
      <c r="B178" s="615" t="s">
        <v>17</v>
      </c>
      <c r="C178" s="615" t="s">
        <v>124</v>
      </c>
      <c r="D178" s="114" t="s">
        <v>125</v>
      </c>
      <c r="E178" s="615" t="s">
        <v>27</v>
      </c>
      <c r="F178" s="142" t="s">
        <v>138</v>
      </c>
      <c r="G178" s="143"/>
    </row>
    <row r="179" spans="2:7" ht="120.75" customHeight="1">
      <c r="B179" s="1285" t="s">
        <v>139</v>
      </c>
      <c r="C179" s="1168" t="s">
        <v>140</v>
      </c>
      <c r="D179" s="854">
        <v>25</v>
      </c>
      <c r="E179" s="632">
        <v>0</v>
      </c>
      <c r="F179" s="1357">
        <f>+E179+E180+E181</f>
        <v>0</v>
      </c>
      <c r="G179" s="145"/>
    </row>
    <row r="180" spans="2:7" ht="76.150000000000006" customHeight="1">
      <c r="B180" s="1285"/>
      <c r="C180" s="1168" t="s">
        <v>141</v>
      </c>
      <c r="D180" s="854">
        <v>0</v>
      </c>
      <c r="E180" s="632">
        <v>0</v>
      </c>
      <c r="F180" s="1358"/>
      <c r="G180" s="145"/>
    </row>
    <row r="181" spans="2:7" ht="69" customHeight="1">
      <c r="B181" s="1285"/>
      <c r="C181" s="1168" t="s">
        <v>142</v>
      </c>
      <c r="D181" s="854">
        <v>0</v>
      </c>
      <c r="E181" s="632">
        <v>0</v>
      </c>
      <c r="F181" s="1359"/>
      <c r="G181" s="145"/>
    </row>
    <row r="182" spans="2:7">
      <c r="C182"/>
    </row>
    <row r="185" spans="2:7">
      <c r="B185" s="42" t="s">
        <v>143</v>
      </c>
    </row>
    <row r="188" spans="2:7">
      <c r="B188" s="43" t="s">
        <v>17</v>
      </c>
      <c r="C188" s="43" t="s">
        <v>26</v>
      </c>
      <c r="D188" s="114" t="s">
        <v>27</v>
      </c>
      <c r="E188" s="615" t="s">
        <v>28</v>
      </c>
    </row>
    <row r="189" spans="2:7" ht="28.5">
      <c r="B189" s="49" t="s">
        <v>144</v>
      </c>
      <c r="C189" s="1169"/>
      <c r="D189" s="854"/>
      <c r="E189" s="1363"/>
    </row>
    <row r="190" spans="2:7" ht="42.75">
      <c r="B190" s="49" t="s">
        <v>145</v>
      </c>
      <c r="C190" s="1169"/>
      <c r="D190" s="854"/>
      <c r="E190" s="1364"/>
    </row>
  </sheetData>
  <mergeCells count="182">
    <mergeCell ref="E189:E190"/>
    <mergeCell ref="I171:I173"/>
    <mergeCell ref="M171:M173"/>
    <mergeCell ref="N171:N173"/>
    <mergeCell ref="O171:O173"/>
    <mergeCell ref="P171:Q173"/>
    <mergeCell ref="P174:Q174"/>
    <mergeCell ref="B171:B173"/>
    <mergeCell ref="C171:C173"/>
    <mergeCell ref="D171:D173"/>
    <mergeCell ref="E171:E173"/>
    <mergeCell ref="F171:F173"/>
    <mergeCell ref="G171:G173"/>
    <mergeCell ref="H171:H173"/>
    <mergeCell ref="P167:Q167"/>
    <mergeCell ref="B168:B170"/>
    <mergeCell ref="C168:C170"/>
    <mergeCell ref="D168:D170"/>
    <mergeCell ref="E168:E170"/>
    <mergeCell ref="F168:F170"/>
    <mergeCell ref="G168:G170"/>
    <mergeCell ref="B179:B181"/>
    <mergeCell ref="F179:F181"/>
    <mergeCell ref="N168:N170"/>
    <mergeCell ref="O168:O170"/>
    <mergeCell ref="P168:Q170"/>
    <mergeCell ref="J168:J170"/>
    <mergeCell ref="K168:K170"/>
    <mergeCell ref="L168:L170"/>
    <mergeCell ref="M168:M170"/>
    <mergeCell ref="H168:H170"/>
    <mergeCell ref="I168:I170"/>
    <mergeCell ref="B134:N134"/>
    <mergeCell ref="E152:E154"/>
    <mergeCell ref="B157:N157"/>
    <mergeCell ref="J159:L159"/>
    <mergeCell ref="P159:Q159"/>
    <mergeCell ref="B161:B166"/>
    <mergeCell ref="C161:C166"/>
    <mergeCell ref="D161:D166"/>
    <mergeCell ref="E161:E166"/>
    <mergeCell ref="F161:F166"/>
    <mergeCell ref="N161:N166"/>
    <mergeCell ref="O161:O166"/>
    <mergeCell ref="P161:Q166"/>
    <mergeCell ref="G161:G166"/>
    <mergeCell ref="H161:H166"/>
    <mergeCell ref="I161:I166"/>
    <mergeCell ref="J161:J166"/>
    <mergeCell ref="L161:L166"/>
    <mergeCell ref="M161:M166"/>
    <mergeCell ref="B124:N124"/>
    <mergeCell ref="D127:E127"/>
    <mergeCell ref="D128:E128"/>
    <mergeCell ref="B131:P131"/>
    <mergeCell ref="H118:H120"/>
    <mergeCell ref="I118:I120"/>
    <mergeCell ref="M118:M120"/>
    <mergeCell ref="N118:N120"/>
    <mergeCell ref="O118:O120"/>
    <mergeCell ref="P118:Q120"/>
    <mergeCell ref="P116:Q116"/>
    <mergeCell ref="P117:Q117"/>
    <mergeCell ref="C118:C120"/>
    <mergeCell ref="D118:D120"/>
    <mergeCell ref="E118:E120"/>
    <mergeCell ref="F118:F120"/>
    <mergeCell ref="G118:G120"/>
    <mergeCell ref="P121:Q121"/>
    <mergeCell ref="P122:Q122"/>
    <mergeCell ref="G105:G110"/>
    <mergeCell ref="H105:H110"/>
    <mergeCell ref="I105:I112"/>
    <mergeCell ref="M105:M112"/>
    <mergeCell ref="N105:N112"/>
    <mergeCell ref="O105:O112"/>
    <mergeCell ref="N114:N115"/>
    <mergeCell ref="O114:O115"/>
    <mergeCell ref="P114:Q115"/>
    <mergeCell ref="F111:F112"/>
    <mergeCell ref="G111:G112"/>
    <mergeCell ref="H111:H112"/>
    <mergeCell ref="P113:Q113"/>
    <mergeCell ref="C114:C115"/>
    <mergeCell ref="D114:D115"/>
    <mergeCell ref="E114:E115"/>
    <mergeCell ref="I114:I115"/>
    <mergeCell ref="M114:M115"/>
    <mergeCell ref="I103:I104"/>
    <mergeCell ref="M103:M104"/>
    <mergeCell ref="N103:N104"/>
    <mergeCell ref="O103:O104"/>
    <mergeCell ref="P103:Q104"/>
    <mergeCell ref="B105:B120"/>
    <mergeCell ref="C105:C112"/>
    <mergeCell ref="D105:D112"/>
    <mergeCell ref="E105:E112"/>
    <mergeCell ref="F105:F110"/>
    <mergeCell ref="C103:C104"/>
    <mergeCell ref="D103:D104"/>
    <mergeCell ref="E103:E104"/>
    <mergeCell ref="F103:F104"/>
    <mergeCell ref="G103:G104"/>
    <mergeCell ref="H103:H104"/>
    <mergeCell ref="B99:B104"/>
    <mergeCell ref="C99:C101"/>
    <mergeCell ref="D99:D101"/>
    <mergeCell ref="E99:E101"/>
    <mergeCell ref="F99:F101"/>
    <mergeCell ref="G99:G101"/>
    <mergeCell ref="H99:H101"/>
    <mergeCell ref="P105:Q112"/>
    <mergeCell ref="N92:N93"/>
    <mergeCell ref="I99:I101"/>
    <mergeCell ref="M99:M101"/>
    <mergeCell ref="N99:N101"/>
    <mergeCell ref="O99:O101"/>
    <mergeCell ref="P99:Q101"/>
    <mergeCell ref="P102:Q102"/>
    <mergeCell ref="N94:N98"/>
    <mergeCell ref="O94:O98"/>
    <mergeCell ref="P94:Q98"/>
    <mergeCell ref="G94:G98"/>
    <mergeCell ref="H94:H98"/>
    <mergeCell ref="I94:I98"/>
    <mergeCell ref="M94:M98"/>
    <mergeCell ref="G92:G93"/>
    <mergeCell ref="H92:H93"/>
    <mergeCell ref="I92:I93"/>
    <mergeCell ref="J92:J93"/>
    <mergeCell ref="M92:M93"/>
    <mergeCell ref="H87:H91"/>
    <mergeCell ref="I87:I91"/>
    <mergeCell ref="M87:M91"/>
    <mergeCell ref="N87:N91"/>
    <mergeCell ref="O87:O91"/>
    <mergeCell ref="P87:Q87"/>
    <mergeCell ref="P88:Q91"/>
    <mergeCell ref="J89:J90"/>
    <mergeCell ref="B87:B98"/>
    <mergeCell ref="C87:C91"/>
    <mergeCell ref="D87:D91"/>
    <mergeCell ref="E87:E91"/>
    <mergeCell ref="F87:F91"/>
    <mergeCell ref="G87:G91"/>
    <mergeCell ref="C92:C93"/>
    <mergeCell ref="D92:D93"/>
    <mergeCell ref="E92:E93"/>
    <mergeCell ref="F92:F93"/>
    <mergeCell ref="O92:O93"/>
    <mergeCell ref="P92:Q93"/>
    <mergeCell ref="C94:C98"/>
    <mergeCell ref="D94:D98"/>
    <mergeCell ref="E94:E98"/>
    <mergeCell ref="F94:F98"/>
    <mergeCell ref="O72:P72"/>
    <mergeCell ref="O73:P73"/>
    <mergeCell ref="O74:P74"/>
    <mergeCell ref="O75:P75"/>
    <mergeCell ref="B81:N81"/>
    <mergeCell ref="J86:L86"/>
    <mergeCell ref="P86:Q86"/>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list" allowBlank="1" showInputMessage="1" showErrorMessage="1" sqref="WVE983106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WLI983106 WBM983106 VRQ983106 VHU983106 UXY983106 UOC983106 UEG983106 TUK983106 TKO983106 TAS983106 SQW983106 SHA983106 RXE983106 RNI983106 RDM983106 QTQ983106 QJU983106 PZY983106 PQC983106 PGG983106 OWK983106 OMO983106 OCS983106 NSW983106 NJA983106 MZE983106 MPI983106 MFM983106 LVQ983106 LLU983106 LBY983106 KSC983106 KIG983106 JYK983106 JOO983106 JES983106 IUW983106 ILA983106 IBE983106 HRI983106 HHM983106 GXQ983106 GNU983106 GDY983106 FUC983106 FKG983106 FAK983106 EQO983106 EGS983106 DWW983106 DNA983106 DDE983106 CTI983106 CJM983106 BZQ983106 BPU983106 BFY983106 AWC983106 AMG983106 ACK983106 SO983106 IS983106 A983106 WVE917570 WLI917570 WBM917570 VRQ917570 VHU917570 UXY917570 UOC917570 UEG917570 TUK917570 TKO917570 TAS917570 SQW917570 SHA917570 RXE917570 RNI917570 RDM917570 QTQ917570 QJU917570 PZY917570 PQC917570 PGG917570 OWK917570 OMO917570 OCS917570 NSW917570 NJA917570 MZE917570 MPI917570 MFM917570 LVQ917570 LLU917570 LBY917570 KSC917570 KIG917570 JYK917570 JOO917570 JES917570 IUW917570 ILA917570 IBE917570 HRI917570 HHM917570 GXQ917570 GNU917570 GDY917570 FUC917570 FKG917570 FAK917570 EQO917570 EGS917570 DWW917570 DNA917570 DDE917570 CTI917570 CJM917570 BZQ917570 BPU917570 BFY917570 AWC917570 AMG917570 ACK917570 SO917570 IS917570 A917570 WVE852034 WLI852034 WBM852034 VRQ852034 VHU852034 UXY852034 UOC852034 UEG852034 TUK852034 TKO852034 TAS852034 SQW852034 SHA852034 RXE852034 RNI852034 RDM852034 QTQ852034 QJU852034 PZY852034 PQC852034 PGG852034 OWK852034 OMO852034 OCS852034 NSW852034 NJA852034 MZE852034 MPI852034 MFM852034 LVQ852034 LLU852034 LBY852034 KSC852034 KIG852034 JYK852034 JOO852034 JES852034 IUW852034 ILA852034 IBE852034 HRI852034 HHM852034 GXQ852034 GNU852034 GDY852034 FUC852034 FKG852034 FAK852034 EQO852034 EGS852034 DWW852034 DNA852034 DDE852034 CTI852034 CJM852034 BZQ852034 BPU852034 BFY852034 AWC852034 AMG852034 ACK852034 SO852034 IS852034 A852034 WVE786498 WLI786498 WBM786498 VRQ786498 VHU786498 UXY786498 UOC786498 UEG786498 TUK786498 TKO786498 TAS786498 SQW786498 SHA786498 RXE786498 RNI786498 RDM786498 QTQ786498 QJU786498 PZY786498 PQC786498 PGG786498 OWK786498 OMO786498 OCS786498 NSW786498 NJA786498 MZE786498 MPI786498 MFM786498 LVQ786498 LLU786498 LBY786498 KSC786498 KIG786498 JYK786498 JOO786498 JES786498 IUW786498 ILA786498 IBE786498 HRI786498 HHM786498 GXQ786498 GNU786498 GDY786498 FUC786498 FKG786498 FAK786498 EQO786498 EGS786498 DWW786498 DNA786498 DDE786498 CTI786498 CJM786498 BZQ786498 BPU786498 BFY786498 AWC786498 AMG786498 ACK786498 SO786498 IS786498 A786498 WVE720962 WLI720962 WBM720962 VRQ720962 VHU720962 UXY720962 UOC720962 UEG720962 TUK720962 TKO720962 TAS720962 SQW720962 SHA720962 RXE720962 RNI720962 RDM720962 QTQ720962 QJU720962 PZY720962 PQC720962 PGG720962 OWK720962 OMO720962 OCS720962 NSW720962 NJA720962 MZE720962 MPI720962 MFM720962 LVQ720962 LLU720962 LBY720962 KSC720962 KIG720962 JYK720962 JOO720962 JES720962 IUW720962 ILA720962 IBE720962 HRI720962 HHM720962 GXQ720962 GNU720962 GDY720962 FUC720962 FKG720962 FAK720962 EQO720962 EGS720962 DWW720962 DNA720962 DDE720962 CTI720962 CJM720962 BZQ720962 BPU720962 BFY720962 AWC720962 AMG720962 ACK720962 SO720962 IS720962 A720962 WVE655426 WLI655426 WBM655426 VRQ655426 VHU655426 UXY655426 UOC655426 UEG655426 TUK655426 TKO655426 TAS655426 SQW655426 SHA655426 RXE655426 RNI655426 RDM655426 QTQ655426 QJU655426 PZY655426 PQC655426 PGG655426 OWK655426 OMO655426 OCS655426 NSW655426 NJA655426 MZE655426 MPI655426 MFM655426 LVQ655426 LLU655426 LBY655426 KSC655426 KIG655426 JYK655426 JOO655426 JES655426 IUW655426 ILA655426 IBE655426 HRI655426 HHM655426 GXQ655426 GNU655426 GDY655426 FUC655426 FKG655426 FAK655426 EQO655426 EGS655426 DWW655426 DNA655426 DDE655426 CTI655426 CJM655426 BZQ655426 BPU655426 BFY655426 AWC655426 AMG655426 ACK655426 SO655426 IS655426 A655426 WVE589890 WLI589890 WBM589890 VRQ589890 VHU589890 UXY589890 UOC589890 UEG589890 TUK589890 TKO589890 TAS589890 SQW589890 SHA589890 RXE589890 RNI589890 RDM589890 QTQ589890 QJU589890 PZY589890 PQC589890 PGG589890 OWK589890 OMO589890 OCS589890 NSW589890 NJA589890 MZE589890 MPI589890 MFM589890 LVQ589890 LLU589890 LBY589890 KSC589890 KIG589890 JYK589890 JOO589890 JES589890 IUW589890 ILA589890 IBE589890 HRI589890 HHM589890 GXQ589890 GNU589890 GDY589890 FUC589890 FKG589890 FAK589890 EQO589890 EGS589890 DWW589890 DNA589890 DDE589890 CTI589890 CJM589890 BZQ589890 BPU589890 BFY589890 AWC589890 AMG589890 ACK589890 SO589890 IS589890 A589890 WVE524354 WLI524354 WBM524354 VRQ524354 VHU524354 UXY524354 UOC524354 UEG524354 TUK524354 TKO524354 TAS524354 SQW524354 SHA524354 RXE524354 RNI524354 RDM524354 QTQ524354 QJU524354 PZY524354 PQC524354 PGG524354 OWK524354 OMO524354 OCS524354 NSW524354 NJA524354 MZE524354 MPI524354 MFM524354 LVQ524354 LLU524354 LBY524354 KSC524354 KIG524354 JYK524354 JOO524354 JES524354 IUW524354 ILA524354 IBE524354 HRI524354 HHM524354 GXQ524354 GNU524354 GDY524354 FUC524354 FKG524354 FAK524354 EQO524354 EGS524354 DWW524354 DNA524354 DDE524354 CTI524354 CJM524354 BZQ524354 BPU524354 BFY524354 AWC524354 AMG524354 ACK524354 SO524354 IS524354 A524354 WVE458818 WLI458818 WBM458818 VRQ458818 VHU458818 UXY458818 UOC458818 UEG458818 TUK458818 TKO458818 TAS458818 SQW458818 SHA458818 RXE458818 RNI458818 RDM458818 QTQ458818 QJU458818 PZY458818 PQC458818 PGG458818 OWK458818 OMO458818 OCS458818 NSW458818 NJA458818 MZE458818 MPI458818 MFM458818 LVQ458818 LLU458818 LBY458818 KSC458818 KIG458818 JYK458818 JOO458818 JES458818 IUW458818 ILA458818 IBE458818 HRI458818 HHM458818 GXQ458818 GNU458818 GDY458818 FUC458818 FKG458818 FAK458818 EQO458818 EGS458818 DWW458818 DNA458818 DDE458818 CTI458818 CJM458818 BZQ458818 BPU458818 BFY458818 AWC458818 AMG458818 ACK458818 SO458818 IS458818 A458818 WVE393282 WLI393282 WBM393282 VRQ393282 VHU393282 UXY393282 UOC393282 UEG393282 TUK393282 TKO393282 TAS393282 SQW393282 SHA393282 RXE393282 RNI393282 RDM393282 QTQ393282 QJU393282 PZY393282 PQC393282 PGG393282 OWK393282 OMO393282 OCS393282 NSW393282 NJA393282 MZE393282 MPI393282 MFM393282 LVQ393282 LLU393282 LBY393282 KSC393282 KIG393282 JYK393282 JOO393282 JES393282 IUW393282 ILA393282 IBE393282 HRI393282 HHM393282 GXQ393282 GNU393282 GDY393282 FUC393282 FKG393282 FAK393282 EQO393282 EGS393282 DWW393282 DNA393282 DDE393282 CTI393282 CJM393282 BZQ393282 BPU393282 BFY393282 AWC393282 AMG393282 ACK393282 SO393282 IS393282 A393282 WVE327746 WLI327746 WBM327746 VRQ327746 VHU327746 UXY327746 UOC327746 UEG327746 TUK327746 TKO327746 TAS327746 SQW327746 SHA327746 RXE327746 RNI327746 RDM327746 QTQ327746 QJU327746 PZY327746 PQC327746 PGG327746 OWK327746 OMO327746 OCS327746 NSW327746 NJA327746 MZE327746 MPI327746 MFM327746 LVQ327746 LLU327746 LBY327746 KSC327746 KIG327746 JYK327746 JOO327746 JES327746 IUW327746 ILA327746 IBE327746 HRI327746 HHM327746 GXQ327746 GNU327746 GDY327746 FUC327746 FKG327746 FAK327746 EQO327746 EGS327746 DWW327746 DNA327746 DDE327746 CTI327746 CJM327746 BZQ327746 BPU327746 BFY327746 AWC327746 AMG327746 ACK327746 SO327746 IS327746 A327746 WVE262210 WLI262210 WBM262210 VRQ262210 VHU262210 UXY262210 UOC262210 UEG262210 TUK262210 TKO262210 TAS262210 SQW262210 SHA262210 RXE262210 RNI262210 RDM262210 QTQ262210 QJU262210 PZY262210 PQC262210 PGG262210 OWK262210 OMO262210 OCS262210 NSW262210 NJA262210 MZE262210 MPI262210 MFM262210 LVQ262210 LLU262210 LBY262210 KSC262210 KIG262210 JYK262210 JOO262210 JES262210 IUW262210 ILA262210 IBE262210 HRI262210 HHM262210 GXQ262210 GNU262210 GDY262210 FUC262210 FKG262210 FAK262210 EQO262210 EGS262210 DWW262210 DNA262210 DDE262210 CTI262210 CJM262210 BZQ262210 BPU262210 BFY262210 AWC262210 AMG262210 ACK262210 SO262210 IS262210 A262210 WVE196674 WLI196674 WBM196674 VRQ196674 VHU196674 UXY196674 UOC196674 UEG196674 TUK196674 TKO196674 TAS196674 SQW196674 SHA196674 RXE196674 RNI196674 RDM196674 QTQ196674 QJU196674 PZY196674 PQC196674 PGG196674 OWK196674 OMO196674 OCS196674 NSW196674 NJA196674 MZE196674 MPI196674 MFM196674 LVQ196674 LLU196674 LBY196674 KSC196674 KIG196674 JYK196674 JOO196674 JES196674 IUW196674 ILA196674 IBE196674 HRI196674 HHM196674 GXQ196674 GNU196674 GDY196674 FUC196674 FKG196674 FAK196674 EQO196674 EGS196674 DWW196674 DNA196674 DDE196674 CTI196674 CJM196674 BZQ196674 BPU196674 BFY196674 AWC196674 AMG196674 ACK196674 SO196674 IS196674 A196674 WVE131138 WLI131138 WBM131138 VRQ131138 VHU131138 UXY131138 UOC131138 UEG131138 TUK131138 TKO131138 TAS131138 SQW131138 SHA131138 RXE131138 RNI131138 RDM131138 QTQ131138 QJU131138 PZY131138 PQC131138 PGG131138 OWK131138 OMO131138 OCS131138 NSW131138 NJA131138 MZE131138 MPI131138 MFM131138 LVQ131138 LLU131138 LBY131138 KSC131138 KIG131138 JYK131138 JOO131138 JES131138 IUW131138 ILA131138 IBE131138 HRI131138 HHM131138 GXQ131138 GNU131138 GDY131138 FUC131138 FKG131138 FAK131138 EQO131138 EGS131138 DWW131138 DNA131138 DDE131138 CTI131138 CJM131138 BZQ131138 BPU131138 BFY131138 AWC131138 AMG131138 ACK131138 SO131138 IS131138 A131138 WVE65602 WLI65602 WBM65602 VRQ65602 VHU65602 UXY65602 UOC65602 UEG65602 TUK65602 TKO65602 TAS65602 SQW65602 SHA65602 RXE65602 RNI65602 RDM65602 QTQ65602 QJU65602 PZY65602 PQC65602 PGG65602 OWK65602 OMO65602 OCS65602 NSW65602 NJA65602 MZE65602 MPI65602 MFM65602 LVQ65602 LLU65602 LBY65602 KSC65602 KIG65602 JYK65602 JOO65602 JES65602 IUW65602 ILA65602 IBE65602 HRI65602 HHM65602 GXQ65602 GNU65602 GDY65602 FUC65602 FKG65602 FAK65602 EQO65602 EGS65602 DWW65602 DNA65602 DDE65602 CTI65602 CJM65602 BZQ65602 BPU65602 BFY65602 AWC65602 AMG65602 ACK65602 SO65602 IS65602 A65602">
      <formula1>"1,2,3,4,5"</formula1>
    </dataValidation>
    <dataValidation type="decimal" allowBlank="1" showInputMessage="1" showErrorMessage="1" sqref="WVH983106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WBP983106 VRT983106 VHX983106 UYB983106 UOF983106 UEJ983106 TUN983106 TKR983106 TAV983106 SQZ983106 SHD983106 RXH983106 RNL983106 RDP983106 QTT983106 QJX983106 QAB983106 PQF983106 PGJ983106 OWN983106 OMR983106 OCV983106 NSZ983106 NJD983106 MZH983106 MPL983106 MFP983106 LVT983106 LLX983106 LCB983106 KSF983106 KIJ983106 JYN983106 JOR983106 JEV983106 IUZ983106 ILD983106 IBH983106 HRL983106 HHP983106 GXT983106 GNX983106 GEB983106 FUF983106 FKJ983106 FAN983106 EQR983106 EGV983106 DWZ983106 DND983106 DDH983106 CTL983106 CJP983106 BZT983106 BPX983106 BGB983106 AWF983106 AMJ983106 ACN983106 SR983106 IV983106 C983106 WVH917570 WLL917570 WBP917570 VRT917570 VHX917570 UYB917570 UOF917570 UEJ917570 TUN917570 TKR917570 TAV917570 SQZ917570 SHD917570 RXH917570 RNL917570 RDP917570 QTT917570 QJX917570 QAB917570 PQF917570 PGJ917570 OWN917570 OMR917570 OCV917570 NSZ917570 NJD917570 MZH917570 MPL917570 MFP917570 LVT917570 LLX917570 LCB917570 KSF917570 KIJ917570 JYN917570 JOR917570 JEV917570 IUZ917570 ILD917570 IBH917570 HRL917570 HHP917570 GXT917570 GNX917570 GEB917570 FUF917570 FKJ917570 FAN917570 EQR917570 EGV917570 DWZ917570 DND917570 DDH917570 CTL917570 CJP917570 BZT917570 BPX917570 BGB917570 AWF917570 AMJ917570 ACN917570 SR917570 IV917570 C917570 WVH852034 WLL852034 WBP852034 VRT852034 VHX852034 UYB852034 UOF852034 UEJ852034 TUN852034 TKR852034 TAV852034 SQZ852034 SHD852034 RXH852034 RNL852034 RDP852034 QTT852034 QJX852034 QAB852034 PQF852034 PGJ852034 OWN852034 OMR852034 OCV852034 NSZ852034 NJD852034 MZH852034 MPL852034 MFP852034 LVT852034 LLX852034 LCB852034 KSF852034 KIJ852034 JYN852034 JOR852034 JEV852034 IUZ852034 ILD852034 IBH852034 HRL852034 HHP852034 GXT852034 GNX852034 GEB852034 FUF852034 FKJ852034 FAN852034 EQR852034 EGV852034 DWZ852034 DND852034 DDH852034 CTL852034 CJP852034 BZT852034 BPX852034 BGB852034 AWF852034 AMJ852034 ACN852034 SR852034 IV852034 C852034 WVH786498 WLL786498 WBP786498 VRT786498 VHX786498 UYB786498 UOF786498 UEJ786498 TUN786498 TKR786498 TAV786498 SQZ786498 SHD786498 RXH786498 RNL786498 RDP786498 QTT786498 QJX786498 QAB786498 PQF786498 PGJ786498 OWN786498 OMR786498 OCV786498 NSZ786498 NJD786498 MZH786498 MPL786498 MFP786498 LVT786498 LLX786498 LCB786498 KSF786498 KIJ786498 JYN786498 JOR786498 JEV786498 IUZ786498 ILD786498 IBH786498 HRL786498 HHP786498 GXT786498 GNX786498 GEB786498 FUF786498 FKJ786498 FAN786498 EQR786498 EGV786498 DWZ786498 DND786498 DDH786498 CTL786498 CJP786498 BZT786498 BPX786498 BGB786498 AWF786498 AMJ786498 ACN786498 SR786498 IV786498 C786498 WVH720962 WLL720962 WBP720962 VRT720962 VHX720962 UYB720962 UOF720962 UEJ720962 TUN720962 TKR720962 TAV720962 SQZ720962 SHD720962 RXH720962 RNL720962 RDP720962 QTT720962 QJX720962 QAB720962 PQF720962 PGJ720962 OWN720962 OMR720962 OCV720962 NSZ720962 NJD720962 MZH720962 MPL720962 MFP720962 LVT720962 LLX720962 LCB720962 KSF720962 KIJ720962 JYN720962 JOR720962 JEV720962 IUZ720962 ILD720962 IBH720962 HRL720962 HHP720962 GXT720962 GNX720962 GEB720962 FUF720962 FKJ720962 FAN720962 EQR720962 EGV720962 DWZ720962 DND720962 DDH720962 CTL720962 CJP720962 BZT720962 BPX720962 BGB720962 AWF720962 AMJ720962 ACN720962 SR720962 IV720962 C720962 WVH655426 WLL655426 WBP655426 VRT655426 VHX655426 UYB655426 UOF655426 UEJ655426 TUN655426 TKR655426 TAV655426 SQZ655426 SHD655426 RXH655426 RNL655426 RDP655426 QTT655426 QJX655426 QAB655426 PQF655426 PGJ655426 OWN655426 OMR655426 OCV655426 NSZ655426 NJD655426 MZH655426 MPL655426 MFP655426 LVT655426 LLX655426 LCB655426 KSF655426 KIJ655426 JYN655426 JOR655426 JEV655426 IUZ655426 ILD655426 IBH655426 HRL655426 HHP655426 GXT655426 GNX655426 GEB655426 FUF655426 FKJ655426 FAN655426 EQR655426 EGV655426 DWZ655426 DND655426 DDH655426 CTL655426 CJP655426 BZT655426 BPX655426 BGB655426 AWF655426 AMJ655426 ACN655426 SR655426 IV655426 C655426 WVH589890 WLL589890 WBP589890 VRT589890 VHX589890 UYB589890 UOF589890 UEJ589890 TUN589890 TKR589890 TAV589890 SQZ589890 SHD589890 RXH589890 RNL589890 RDP589890 QTT589890 QJX589890 QAB589890 PQF589890 PGJ589890 OWN589890 OMR589890 OCV589890 NSZ589890 NJD589890 MZH589890 MPL589890 MFP589890 LVT589890 LLX589890 LCB589890 KSF589890 KIJ589890 JYN589890 JOR589890 JEV589890 IUZ589890 ILD589890 IBH589890 HRL589890 HHP589890 GXT589890 GNX589890 GEB589890 FUF589890 FKJ589890 FAN589890 EQR589890 EGV589890 DWZ589890 DND589890 DDH589890 CTL589890 CJP589890 BZT589890 BPX589890 BGB589890 AWF589890 AMJ589890 ACN589890 SR589890 IV589890 C589890 WVH524354 WLL524354 WBP524354 VRT524354 VHX524354 UYB524354 UOF524354 UEJ524354 TUN524354 TKR524354 TAV524354 SQZ524354 SHD524354 RXH524354 RNL524354 RDP524354 QTT524354 QJX524354 QAB524354 PQF524354 PGJ524354 OWN524354 OMR524354 OCV524354 NSZ524354 NJD524354 MZH524354 MPL524354 MFP524354 LVT524354 LLX524354 LCB524354 KSF524354 KIJ524354 JYN524354 JOR524354 JEV524354 IUZ524354 ILD524354 IBH524354 HRL524354 HHP524354 GXT524354 GNX524354 GEB524354 FUF524354 FKJ524354 FAN524354 EQR524354 EGV524354 DWZ524354 DND524354 DDH524354 CTL524354 CJP524354 BZT524354 BPX524354 BGB524354 AWF524354 AMJ524354 ACN524354 SR524354 IV524354 C524354 WVH458818 WLL458818 WBP458818 VRT458818 VHX458818 UYB458818 UOF458818 UEJ458818 TUN458818 TKR458818 TAV458818 SQZ458818 SHD458818 RXH458818 RNL458818 RDP458818 QTT458818 QJX458818 QAB458818 PQF458818 PGJ458818 OWN458818 OMR458818 OCV458818 NSZ458818 NJD458818 MZH458818 MPL458818 MFP458818 LVT458818 LLX458818 LCB458818 KSF458818 KIJ458818 JYN458818 JOR458818 JEV458818 IUZ458818 ILD458818 IBH458818 HRL458818 HHP458818 GXT458818 GNX458818 GEB458818 FUF458818 FKJ458818 FAN458818 EQR458818 EGV458818 DWZ458818 DND458818 DDH458818 CTL458818 CJP458818 BZT458818 BPX458818 BGB458818 AWF458818 AMJ458818 ACN458818 SR458818 IV458818 C458818 WVH393282 WLL393282 WBP393282 VRT393282 VHX393282 UYB393282 UOF393282 UEJ393282 TUN393282 TKR393282 TAV393282 SQZ393282 SHD393282 RXH393282 RNL393282 RDP393282 QTT393282 QJX393282 QAB393282 PQF393282 PGJ393282 OWN393282 OMR393282 OCV393282 NSZ393282 NJD393282 MZH393282 MPL393282 MFP393282 LVT393282 LLX393282 LCB393282 KSF393282 KIJ393282 JYN393282 JOR393282 JEV393282 IUZ393282 ILD393282 IBH393282 HRL393282 HHP393282 GXT393282 GNX393282 GEB393282 FUF393282 FKJ393282 FAN393282 EQR393282 EGV393282 DWZ393282 DND393282 DDH393282 CTL393282 CJP393282 BZT393282 BPX393282 BGB393282 AWF393282 AMJ393282 ACN393282 SR393282 IV393282 C393282 WVH327746 WLL327746 WBP327746 VRT327746 VHX327746 UYB327746 UOF327746 UEJ327746 TUN327746 TKR327746 TAV327746 SQZ327746 SHD327746 RXH327746 RNL327746 RDP327746 QTT327746 QJX327746 QAB327746 PQF327746 PGJ327746 OWN327746 OMR327746 OCV327746 NSZ327746 NJD327746 MZH327746 MPL327746 MFP327746 LVT327746 LLX327746 LCB327746 KSF327746 KIJ327746 JYN327746 JOR327746 JEV327746 IUZ327746 ILD327746 IBH327746 HRL327746 HHP327746 GXT327746 GNX327746 GEB327746 FUF327746 FKJ327746 FAN327746 EQR327746 EGV327746 DWZ327746 DND327746 DDH327746 CTL327746 CJP327746 BZT327746 BPX327746 BGB327746 AWF327746 AMJ327746 ACN327746 SR327746 IV327746 C327746 WVH262210 WLL262210 WBP262210 VRT262210 VHX262210 UYB262210 UOF262210 UEJ262210 TUN262210 TKR262210 TAV262210 SQZ262210 SHD262210 RXH262210 RNL262210 RDP262210 QTT262210 QJX262210 QAB262210 PQF262210 PGJ262210 OWN262210 OMR262210 OCV262210 NSZ262210 NJD262210 MZH262210 MPL262210 MFP262210 LVT262210 LLX262210 LCB262210 KSF262210 KIJ262210 JYN262210 JOR262210 JEV262210 IUZ262210 ILD262210 IBH262210 HRL262210 HHP262210 GXT262210 GNX262210 GEB262210 FUF262210 FKJ262210 FAN262210 EQR262210 EGV262210 DWZ262210 DND262210 DDH262210 CTL262210 CJP262210 BZT262210 BPX262210 BGB262210 AWF262210 AMJ262210 ACN262210 SR262210 IV262210 C262210 WVH196674 WLL196674 WBP196674 VRT196674 VHX196674 UYB196674 UOF196674 UEJ196674 TUN196674 TKR196674 TAV196674 SQZ196674 SHD196674 RXH196674 RNL196674 RDP196674 QTT196674 QJX196674 QAB196674 PQF196674 PGJ196674 OWN196674 OMR196674 OCV196674 NSZ196674 NJD196674 MZH196674 MPL196674 MFP196674 LVT196674 LLX196674 LCB196674 KSF196674 KIJ196674 JYN196674 JOR196674 JEV196674 IUZ196674 ILD196674 IBH196674 HRL196674 HHP196674 GXT196674 GNX196674 GEB196674 FUF196674 FKJ196674 FAN196674 EQR196674 EGV196674 DWZ196674 DND196674 DDH196674 CTL196674 CJP196674 BZT196674 BPX196674 BGB196674 AWF196674 AMJ196674 ACN196674 SR196674 IV196674 C196674 WVH131138 WLL131138 WBP131138 VRT131138 VHX131138 UYB131138 UOF131138 UEJ131138 TUN131138 TKR131138 TAV131138 SQZ131138 SHD131138 RXH131138 RNL131138 RDP131138 QTT131138 QJX131138 QAB131138 PQF131138 PGJ131138 OWN131138 OMR131138 OCV131138 NSZ131138 NJD131138 MZH131138 MPL131138 MFP131138 LVT131138 LLX131138 LCB131138 KSF131138 KIJ131138 JYN131138 JOR131138 JEV131138 IUZ131138 ILD131138 IBH131138 HRL131138 HHP131138 GXT131138 GNX131138 GEB131138 FUF131138 FKJ131138 FAN131138 EQR131138 EGV131138 DWZ131138 DND131138 DDH131138 CTL131138 CJP131138 BZT131138 BPX131138 BGB131138 AWF131138 AMJ131138 ACN131138 SR131138 IV131138 C131138 WVH65602 WLL65602 WBP65602 VRT65602 VHX65602 UYB65602 UOF65602 UEJ65602 TUN65602 TKR65602 TAV65602 SQZ65602 SHD65602 RXH65602 RNL65602 RDP65602 QTT65602 QJX65602 QAB65602 PQF65602 PGJ65602 OWN65602 OMR65602 OCV65602 NSZ65602 NJD65602 MZH65602 MPL65602 MFP65602 LVT65602 LLX65602 LCB65602 KSF65602 KIJ65602 JYN65602 JOR65602 JEV65602 IUZ65602 ILD65602 IBH65602 HRL65602 HHP65602 GXT65602 GNX65602 GEB65602 FUF65602 FKJ65602 FAN65602 EQR65602 EGV65602 DWZ65602 DND65602 DDH65602 CTL65602 CJP65602 BZT65602 BPX65602 BGB65602 AWF65602 AMJ65602 ACN65602 SR65602 IV65602 C65602 WLL983106">
      <formula1>0</formula1>
      <formula2>1</formula2>
    </dataValidation>
  </dataValidations>
  <pageMargins left="0.7" right="0.7" top="0.75" bottom="0.75" header="0.3" footer="0.3"/>
  <pageSetup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5"/>
  <dimension ref="A2:Z178"/>
  <sheetViews>
    <sheetView zoomScale="77" zoomScaleNormal="77" workbookViewId="0">
      <selection activeCell="B14" sqref="B14:C21"/>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7.5703125" style="1" customWidth="1"/>
    <col min="12" max="13" width="18.7109375" style="1" customWidth="1"/>
    <col min="14" max="14" width="22.140625" style="1" customWidth="1"/>
    <col min="15" max="15" width="26.140625" style="1" customWidth="1"/>
    <col min="16" max="16" width="19.5703125" style="1" bestFit="1" customWidth="1"/>
    <col min="17" max="17" width="18.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505</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v>13</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c r="B14" s="1262" t="s">
        <v>9</v>
      </c>
      <c r="C14" s="1262"/>
      <c r="D14" s="227" t="s">
        <v>10</v>
      </c>
      <c r="E14" s="227" t="s">
        <v>11</v>
      </c>
      <c r="F14" s="227" t="s">
        <v>12</v>
      </c>
      <c r="G14" s="147"/>
      <c r="I14" s="19"/>
      <c r="J14" s="19"/>
      <c r="K14" s="19"/>
      <c r="L14" s="19"/>
      <c r="M14" s="19"/>
      <c r="N14" s="16"/>
    </row>
    <row r="15" spans="2:16">
      <c r="B15" s="1262"/>
      <c r="C15" s="1262"/>
      <c r="D15" s="227">
        <v>13</v>
      </c>
      <c r="E15" s="536">
        <v>1869011495</v>
      </c>
      <c r="F15" s="802">
        <v>895</v>
      </c>
      <c r="G15" s="148"/>
      <c r="I15" s="23"/>
      <c r="J15" s="23"/>
      <c r="K15" s="23"/>
      <c r="L15" s="23"/>
      <c r="M15" s="23"/>
      <c r="N15" s="16"/>
    </row>
    <row r="16" spans="2:16">
      <c r="B16" s="1262"/>
      <c r="C16" s="1262"/>
      <c r="D16" s="227"/>
      <c r="E16" s="536"/>
      <c r="F16" s="536"/>
      <c r="G16" s="148"/>
      <c r="I16" s="23"/>
      <c r="J16" s="23"/>
      <c r="K16" s="23"/>
      <c r="L16" s="23"/>
      <c r="M16" s="23"/>
      <c r="N16" s="16"/>
    </row>
    <row r="17" spans="1:14">
      <c r="B17" s="1262"/>
      <c r="C17" s="1262"/>
      <c r="D17" s="227"/>
      <c r="E17" s="536"/>
      <c r="F17" s="536"/>
      <c r="G17" s="148"/>
      <c r="I17" s="23"/>
      <c r="J17" s="23"/>
      <c r="K17" s="23"/>
      <c r="L17" s="23"/>
      <c r="M17" s="23"/>
      <c r="N17" s="16"/>
    </row>
    <row r="18" spans="1:14">
      <c r="B18" s="1262"/>
      <c r="C18" s="1262"/>
      <c r="D18" s="227"/>
      <c r="E18" s="720"/>
      <c r="F18" s="536"/>
      <c r="G18" s="148"/>
      <c r="H18" s="25"/>
      <c r="I18" s="23"/>
      <c r="J18" s="23"/>
      <c r="K18" s="23"/>
      <c r="L18" s="23"/>
      <c r="M18" s="23"/>
      <c r="N18" s="26"/>
    </row>
    <row r="19" spans="1:14">
      <c r="B19" s="1262"/>
      <c r="C19" s="1262"/>
      <c r="D19" s="227"/>
      <c r="E19" s="720"/>
      <c r="F19" s="536"/>
      <c r="G19" s="148"/>
      <c r="H19" s="25"/>
      <c r="I19" s="27"/>
      <c r="J19" s="27"/>
      <c r="K19" s="27"/>
      <c r="L19" s="27"/>
      <c r="M19" s="27"/>
      <c r="N19" s="26"/>
    </row>
    <row r="20" spans="1:14">
      <c r="B20" s="1262"/>
      <c r="C20" s="1262"/>
      <c r="D20" s="227"/>
      <c r="E20" s="720"/>
      <c r="F20" s="536"/>
      <c r="G20" s="148"/>
      <c r="H20" s="25"/>
      <c r="I20" s="15"/>
      <c r="J20" s="15"/>
      <c r="K20" s="15"/>
      <c r="L20" s="15"/>
      <c r="M20" s="15"/>
      <c r="N20" s="26"/>
    </row>
    <row r="21" spans="1:14">
      <c r="B21" s="1262"/>
      <c r="C21" s="1262"/>
      <c r="D21" s="227"/>
      <c r="E21" s="720"/>
      <c r="F21" s="536"/>
      <c r="G21" s="148"/>
      <c r="H21" s="25"/>
      <c r="I21" s="15"/>
      <c r="J21" s="15"/>
      <c r="K21" s="15"/>
      <c r="L21" s="15"/>
      <c r="M21" s="15"/>
      <c r="N21" s="26"/>
    </row>
    <row r="22" spans="1:14" ht="15.75" thickBot="1">
      <c r="B22" s="1263" t="s">
        <v>13</v>
      </c>
      <c r="C22" s="1264"/>
      <c r="D22" s="227"/>
      <c r="E22" s="692">
        <f>SUM(E15)</f>
        <v>1869011495</v>
      </c>
      <c r="F22" s="803">
        <f>SUM(F15)</f>
        <v>895</v>
      </c>
      <c r="G22" s="148"/>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804">
        <f>+F22*0.8</f>
        <v>716</v>
      </c>
      <c r="D24" s="797"/>
      <c r="E24" s="193">
        <f>E22</f>
        <v>1869011495</v>
      </c>
      <c r="F24" s="37"/>
      <c r="G24" s="37"/>
      <c r="H24" s="37"/>
      <c r="I24" s="38"/>
      <c r="J24" s="38"/>
      <c r="K24" s="38"/>
      <c r="L24" s="38"/>
      <c r="M24" s="38"/>
    </row>
    <row r="25" spans="1:14">
      <c r="A25" s="39"/>
      <c r="C25" s="40"/>
      <c r="D25" s="23"/>
      <c r="E25" s="41"/>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c r="H27"/>
      <c r="I27" s="15"/>
      <c r="J27" s="15"/>
      <c r="K27" s="15"/>
      <c r="L27" s="15"/>
      <c r="M27" s="15"/>
      <c r="N27" s="16"/>
    </row>
    <row r="28" spans="1:14">
      <c r="A28" s="39"/>
      <c r="B28"/>
      <c r="C28"/>
      <c r="D28"/>
      <c r="E28"/>
      <c r="F28"/>
      <c r="G28"/>
      <c r="H28"/>
      <c r="I28" s="15"/>
      <c r="J28" s="15"/>
      <c r="K28" s="15"/>
      <c r="L28" s="15"/>
      <c r="M28" s="15"/>
      <c r="N28" s="16"/>
    </row>
    <row r="29" spans="1:14">
      <c r="A29" s="39"/>
      <c r="B29" s="43" t="s">
        <v>17</v>
      </c>
      <c r="C29" s="43" t="s">
        <v>18</v>
      </c>
      <c r="D29" s="43" t="s">
        <v>19</v>
      </c>
      <c r="E29"/>
      <c r="F29"/>
      <c r="G29"/>
      <c r="H29"/>
      <c r="I29" s="15"/>
      <c r="J29" s="15"/>
      <c r="K29" s="15"/>
      <c r="L29" s="15"/>
      <c r="M29" s="15"/>
      <c r="N29" s="16"/>
    </row>
    <row r="30" spans="1:14">
      <c r="A30" s="39"/>
      <c r="B30" s="44" t="s">
        <v>20</v>
      </c>
      <c r="C30" s="225" t="s">
        <v>184</v>
      </c>
      <c r="D30" s="225"/>
      <c r="E30"/>
      <c r="F30"/>
      <c r="G30"/>
      <c r="H30"/>
      <c r="I30" s="15"/>
      <c r="J30" s="15"/>
      <c r="K30" s="15"/>
      <c r="L30" s="15"/>
      <c r="M30" s="15"/>
      <c r="N30" s="16"/>
    </row>
    <row r="31" spans="1:14">
      <c r="A31" s="39"/>
      <c r="B31" s="44" t="s">
        <v>21</v>
      </c>
      <c r="C31" s="225"/>
      <c r="D31" s="225" t="s">
        <v>186</v>
      </c>
      <c r="E31" t="s">
        <v>2051</v>
      </c>
      <c r="F31"/>
      <c r="G31"/>
      <c r="H31"/>
      <c r="I31" s="15"/>
      <c r="J31" s="15"/>
      <c r="K31" s="15"/>
      <c r="L31" s="15"/>
      <c r="M31" s="15"/>
      <c r="N31" s="16"/>
    </row>
    <row r="32" spans="1:14">
      <c r="A32" s="39"/>
      <c r="B32" s="44" t="s">
        <v>22</v>
      </c>
      <c r="C32" s="225" t="s">
        <v>184</v>
      </c>
      <c r="D32" s="225"/>
      <c r="E32"/>
      <c r="F32"/>
      <c r="G32"/>
      <c r="H32"/>
      <c r="I32" s="15"/>
      <c r="J32" s="15"/>
      <c r="K32" s="15"/>
      <c r="L32" s="15"/>
      <c r="M32" s="15"/>
      <c r="N32" s="16"/>
    </row>
    <row r="33" spans="1:17">
      <c r="A33" s="39"/>
      <c r="B33" s="44" t="s">
        <v>23</v>
      </c>
      <c r="C33" s="225"/>
      <c r="D33" s="225" t="s">
        <v>184</v>
      </c>
      <c r="E33" s="805" t="s">
        <v>2052</v>
      </c>
      <c r="F33"/>
      <c r="G33"/>
      <c r="H33"/>
      <c r="I33" s="15"/>
      <c r="J33" s="15"/>
      <c r="K33" s="15"/>
      <c r="L33" s="15"/>
      <c r="M33" s="15"/>
      <c r="N33" s="16"/>
    </row>
    <row r="34" spans="1:17">
      <c r="A34" s="39"/>
      <c r="B34" s="44" t="s">
        <v>1764</v>
      </c>
      <c r="C34" s="225" t="s">
        <v>184</v>
      </c>
      <c r="D34" s="225"/>
      <c r="E34"/>
      <c r="F34"/>
      <c r="G34"/>
      <c r="H34"/>
      <c r="I34" s="15"/>
      <c r="J34" s="15"/>
      <c r="K34" s="15"/>
      <c r="L34" s="15"/>
      <c r="M34" s="15"/>
      <c r="N34" s="16"/>
    </row>
    <row r="35" spans="1:17">
      <c r="A35" s="39"/>
      <c r="B35"/>
      <c r="C35"/>
      <c r="D35"/>
      <c r="E35"/>
      <c r="F35"/>
      <c r="G35"/>
      <c r="H35"/>
      <c r="I35" s="15"/>
      <c r="J35" s="15"/>
      <c r="K35" s="15"/>
      <c r="L35" s="15"/>
      <c r="M35" s="15"/>
      <c r="N35" s="16"/>
    </row>
    <row r="36" spans="1:17">
      <c r="A36" s="39"/>
      <c r="B36" s="42" t="s">
        <v>25</v>
      </c>
      <c r="C36"/>
      <c r="D36"/>
      <c r="E36"/>
      <c r="F36"/>
      <c r="G36"/>
      <c r="H36"/>
      <c r="I36" s="15"/>
      <c r="J36" s="15"/>
      <c r="K36" s="15"/>
      <c r="L36" s="15"/>
      <c r="M36" s="15"/>
      <c r="N36" s="16"/>
    </row>
    <row r="37" spans="1:17">
      <c r="A37" s="39"/>
      <c r="B37"/>
      <c r="C37"/>
      <c r="D37"/>
      <c r="E37"/>
      <c r="F37"/>
      <c r="G37"/>
      <c r="H37"/>
      <c r="I37" s="15"/>
      <c r="J37" s="15"/>
      <c r="K37" s="15"/>
      <c r="L37" s="15"/>
      <c r="M37" s="15"/>
      <c r="N37" s="16"/>
    </row>
    <row r="38" spans="1:17">
      <c r="A38" s="39"/>
      <c r="B38"/>
      <c r="C38"/>
      <c r="D38"/>
      <c r="E38"/>
      <c r="F38"/>
      <c r="G38"/>
      <c r="H38"/>
      <c r="I38" s="15"/>
      <c r="J38" s="15"/>
      <c r="K38" s="15"/>
      <c r="L38" s="15"/>
      <c r="M38" s="15"/>
      <c r="N38" s="16"/>
    </row>
    <row r="39" spans="1:17">
      <c r="A39" s="39"/>
      <c r="B39" s="43" t="s">
        <v>17</v>
      </c>
      <c r="C39" s="43" t="s">
        <v>26</v>
      </c>
      <c r="D39" s="569" t="s">
        <v>27</v>
      </c>
      <c r="E39" s="569" t="s">
        <v>28</v>
      </c>
      <c r="F39"/>
      <c r="G39"/>
      <c r="H39"/>
      <c r="I39" s="15"/>
      <c r="J39" s="15"/>
      <c r="K39" s="15"/>
      <c r="L39" s="15"/>
      <c r="M39" s="15"/>
      <c r="N39" s="16"/>
    </row>
    <row r="40" spans="1:17" ht="28.5">
      <c r="A40" s="39"/>
      <c r="B40" s="49" t="s">
        <v>29</v>
      </c>
      <c r="C40" s="50">
        <v>40</v>
      </c>
      <c r="D40" s="225">
        <v>0</v>
      </c>
      <c r="E40" s="1265">
        <f>+D40+D41</f>
        <v>0</v>
      </c>
      <c r="F40"/>
      <c r="G40"/>
      <c r="H40"/>
      <c r="I40" s="15"/>
      <c r="J40" s="15"/>
      <c r="K40" s="15"/>
      <c r="L40" s="15"/>
      <c r="M40" s="15"/>
      <c r="N40" s="16"/>
    </row>
    <row r="41" spans="1:17" ht="42.75">
      <c r="A41" s="39"/>
      <c r="B41" s="49" t="s">
        <v>30</v>
      </c>
      <c r="C41" s="50">
        <v>60</v>
      </c>
      <c r="D41" s="225">
        <v>0</v>
      </c>
      <c r="E41" s="1266"/>
      <c r="F41"/>
      <c r="G41"/>
      <c r="H41"/>
      <c r="I41" s="15"/>
      <c r="J41" s="15"/>
      <c r="K41" s="15"/>
      <c r="L41" s="15"/>
      <c r="M41" s="15"/>
      <c r="N41" s="16"/>
    </row>
    <row r="42" spans="1:17">
      <c r="A42" s="39"/>
      <c r="C42" s="40"/>
      <c r="D42" s="23"/>
      <c r="E42" s="41"/>
      <c r="F42" s="37"/>
      <c r="G42" s="37"/>
      <c r="H42" s="37"/>
      <c r="I42" s="38"/>
      <c r="J42" s="38"/>
      <c r="K42" s="38"/>
      <c r="L42" s="38"/>
      <c r="M42" s="38"/>
    </row>
    <row r="43" spans="1:17">
      <c r="A43" s="39"/>
      <c r="C43" s="40"/>
      <c r="D43" s="23"/>
      <c r="E43" s="41"/>
      <c r="F43" s="37"/>
      <c r="G43" s="37"/>
      <c r="H43" s="37"/>
      <c r="I43" s="38"/>
      <c r="J43" s="38"/>
      <c r="K43" s="38"/>
      <c r="L43" s="38"/>
      <c r="M43" s="38"/>
    </row>
    <row r="44" spans="1:17">
      <c r="A44" s="39"/>
      <c r="C44" s="40"/>
      <c r="D44" s="23"/>
      <c r="E44" s="41"/>
      <c r="F44" s="37"/>
      <c r="G44" s="37"/>
      <c r="H44" s="37"/>
      <c r="I44" s="38"/>
      <c r="J44" s="38"/>
      <c r="K44" s="38"/>
      <c r="L44" s="38"/>
      <c r="M44" s="38"/>
    </row>
    <row r="45" spans="1:17" ht="15.75" thickBot="1">
      <c r="M45" s="1267"/>
      <c r="N45" s="1267"/>
    </row>
    <row r="46" spans="1:17">
      <c r="B46" s="42" t="s">
        <v>32</v>
      </c>
      <c r="M46" s="51"/>
      <c r="N46" s="51"/>
    </row>
    <row r="47" spans="1:17" ht="15.75" thickBot="1">
      <c r="M47" s="51"/>
      <c r="N47" s="51"/>
    </row>
    <row r="48" spans="1:17" s="15" customFormat="1" ht="60">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30">
      <c r="A49" s="150">
        <v>1</v>
      </c>
      <c r="B49" s="153" t="s">
        <v>505</v>
      </c>
      <c r="C49" s="153" t="s">
        <v>505</v>
      </c>
      <c r="D49" s="153" t="s">
        <v>49</v>
      </c>
      <c r="E49" s="545">
        <v>19262012738</v>
      </c>
      <c r="F49" s="155" t="s">
        <v>18</v>
      </c>
      <c r="G49" s="184" t="s">
        <v>223</v>
      </c>
      <c r="H49" s="156">
        <v>41290</v>
      </c>
      <c r="I49" s="156">
        <v>41943</v>
      </c>
      <c r="J49" s="157" t="s">
        <v>19</v>
      </c>
      <c r="K49" s="545">
        <f>(DAYS360(H49,I49))/30</f>
        <v>21.5</v>
      </c>
      <c r="L49" s="157"/>
      <c r="M49" s="173">
        <v>490</v>
      </c>
      <c r="N49" s="173" t="s">
        <v>223</v>
      </c>
      <c r="O49" s="160">
        <v>1414346610</v>
      </c>
      <c r="P49" s="160">
        <v>63</v>
      </c>
      <c r="Q49" s="174"/>
      <c r="R49" s="175"/>
      <c r="S49" s="175"/>
      <c r="T49" s="175"/>
      <c r="U49" s="175"/>
      <c r="V49" s="175"/>
      <c r="W49" s="175"/>
      <c r="X49" s="175"/>
      <c r="Y49" s="175"/>
      <c r="Z49" s="175"/>
    </row>
    <row r="50" spans="1:26" s="162" customFormat="1" ht="120">
      <c r="A50" s="150">
        <f>+A49+1</f>
        <v>2</v>
      </c>
      <c r="B50" s="153" t="s">
        <v>505</v>
      </c>
      <c r="C50" s="153" t="s">
        <v>505</v>
      </c>
      <c r="D50" s="153" t="s">
        <v>2053</v>
      </c>
      <c r="E50" s="545">
        <v>19673</v>
      </c>
      <c r="F50" s="155" t="s">
        <v>18</v>
      </c>
      <c r="G50" s="184" t="s">
        <v>223</v>
      </c>
      <c r="H50" s="156">
        <v>40731</v>
      </c>
      <c r="I50" s="156">
        <v>40873</v>
      </c>
      <c r="J50" s="157" t="s">
        <v>19</v>
      </c>
      <c r="K50" s="769">
        <f>(DAYS360(H50,I50))/30</f>
        <v>4.6333333333333337</v>
      </c>
      <c r="L50" s="157"/>
      <c r="M50" s="173"/>
      <c r="N50" s="173" t="s">
        <v>223</v>
      </c>
      <c r="O50" s="160">
        <v>147388805</v>
      </c>
      <c r="P50" s="160">
        <v>68</v>
      </c>
      <c r="Q50" s="174" t="s">
        <v>2054</v>
      </c>
      <c r="R50" s="175"/>
      <c r="S50" s="175"/>
      <c r="T50" s="175"/>
      <c r="U50" s="175"/>
      <c r="V50" s="175"/>
      <c r="W50" s="175"/>
      <c r="X50" s="175"/>
      <c r="Y50" s="175"/>
      <c r="Z50" s="175"/>
    </row>
    <row r="51" spans="1:26" s="162" customFormat="1">
      <c r="A51" s="150">
        <f t="shared" ref="A51:A56" si="0">+A50+1</f>
        <v>3</v>
      </c>
      <c r="B51" s="153"/>
      <c r="C51" s="152"/>
      <c r="D51" s="153"/>
      <c r="E51" s="154"/>
      <c r="F51" s="155"/>
      <c r="G51" s="155"/>
      <c r="H51" s="155"/>
      <c r="I51" s="157"/>
      <c r="J51" s="157"/>
      <c r="K51" s="157"/>
      <c r="L51" s="157"/>
      <c r="M51" s="173"/>
      <c r="N51" s="173"/>
      <c r="O51" s="160"/>
      <c r="P51" s="160"/>
      <c r="Q51" s="174"/>
      <c r="R51" s="175"/>
      <c r="S51" s="175"/>
      <c r="T51" s="175"/>
      <c r="U51" s="175"/>
      <c r="V51" s="175"/>
      <c r="W51" s="175"/>
      <c r="X51" s="175"/>
      <c r="Y51" s="175"/>
      <c r="Z51" s="175"/>
    </row>
    <row r="52" spans="1:26" s="162" customFormat="1">
      <c r="A52" s="150">
        <f t="shared" si="0"/>
        <v>4</v>
      </c>
      <c r="B52" s="153"/>
      <c r="C52" s="152"/>
      <c r="D52" s="153"/>
      <c r="E52" s="154"/>
      <c r="F52" s="155"/>
      <c r="G52" s="155"/>
      <c r="H52" s="155"/>
      <c r="I52" s="157"/>
      <c r="J52" s="157"/>
      <c r="K52" s="157"/>
      <c r="L52" s="157"/>
      <c r="M52" s="173"/>
      <c r="N52" s="173"/>
      <c r="O52" s="160"/>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468">
        <f t="shared" ref="K57" si="1">SUM(K49:K56)</f>
        <v>26.133333333333333</v>
      </c>
      <c r="L57" s="158">
        <f t="shared" ref="L57:N57" si="2">SUM(L49:L56)</f>
        <v>0</v>
      </c>
      <c r="M57" s="185">
        <f t="shared" si="2"/>
        <v>490</v>
      </c>
      <c r="N57" s="158">
        <f t="shared" si="2"/>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228" t="s">
        <v>63</v>
      </c>
      <c r="E60" s="165" t="s">
        <v>64</v>
      </c>
    </row>
    <row r="61" spans="1:26" s="112" customFormat="1" ht="18.75">
      <c r="B61" s="166" t="s">
        <v>65</v>
      </c>
      <c r="C61" s="807">
        <f>+K57</f>
        <v>26.133333333333333</v>
      </c>
      <c r="D61" s="118" t="s">
        <v>184</v>
      </c>
      <c r="E61" s="117"/>
      <c r="F61" s="168"/>
      <c r="G61" s="168"/>
      <c r="H61" s="168"/>
      <c r="I61" s="168"/>
      <c r="J61" s="168"/>
      <c r="K61" s="168"/>
      <c r="L61" s="168"/>
      <c r="M61" s="168"/>
    </row>
    <row r="62" spans="1:26" s="112" customFormat="1">
      <c r="B62" s="166" t="s">
        <v>66</v>
      </c>
      <c r="C62" s="474">
        <f>+M57</f>
        <v>490</v>
      </c>
      <c r="D62" s="118"/>
      <c r="E62" s="117" t="s">
        <v>184</v>
      </c>
      <c r="F62" s="112" t="s">
        <v>2051</v>
      </c>
    </row>
    <row r="63" spans="1:26" s="112" customFormat="1">
      <c r="B63" s="113"/>
      <c r="C63" s="1274"/>
      <c r="D63" s="1274"/>
      <c r="E63" s="1274"/>
      <c r="F63" s="1274"/>
      <c r="G63" s="1274"/>
      <c r="H63" s="1274"/>
      <c r="I63" s="1274"/>
      <c r="J63" s="1274"/>
      <c r="K63" s="1274"/>
      <c r="L63" s="1274"/>
      <c r="M63" s="1274"/>
      <c r="N63" s="1274"/>
    </row>
    <row r="64" spans="1:26" ht="15.75" thickBot="1"/>
    <row r="65" spans="2:17" ht="27" thickBot="1">
      <c r="B65" s="1275" t="s">
        <v>68</v>
      </c>
      <c r="C65" s="1275"/>
      <c r="D65" s="1275"/>
      <c r="E65" s="1275"/>
      <c r="F65" s="1275"/>
      <c r="G65" s="1275"/>
      <c r="H65" s="1275"/>
      <c r="I65" s="1275"/>
      <c r="J65" s="1275"/>
      <c r="K65" s="1275"/>
      <c r="L65" s="1275"/>
      <c r="M65" s="1275"/>
      <c r="N65" s="1275"/>
    </row>
    <row r="68" spans="2:17" ht="90">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2055</v>
      </c>
      <c r="C69" s="119" t="s">
        <v>155</v>
      </c>
      <c r="D69" s="120" t="s">
        <v>2056</v>
      </c>
      <c r="E69" s="120">
        <v>895</v>
      </c>
      <c r="F69" s="121" t="s">
        <v>53</v>
      </c>
      <c r="G69" s="121" t="s">
        <v>53</v>
      </c>
      <c r="H69" s="575" t="s">
        <v>18</v>
      </c>
      <c r="I69" s="122" t="s">
        <v>18</v>
      </c>
      <c r="J69" s="559"/>
      <c r="K69" s="110"/>
      <c r="L69" s="110"/>
      <c r="M69" s="110"/>
      <c r="N69" s="110"/>
      <c r="O69" s="1278"/>
      <c r="P69" s="1279"/>
      <c r="Q69" s="44" t="s">
        <v>18</v>
      </c>
    </row>
    <row r="70" spans="2:17">
      <c r="B70" s="119"/>
      <c r="C70" s="119"/>
      <c r="D70" s="120"/>
      <c r="E70" s="120"/>
      <c r="F70" s="121"/>
      <c r="G70" s="121"/>
      <c r="H70" s="121"/>
      <c r="I70" s="122"/>
      <c r="J70" s="559"/>
      <c r="K70" s="110"/>
      <c r="L70" s="110"/>
      <c r="M70" s="110"/>
      <c r="N70" s="110"/>
      <c r="O70" s="1278"/>
      <c r="P70" s="1279"/>
      <c r="Q70" s="44"/>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5">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75">
      <c r="B87" s="1384" t="s">
        <v>104</v>
      </c>
      <c r="C87" s="1384" t="s">
        <v>2057</v>
      </c>
      <c r="D87" s="1384" t="s">
        <v>2058</v>
      </c>
      <c r="E87" s="1384">
        <v>10295898</v>
      </c>
      <c r="F87" s="1384" t="s">
        <v>654</v>
      </c>
      <c r="G87" s="1384" t="s">
        <v>384</v>
      </c>
      <c r="H87" s="1384" t="s">
        <v>2059</v>
      </c>
      <c r="I87" s="1384"/>
      <c r="J87" s="370" t="s">
        <v>2060</v>
      </c>
      <c r="K87" s="481" t="s">
        <v>2061</v>
      </c>
      <c r="L87" s="481" t="s">
        <v>264</v>
      </c>
      <c r="M87" s="1310" t="s">
        <v>18</v>
      </c>
      <c r="N87" s="1310" t="s">
        <v>19</v>
      </c>
      <c r="O87" s="1310" t="s">
        <v>18</v>
      </c>
      <c r="P87" s="1298" t="s">
        <v>2062</v>
      </c>
      <c r="Q87" s="1299"/>
    </row>
    <row r="88" spans="2:17" ht="285">
      <c r="B88" s="1384"/>
      <c r="C88" s="1384"/>
      <c r="D88" s="1384"/>
      <c r="E88" s="1384"/>
      <c r="F88" s="1384"/>
      <c r="G88" s="1384"/>
      <c r="H88" s="1384"/>
      <c r="I88" s="1384"/>
      <c r="J88" s="370" t="s">
        <v>2063</v>
      </c>
      <c r="K88" s="481" t="s">
        <v>2064</v>
      </c>
      <c r="L88" s="481" t="s">
        <v>2065</v>
      </c>
      <c r="M88" s="1315"/>
      <c r="N88" s="1315"/>
      <c r="O88" s="1315"/>
      <c r="P88" s="1308"/>
      <c r="Q88" s="1309"/>
    </row>
    <row r="89" spans="2:17" ht="135">
      <c r="B89" s="1384" t="s">
        <v>157</v>
      </c>
      <c r="C89" s="1384" t="s">
        <v>2057</v>
      </c>
      <c r="D89" s="1384" t="s">
        <v>2066</v>
      </c>
      <c r="E89" s="1384">
        <v>31482805</v>
      </c>
      <c r="F89" s="1384" t="s">
        <v>2067</v>
      </c>
      <c r="G89" s="1384" t="s">
        <v>2068</v>
      </c>
      <c r="H89" s="1384" t="s">
        <v>2069</v>
      </c>
      <c r="I89" s="1384"/>
      <c r="J89" s="370" t="s">
        <v>2060</v>
      </c>
      <c r="K89" s="481" t="s">
        <v>2070</v>
      </c>
      <c r="L89" s="481" t="s">
        <v>2071</v>
      </c>
      <c r="M89" s="1310" t="s">
        <v>18</v>
      </c>
      <c r="N89" s="1310" t="s">
        <v>18</v>
      </c>
      <c r="O89" s="1310" t="s">
        <v>18</v>
      </c>
      <c r="P89" s="1298" t="s">
        <v>2072</v>
      </c>
      <c r="Q89" s="1299"/>
    </row>
    <row r="90" spans="2:17" ht="60">
      <c r="B90" s="1384"/>
      <c r="C90" s="1384"/>
      <c r="D90" s="1384"/>
      <c r="E90" s="1384"/>
      <c r="F90" s="1384"/>
      <c r="G90" s="1384"/>
      <c r="H90" s="1384"/>
      <c r="I90" s="1384"/>
      <c r="J90" s="370" t="s">
        <v>2073</v>
      </c>
      <c r="K90" s="370" t="s">
        <v>2074</v>
      </c>
      <c r="L90" s="231" t="s">
        <v>2075</v>
      </c>
      <c r="M90" s="1311"/>
      <c r="N90" s="1311"/>
      <c r="O90" s="1311"/>
      <c r="P90" s="1306"/>
      <c r="Q90" s="1307"/>
    </row>
    <row r="91" spans="2:17" ht="90">
      <c r="B91" s="1384"/>
      <c r="C91" s="1384"/>
      <c r="D91" s="1384"/>
      <c r="E91" s="1384"/>
      <c r="F91" s="1384"/>
      <c r="G91" s="1384"/>
      <c r="H91" s="1384"/>
      <c r="I91" s="1384"/>
      <c r="J91" s="370" t="s">
        <v>2076</v>
      </c>
      <c r="K91" s="370" t="s">
        <v>2077</v>
      </c>
      <c r="L91" s="231" t="s">
        <v>2078</v>
      </c>
      <c r="M91" s="1315"/>
      <c r="N91" s="1315"/>
      <c r="O91" s="1315"/>
      <c r="P91" s="1308"/>
      <c r="Q91" s="1309"/>
    </row>
    <row r="92" spans="2:17" ht="135">
      <c r="B92" s="1366" t="s">
        <v>104</v>
      </c>
      <c r="C92" s="1366" t="s">
        <v>2057</v>
      </c>
      <c r="D92" s="1366" t="s">
        <v>2079</v>
      </c>
      <c r="E92" s="1366">
        <v>1061722189</v>
      </c>
      <c r="F92" s="1365" t="s">
        <v>2080</v>
      </c>
      <c r="G92" s="1366" t="s">
        <v>384</v>
      </c>
      <c r="H92" s="1366" t="s">
        <v>2081</v>
      </c>
      <c r="I92" s="1366"/>
      <c r="J92" s="370" t="s">
        <v>2060</v>
      </c>
      <c r="K92" s="370" t="s">
        <v>2082</v>
      </c>
      <c r="L92" s="370" t="s">
        <v>2071</v>
      </c>
      <c r="M92" s="1310" t="s">
        <v>18</v>
      </c>
      <c r="N92" s="1310" t="s">
        <v>18</v>
      </c>
      <c r="O92" s="1310" t="s">
        <v>18</v>
      </c>
      <c r="P92" s="1298" t="s">
        <v>2072</v>
      </c>
      <c r="Q92" s="1299"/>
    </row>
    <row r="93" spans="2:17" ht="30">
      <c r="B93" s="1366"/>
      <c r="C93" s="1366"/>
      <c r="D93" s="1366"/>
      <c r="E93" s="1366"/>
      <c r="F93" s="1365"/>
      <c r="G93" s="1366"/>
      <c r="H93" s="1366"/>
      <c r="I93" s="1366"/>
      <c r="J93" s="370" t="s">
        <v>2083</v>
      </c>
      <c r="K93" s="370">
        <v>2006</v>
      </c>
      <c r="L93" s="231" t="s">
        <v>2084</v>
      </c>
      <c r="M93" s="1311"/>
      <c r="N93" s="1311"/>
      <c r="O93" s="1311"/>
      <c r="P93" s="1306"/>
      <c r="Q93" s="1307"/>
    </row>
    <row r="94" spans="2:17" ht="60">
      <c r="B94" s="1366"/>
      <c r="C94" s="1366"/>
      <c r="D94" s="1366"/>
      <c r="E94" s="1366"/>
      <c r="F94" s="1365"/>
      <c r="G94" s="1366"/>
      <c r="H94" s="1366"/>
      <c r="I94" s="1366"/>
      <c r="J94" s="370" t="s">
        <v>2085</v>
      </c>
      <c r="K94" s="370" t="s">
        <v>2086</v>
      </c>
      <c r="L94" s="231" t="s">
        <v>2087</v>
      </c>
      <c r="M94" s="1315"/>
      <c r="N94" s="1315"/>
      <c r="O94" s="1315"/>
      <c r="P94" s="1308"/>
      <c r="Q94" s="1309"/>
    </row>
    <row r="95" spans="2:17" ht="90">
      <c r="B95" s="370" t="s">
        <v>112</v>
      </c>
      <c r="C95" s="231" t="s">
        <v>2088</v>
      </c>
      <c r="D95" s="370" t="s">
        <v>2089</v>
      </c>
      <c r="E95" s="370">
        <v>1061722572</v>
      </c>
      <c r="F95" s="370" t="s">
        <v>114</v>
      </c>
      <c r="G95" s="370" t="s">
        <v>1995</v>
      </c>
      <c r="H95" s="370" t="s">
        <v>2090</v>
      </c>
      <c r="I95" s="231"/>
      <c r="J95" s="370" t="s">
        <v>2060</v>
      </c>
      <c r="K95" s="370" t="s">
        <v>2091</v>
      </c>
      <c r="L95" s="370" t="s">
        <v>975</v>
      </c>
      <c r="M95" s="370" t="s">
        <v>18</v>
      </c>
      <c r="N95" s="370" t="s">
        <v>18</v>
      </c>
      <c r="O95" s="370" t="s">
        <v>18</v>
      </c>
      <c r="P95" s="1276"/>
      <c r="Q95" s="1277"/>
    </row>
    <row r="96" spans="2:17" ht="45">
      <c r="B96" s="370" t="s">
        <v>112</v>
      </c>
      <c r="C96" s="231" t="s">
        <v>2088</v>
      </c>
      <c r="D96" s="370" t="s">
        <v>2092</v>
      </c>
      <c r="E96" s="370">
        <v>25285049</v>
      </c>
      <c r="F96" s="370" t="s">
        <v>114</v>
      </c>
      <c r="G96" s="370" t="s">
        <v>1995</v>
      </c>
      <c r="H96" s="370" t="s">
        <v>2090</v>
      </c>
      <c r="I96" s="231"/>
      <c r="J96" s="370" t="s">
        <v>2060</v>
      </c>
      <c r="K96" s="370" t="s">
        <v>2093</v>
      </c>
      <c r="L96" s="370" t="s">
        <v>2094</v>
      </c>
      <c r="M96" s="370" t="s">
        <v>18</v>
      </c>
      <c r="N96" s="370" t="s">
        <v>18</v>
      </c>
      <c r="O96" s="370" t="s">
        <v>18</v>
      </c>
      <c r="P96" s="1276"/>
      <c r="Q96" s="1277"/>
    </row>
    <row r="97" spans="2:17" ht="60">
      <c r="B97" s="1366" t="s">
        <v>112</v>
      </c>
      <c r="C97" s="1437" t="s">
        <v>2088</v>
      </c>
      <c r="D97" s="1366" t="s">
        <v>2095</v>
      </c>
      <c r="E97" s="1366">
        <v>76319884</v>
      </c>
      <c r="F97" s="1366" t="s">
        <v>212</v>
      </c>
      <c r="G97" s="1366" t="s">
        <v>1995</v>
      </c>
      <c r="H97" s="1366" t="s">
        <v>2096</v>
      </c>
      <c r="I97" s="1365"/>
      <c r="J97" s="370" t="s">
        <v>2097</v>
      </c>
      <c r="K97" s="370" t="s">
        <v>2098</v>
      </c>
      <c r="L97" s="370" t="s">
        <v>2099</v>
      </c>
      <c r="M97" s="1310" t="s">
        <v>18</v>
      </c>
      <c r="N97" s="1310" t="s">
        <v>18</v>
      </c>
      <c r="O97" s="1310" t="s">
        <v>18</v>
      </c>
      <c r="P97" s="1298"/>
      <c r="Q97" s="1299"/>
    </row>
    <row r="98" spans="2:17" ht="30">
      <c r="B98" s="1366"/>
      <c r="C98" s="1438"/>
      <c r="D98" s="1366"/>
      <c r="E98" s="1366"/>
      <c r="F98" s="1366"/>
      <c r="G98" s="1366"/>
      <c r="H98" s="1366"/>
      <c r="I98" s="1365"/>
      <c r="J98" s="370" t="s">
        <v>2100</v>
      </c>
      <c r="K98" s="370" t="s">
        <v>2101</v>
      </c>
      <c r="L98" s="370" t="s">
        <v>212</v>
      </c>
      <c r="M98" s="1311"/>
      <c r="N98" s="1311"/>
      <c r="O98" s="1311"/>
      <c r="P98" s="1306"/>
      <c r="Q98" s="1307"/>
    </row>
    <row r="99" spans="2:17" ht="45">
      <c r="B99" s="1366" t="s">
        <v>112</v>
      </c>
      <c r="C99" s="1438"/>
      <c r="D99" s="1366"/>
      <c r="E99" s="1366"/>
      <c r="F99" s="1366"/>
      <c r="G99" s="1366"/>
      <c r="H99" s="1366"/>
      <c r="I99" s="1365"/>
      <c r="J99" s="370" t="s">
        <v>2102</v>
      </c>
      <c r="K99" s="370" t="s">
        <v>2103</v>
      </c>
      <c r="L99" s="370" t="s">
        <v>2104</v>
      </c>
      <c r="M99" s="1311"/>
      <c r="N99" s="1311"/>
      <c r="O99" s="1311"/>
      <c r="P99" s="1306"/>
      <c r="Q99" s="1307"/>
    </row>
    <row r="100" spans="2:17" ht="45">
      <c r="B100" s="1366"/>
      <c r="C100" s="1438"/>
      <c r="D100" s="1366"/>
      <c r="E100" s="1366"/>
      <c r="F100" s="1366"/>
      <c r="G100" s="1366"/>
      <c r="H100" s="1366"/>
      <c r="I100" s="1365"/>
      <c r="J100" s="370" t="s">
        <v>2105</v>
      </c>
      <c r="K100" s="370" t="s">
        <v>2106</v>
      </c>
      <c r="L100" s="370" t="s">
        <v>2107</v>
      </c>
      <c r="M100" s="1311"/>
      <c r="N100" s="1311"/>
      <c r="O100" s="1311"/>
      <c r="P100" s="1306"/>
      <c r="Q100" s="1307"/>
    </row>
    <row r="101" spans="2:17" ht="60">
      <c r="B101" s="1366"/>
      <c r="C101" s="1439"/>
      <c r="D101" s="1366"/>
      <c r="E101" s="1366"/>
      <c r="F101" s="1366"/>
      <c r="G101" s="1366"/>
      <c r="H101" s="1366"/>
      <c r="I101" s="1365"/>
      <c r="J101" s="370" t="s">
        <v>2060</v>
      </c>
      <c r="K101" s="370" t="s">
        <v>2108</v>
      </c>
      <c r="L101" s="370" t="s">
        <v>2109</v>
      </c>
      <c r="M101" s="1315"/>
      <c r="N101" s="1315"/>
      <c r="O101" s="1315"/>
      <c r="P101" s="1308"/>
      <c r="Q101" s="1309"/>
    </row>
    <row r="102" spans="2:17" ht="60">
      <c r="B102" s="1366" t="s">
        <v>112</v>
      </c>
      <c r="C102" s="1437" t="s">
        <v>2088</v>
      </c>
      <c r="D102" s="1366" t="s">
        <v>2110</v>
      </c>
      <c r="E102" s="1366">
        <v>34317424</v>
      </c>
      <c r="F102" s="1366" t="s">
        <v>114</v>
      </c>
      <c r="G102" s="1366" t="s">
        <v>2111</v>
      </c>
      <c r="H102" s="1366" t="s">
        <v>2112</v>
      </c>
      <c r="I102" s="1365"/>
      <c r="J102" s="370" t="s">
        <v>2113</v>
      </c>
      <c r="K102" s="370" t="s">
        <v>2114</v>
      </c>
      <c r="L102" s="370" t="s">
        <v>114</v>
      </c>
      <c r="M102" s="1310" t="s">
        <v>18</v>
      </c>
      <c r="N102" s="1310" t="s">
        <v>18</v>
      </c>
      <c r="O102" s="1310" t="s">
        <v>18</v>
      </c>
      <c r="P102" s="1298"/>
      <c r="Q102" s="1299"/>
    </row>
    <row r="103" spans="2:17" ht="150">
      <c r="B103" s="1366"/>
      <c r="C103" s="1439"/>
      <c r="D103" s="1366"/>
      <c r="E103" s="1366"/>
      <c r="F103" s="1366"/>
      <c r="G103" s="1366"/>
      <c r="H103" s="1366"/>
      <c r="I103" s="1365"/>
      <c r="J103" s="370" t="s">
        <v>2060</v>
      </c>
      <c r="K103" s="370" t="s">
        <v>2115</v>
      </c>
      <c r="L103" s="370" t="s">
        <v>2116</v>
      </c>
      <c r="M103" s="1315"/>
      <c r="N103" s="1315"/>
      <c r="O103" s="1315"/>
      <c r="P103" s="1308"/>
      <c r="Q103" s="1309"/>
    </row>
    <row r="104" spans="2:17" ht="60">
      <c r="B104" s="370" t="s">
        <v>112</v>
      </c>
      <c r="C104" s="231" t="s">
        <v>2088</v>
      </c>
      <c r="D104" s="370" t="s">
        <v>2117</v>
      </c>
      <c r="E104" s="370">
        <v>1061687359</v>
      </c>
      <c r="F104" s="370" t="s">
        <v>114</v>
      </c>
      <c r="G104" s="370" t="s">
        <v>1995</v>
      </c>
      <c r="H104" s="370" t="s">
        <v>2118</v>
      </c>
      <c r="I104" s="231"/>
      <c r="J104" s="370" t="s">
        <v>2060</v>
      </c>
      <c r="K104" s="370" t="s">
        <v>2119</v>
      </c>
      <c r="L104" s="370" t="s">
        <v>2116</v>
      </c>
      <c r="M104" s="370" t="s">
        <v>18</v>
      </c>
      <c r="N104" s="370" t="s">
        <v>18</v>
      </c>
      <c r="O104" s="370" t="s">
        <v>18</v>
      </c>
      <c r="P104" s="1276"/>
      <c r="Q104" s="1277"/>
    </row>
    <row r="105" spans="2:17" ht="90">
      <c r="B105" s="1428" t="s">
        <v>112</v>
      </c>
      <c r="C105" s="1437" t="s">
        <v>2088</v>
      </c>
      <c r="D105" s="1310" t="s">
        <v>2120</v>
      </c>
      <c r="E105" s="1310">
        <v>76325396</v>
      </c>
      <c r="F105" s="1310" t="s">
        <v>212</v>
      </c>
      <c r="G105" s="1310" t="s">
        <v>473</v>
      </c>
      <c r="H105" s="1310" t="s">
        <v>2121</v>
      </c>
      <c r="I105" s="1437"/>
      <c r="J105" s="370" t="s">
        <v>2060</v>
      </c>
      <c r="K105" s="370" t="s">
        <v>2122</v>
      </c>
      <c r="L105" s="370" t="s">
        <v>2109</v>
      </c>
      <c r="M105" s="1310" t="s">
        <v>18</v>
      </c>
      <c r="N105" s="1310" t="s">
        <v>18</v>
      </c>
      <c r="O105" s="1310" t="s">
        <v>18</v>
      </c>
      <c r="P105" s="1298"/>
      <c r="Q105" s="1299"/>
    </row>
    <row r="106" spans="2:17" ht="60">
      <c r="B106" s="1430"/>
      <c r="C106" s="1439"/>
      <c r="D106" s="1315"/>
      <c r="E106" s="1315"/>
      <c r="F106" s="1315"/>
      <c r="G106" s="1315"/>
      <c r="H106" s="1315"/>
      <c r="I106" s="1439"/>
      <c r="J106" s="370" t="s">
        <v>2123</v>
      </c>
      <c r="K106" s="370" t="s">
        <v>2124</v>
      </c>
      <c r="L106" s="370" t="s">
        <v>212</v>
      </c>
      <c r="M106" s="1315"/>
      <c r="N106" s="1315"/>
      <c r="O106" s="1315"/>
      <c r="P106" s="1308"/>
      <c r="Q106" s="1309"/>
    </row>
    <row r="107" spans="2:17">
      <c r="B107" s="32"/>
      <c r="C107" s="32"/>
      <c r="D107" s="32"/>
      <c r="E107" s="32"/>
      <c r="F107" s="32"/>
      <c r="G107" s="32"/>
      <c r="H107" s="32"/>
      <c r="I107" s="32"/>
      <c r="J107" s="32"/>
      <c r="K107" s="32"/>
      <c r="L107" s="32"/>
      <c r="M107" s="32"/>
      <c r="N107" s="32"/>
      <c r="O107" s="32"/>
      <c r="P107" s="32"/>
      <c r="Q107" s="32"/>
    </row>
    <row r="108" spans="2:17" ht="27" thickBot="1">
      <c r="B108" s="1374" t="s">
        <v>118</v>
      </c>
      <c r="C108" s="1375"/>
      <c r="D108" s="1375"/>
      <c r="E108" s="1375"/>
      <c r="F108" s="1375"/>
      <c r="G108" s="1375"/>
      <c r="H108" s="1375"/>
      <c r="I108" s="1375"/>
      <c r="J108" s="1375"/>
      <c r="K108" s="1375"/>
      <c r="L108" s="1375"/>
      <c r="M108" s="1375"/>
      <c r="N108" s="1376"/>
    </row>
    <row r="111" spans="2:17" ht="30">
      <c r="B111" s="115" t="s">
        <v>17</v>
      </c>
      <c r="C111" s="115" t="s">
        <v>119</v>
      </c>
      <c r="D111" s="1271" t="s">
        <v>82</v>
      </c>
      <c r="E111" s="1273"/>
    </row>
    <row r="112" spans="2:17">
      <c r="B112" s="129" t="s">
        <v>181</v>
      </c>
      <c r="C112" s="225" t="s">
        <v>18</v>
      </c>
      <c r="D112" s="1281"/>
      <c r="E112" s="1281"/>
    </row>
    <row r="115" spans="1:26" ht="26.25">
      <c r="B115" s="1256" t="s">
        <v>121</v>
      </c>
      <c r="C115" s="1257"/>
      <c r="D115" s="1257"/>
      <c r="E115" s="1257"/>
      <c r="F115" s="1257"/>
      <c r="G115" s="1257"/>
      <c r="H115" s="1257"/>
      <c r="I115" s="1257"/>
      <c r="J115" s="1257"/>
      <c r="K115" s="1257"/>
      <c r="L115" s="1257"/>
      <c r="M115" s="1257"/>
      <c r="N115" s="1257"/>
      <c r="O115" s="1257"/>
      <c r="P115" s="1257"/>
    </row>
    <row r="117" spans="1:26" ht="15.75" thickBot="1"/>
    <row r="118" spans="1:26" ht="27" thickBot="1">
      <c r="B118" s="1268" t="s">
        <v>122</v>
      </c>
      <c r="C118" s="1269"/>
      <c r="D118" s="1269"/>
      <c r="E118" s="1269"/>
      <c r="F118" s="1269"/>
      <c r="G118" s="1269"/>
      <c r="H118" s="1269"/>
      <c r="I118" s="1269"/>
      <c r="J118" s="1269"/>
      <c r="K118" s="1269"/>
      <c r="L118" s="1269"/>
      <c r="M118" s="1269"/>
      <c r="N118" s="1270"/>
    </row>
    <row r="120" spans="1:26" ht="15.75" thickBot="1">
      <c r="M120" s="51"/>
      <c r="N120" s="51"/>
    </row>
    <row r="121" spans="1:26" s="15" customFormat="1" ht="60">
      <c r="B121" s="52" t="s">
        <v>33</v>
      </c>
      <c r="C121" s="52" t="s">
        <v>34</v>
      </c>
      <c r="D121" s="52" t="s">
        <v>35</v>
      </c>
      <c r="E121" s="52" t="s">
        <v>36</v>
      </c>
      <c r="F121" s="52" t="s">
        <v>37</v>
      </c>
      <c r="G121" s="52" t="s">
        <v>38</v>
      </c>
      <c r="H121" s="52" t="s">
        <v>39</v>
      </c>
      <c r="I121" s="52" t="s">
        <v>40</v>
      </c>
      <c r="J121" s="52" t="s">
        <v>41</v>
      </c>
      <c r="K121" s="52" t="s">
        <v>42</v>
      </c>
      <c r="L121" s="52" t="s">
        <v>43</v>
      </c>
      <c r="M121" s="53" t="s">
        <v>44</v>
      </c>
      <c r="N121" s="52" t="s">
        <v>45</v>
      </c>
      <c r="O121" s="52" t="s">
        <v>46</v>
      </c>
      <c r="P121" s="54" t="s">
        <v>47</v>
      </c>
      <c r="Q121" s="54" t="s">
        <v>48</v>
      </c>
    </row>
    <row r="122" spans="1:26" s="162" customFormat="1">
      <c r="A122" s="150">
        <v>1</v>
      </c>
      <c r="B122" s="153"/>
      <c r="C122" s="152"/>
      <c r="D122" s="153"/>
      <c r="E122" s="154"/>
      <c r="F122" s="155"/>
      <c r="G122" s="184"/>
      <c r="H122" s="156"/>
      <c r="I122" s="157"/>
      <c r="J122" s="157"/>
      <c r="K122" s="157"/>
      <c r="L122" s="157"/>
      <c r="M122" s="173"/>
      <c r="N122" s="173">
        <f>+M122*G122</f>
        <v>0</v>
      </c>
      <c r="O122" s="160"/>
      <c r="P122" s="160"/>
      <c r="Q122" s="174"/>
      <c r="R122" s="175"/>
      <c r="S122" s="175"/>
      <c r="T122" s="175"/>
      <c r="U122" s="175"/>
      <c r="V122" s="175"/>
      <c r="W122" s="175"/>
      <c r="X122" s="175"/>
      <c r="Y122" s="175"/>
      <c r="Z122" s="175"/>
    </row>
    <row r="123" spans="1:26" s="162" customFormat="1">
      <c r="A123" s="150">
        <f>+A122+1</f>
        <v>2</v>
      </c>
      <c r="B123" s="153"/>
      <c r="C123" s="152"/>
      <c r="D123" s="153"/>
      <c r="E123" s="154"/>
      <c r="F123" s="155"/>
      <c r="G123" s="155"/>
      <c r="H123" s="155"/>
      <c r="I123" s="157"/>
      <c r="J123" s="157"/>
      <c r="K123" s="157"/>
      <c r="L123" s="157"/>
      <c r="M123" s="173"/>
      <c r="N123" s="173"/>
      <c r="O123" s="160"/>
      <c r="P123" s="160"/>
      <c r="Q123" s="174"/>
      <c r="R123" s="175"/>
      <c r="S123" s="175"/>
      <c r="T123" s="175"/>
      <c r="U123" s="175"/>
      <c r="V123" s="175"/>
      <c r="W123" s="175"/>
      <c r="X123" s="175"/>
      <c r="Y123" s="175"/>
      <c r="Z123" s="175"/>
    </row>
    <row r="124" spans="1:26" s="162" customFormat="1">
      <c r="A124" s="150">
        <f t="shared" ref="A124:A129" si="3">+A123+1</f>
        <v>3</v>
      </c>
      <c r="B124" s="153"/>
      <c r="C124" s="152"/>
      <c r="D124" s="153"/>
      <c r="E124" s="154"/>
      <c r="F124" s="155"/>
      <c r="G124" s="155"/>
      <c r="H124" s="155"/>
      <c r="I124" s="157"/>
      <c r="J124" s="157"/>
      <c r="K124" s="157"/>
      <c r="L124" s="157"/>
      <c r="M124" s="173"/>
      <c r="N124" s="173"/>
      <c r="O124" s="160"/>
      <c r="P124" s="160"/>
      <c r="Q124" s="174"/>
      <c r="R124" s="175"/>
      <c r="S124" s="175"/>
      <c r="T124" s="175"/>
      <c r="U124" s="175"/>
      <c r="V124" s="175"/>
      <c r="W124" s="175"/>
      <c r="X124" s="175"/>
      <c r="Y124" s="175"/>
      <c r="Z124" s="175"/>
    </row>
    <row r="125" spans="1:26" s="162" customFormat="1">
      <c r="A125" s="150">
        <f t="shared" si="3"/>
        <v>4</v>
      </c>
      <c r="B125" s="153"/>
      <c r="C125" s="152"/>
      <c r="D125" s="153"/>
      <c r="E125" s="154"/>
      <c r="F125" s="155"/>
      <c r="G125" s="155"/>
      <c r="H125" s="155"/>
      <c r="I125" s="157"/>
      <c r="J125" s="157"/>
      <c r="K125" s="157"/>
      <c r="L125" s="157"/>
      <c r="M125" s="173"/>
      <c r="N125" s="173"/>
      <c r="O125" s="160"/>
      <c r="P125" s="160"/>
      <c r="Q125" s="174"/>
      <c r="R125" s="175"/>
      <c r="S125" s="175"/>
      <c r="T125" s="175"/>
      <c r="U125" s="175"/>
      <c r="V125" s="175"/>
      <c r="W125" s="175"/>
      <c r="X125" s="175"/>
      <c r="Y125" s="175"/>
      <c r="Z125" s="175"/>
    </row>
    <row r="126" spans="1:26" s="162" customFormat="1">
      <c r="A126" s="150">
        <f t="shared" si="3"/>
        <v>5</v>
      </c>
      <c r="B126" s="153"/>
      <c r="C126" s="152"/>
      <c r="D126" s="153"/>
      <c r="E126" s="154"/>
      <c r="F126" s="155"/>
      <c r="G126" s="155"/>
      <c r="H126" s="155"/>
      <c r="I126" s="157"/>
      <c r="J126" s="157"/>
      <c r="K126" s="157"/>
      <c r="L126" s="157"/>
      <c r="M126" s="173"/>
      <c r="N126" s="173"/>
      <c r="O126" s="160"/>
      <c r="P126" s="160"/>
      <c r="Q126" s="174"/>
      <c r="R126" s="175"/>
      <c r="S126" s="175"/>
      <c r="T126" s="175"/>
      <c r="U126" s="175"/>
      <c r="V126" s="175"/>
      <c r="W126" s="175"/>
      <c r="X126" s="175"/>
      <c r="Y126" s="175"/>
      <c r="Z126" s="175"/>
    </row>
    <row r="127" spans="1:26" s="162" customFormat="1">
      <c r="A127" s="150">
        <f t="shared" si="3"/>
        <v>6</v>
      </c>
      <c r="B127" s="153"/>
      <c r="C127" s="152"/>
      <c r="D127" s="153"/>
      <c r="E127" s="154"/>
      <c r="F127" s="155"/>
      <c r="G127" s="155"/>
      <c r="H127" s="155"/>
      <c r="I127" s="157"/>
      <c r="J127" s="157"/>
      <c r="K127" s="157"/>
      <c r="L127" s="157"/>
      <c r="M127" s="173"/>
      <c r="N127" s="173"/>
      <c r="O127" s="160"/>
      <c r="P127" s="160"/>
      <c r="Q127" s="174"/>
      <c r="R127" s="175"/>
      <c r="S127" s="175"/>
      <c r="T127" s="175"/>
      <c r="U127" s="175"/>
      <c r="V127" s="175"/>
      <c r="W127" s="175"/>
      <c r="X127" s="175"/>
      <c r="Y127" s="175"/>
      <c r="Z127" s="175"/>
    </row>
    <row r="128" spans="1:26" s="162" customFormat="1">
      <c r="A128" s="150">
        <f t="shared" si="3"/>
        <v>7</v>
      </c>
      <c r="B128" s="153"/>
      <c r="C128" s="152"/>
      <c r="D128" s="153"/>
      <c r="E128" s="154"/>
      <c r="F128" s="155"/>
      <c r="G128" s="155"/>
      <c r="H128" s="155"/>
      <c r="I128" s="157"/>
      <c r="J128" s="157"/>
      <c r="K128" s="157"/>
      <c r="L128" s="157"/>
      <c r="M128" s="173"/>
      <c r="N128" s="173"/>
      <c r="O128" s="160"/>
      <c r="P128" s="160"/>
      <c r="Q128" s="174"/>
      <c r="R128" s="175"/>
      <c r="S128" s="175"/>
      <c r="T128" s="175"/>
      <c r="U128" s="175"/>
      <c r="V128" s="175"/>
      <c r="W128" s="175"/>
      <c r="X128" s="175"/>
      <c r="Y128" s="175"/>
      <c r="Z128" s="175"/>
    </row>
    <row r="129" spans="1:26" s="162" customFormat="1">
      <c r="A129" s="150">
        <f t="shared" si="3"/>
        <v>8</v>
      </c>
      <c r="B129" s="153"/>
      <c r="C129" s="152"/>
      <c r="D129" s="153"/>
      <c r="E129" s="154"/>
      <c r="F129" s="155"/>
      <c r="G129" s="155"/>
      <c r="H129" s="155"/>
      <c r="I129" s="157"/>
      <c r="J129" s="157"/>
      <c r="K129" s="157"/>
      <c r="L129" s="157"/>
      <c r="M129" s="173"/>
      <c r="N129" s="173"/>
      <c r="O129" s="160"/>
      <c r="P129" s="160"/>
      <c r="Q129" s="174"/>
      <c r="R129" s="175"/>
      <c r="S129" s="175"/>
      <c r="T129" s="175"/>
      <c r="U129" s="175"/>
      <c r="V129" s="175"/>
      <c r="W129" s="175"/>
      <c r="X129" s="175"/>
      <c r="Y129" s="175"/>
      <c r="Z129" s="175"/>
    </row>
    <row r="130" spans="1:26" s="162" customFormat="1">
      <c r="A130" s="150"/>
      <c r="B130" s="151" t="s">
        <v>28</v>
      </c>
      <c r="C130" s="152"/>
      <c r="D130" s="153"/>
      <c r="E130" s="154"/>
      <c r="F130" s="155"/>
      <c r="G130" s="155"/>
      <c r="H130" s="155"/>
      <c r="I130" s="157"/>
      <c r="J130" s="157"/>
      <c r="K130" s="158">
        <f t="shared" ref="K130:N130" si="4">SUM(K122:K129)</f>
        <v>0</v>
      </c>
      <c r="L130" s="158">
        <f t="shared" si="4"/>
        <v>0</v>
      </c>
      <c r="M130" s="185">
        <f t="shared" si="4"/>
        <v>0</v>
      </c>
      <c r="N130" s="158">
        <f t="shared" si="4"/>
        <v>0</v>
      </c>
      <c r="O130" s="160"/>
      <c r="P130" s="160"/>
      <c r="Q130" s="161"/>
    </row>
    <row r="131" spans="1:26">
      <c r="B131" s="112"/>
      <c r="C131" s="112"/>
      <c r="D131" s="112"/>
      <c r="E131" s="163"/>
      <c r="F131" s="112"/>
      <c r="G131" s="112"/>
      <c r="H131" s="112"/>
      <c r="I131" s="112"/>
      <c r="J131" s="112"/>
      <c r="K131" s="112"/>
      <c r="L131" s="112"/>
      <c r="M131" s="112"/>
      <c r="N131" s="112"/>
      <c r="O131" s="112"/>
      <c r="P131" s="112"/>
    </row>
    <row r="132" spans="1:26" ht="18.75">
      <c r="B132" s="166" t="s">
        <v>123</v>
      </c>
      <c r="C132" s="176">
        <f>+K130</f>
        <v>0</v>
      </c>
      <c r="H132" s="168"/>
      <c r="I132" s="168"/>
      <c r="J132" s="168"/>
      <c r="K132" s="168"/>
      <c r="L132" s="168"/>
      <c r="M132" s="168"/>
      <c r="N132" s="112"/>
      <c r="O132" s="112"/>
      <c r="P132" s="112"/>
    </row>
    <row r="134" spans="1:26" ht="15.75" thickBot="1"/>
    <row r="135" spans="1:26" ht="30.75" thickBot="1">
      <c r="B135" s="177" t="s">
        <v>124</v>
      </c>
      <c r="C135" s="142" t="s">
        <v>125</v>
      </c>
      <c r="D135" s="177" t="s">
        <v>27</v>
      </c>
      <c r="E135" s="142" t="s">
        <v>126</v>
      </c>
    </row>
    <row r="136" spans="1:26">
      <c r="B136" s="178" t="s">
        <v>127</v>
      </c>
      <c r="C136" s="179">
        <v>20</v>
      </c>
      <c r="D136" s="179">
        <v>0</v>
      </c>
      <c r="E136" s="1282">
        <f>+D136+D137+D138</f>
        <v>0</v>
      </c>
    </row>
    <row r="137" spans="1:26">
      <c r="B137" s="178" t="s">
        <v>128</v>
      </c>
      <c r="C137" s="118">
        <v>30</v>
      </c>
      <c r="D137" s="225">
        <v>0</v>
      </c>
      <c r="E137" s="1283"/>
    </row>
    <row r="138" spans="1:26" ht="15.75" thickBot="1">
      <c r="B138" s="178" t="s">
        <v>129</v>
      </c>
      <c r="C138" s="180">
        <v>40</v>
      </c>
      <c r="D138" s="180">
        <v>0</v>
      </c>
      <c r="E138" s="1284"/>
    </row>
    <row r="140" spans="1:26" ht="15.75" thickBot="1"/>
    <row r="141" spans="1:26" ht="27" thickBot="1">
      <c r="B141" s="1268" t="s">
        <v>130</v>
      </c>
      <c r="C141" s="1269"/>
      <c r="D141" s="1269"/>
      <c r="E141" s="1269"/>
      <c r="F141" s="1269"/>
      <c r="G141" s="1269"/>
      <c r="H141" s="1269"/>
      <c r="I141" s="1269"/>
      <c r="J141" s="1269"/>
      <c r="K141" s="1269"/>
      <c r="L141" s="1269"/>
      <c r="M141" s="1269"/>
      <c r="N141" s="1270"/>
    </row>
    <row r="143" spans="1:26" ht="75">
      <c r="B143" s="114" t="s">
        <v>92</v>
      </c>
      <c r="C143" s="114" t="s">
        <v>93</v>
      </c>
      <c r="D143" s="114" t="s">
        <v>94</v>
      </c>
      <c r="E143" s="114" t="s">
        <v>95</v>
      </c>
      <c r="F143" s="114" t="s">
        <v>96</v>
      </c>
      <c r="G143" s="114" t="s">
        <v>97</v>
      </c>
      <c r="H143" s="114" t="s">
        <v>98</v>
      </c>
      <c r="I143" s="114" t="s">
        <v>99</v>
      </c>
      <c r="J143" s="1271" t="s">
        <v>100</v>
      </c>
      <c r="K143" s="1272"/>
      <c r="L143" s="1273"/>
      <c r="M143" s="114" t="s">
        <v>101</v>
      </c>
      <c r="N143" s="114" t="s">
        <v>102</v>
      </c>
      <c r="O143" s="114" t="s">
        <v>103</v>
      </c>
      <c r="P143" s="1271" t="s">
        <v>82</v>
      </c>
      <c r="Q143" s="1273"/>
    </row>
    <row r="144" spans="1:26" s="809" customFormat="1">
      <c r="B144" s="1434" t="s">
        <v>460</v>
      </c>
      <c r="C144" s="1437"/>
      <c r="D144" s="1434"/>
      <c r="E144" s="1434"/>
      <c r="F144" s="1434"/>
      <c r="G144" s="1434"/>
      <c r="H144" s="1434"/>
      <c r="I144" s="1434"/>
      <c r="J144" s="370"/>
      <c r="K144" s="481"/>
      <c r="L144" s="231"/>
      <c r="M144" s="1387"/>
      <c r="N144" s="1437"/>
      <c r="O144" s="1437"/>
      <c r="P144" s="1298"/>
      <c r="Q144" s="1299"/>
    </row>
    <row r="145" spans="2:17" s="809" customFormat="1">
      <c r="B145" s="1435"/>
      <c r="C145" s="1438"/>
      <c r="D145" s="1435"/>
      <c r="E145" s="1435"/>
      <c r="F145" s="1435"/>
      <c r="G145" s="1435"/>
      <c r="H145" s="1435"/>
      <c r="I145" s="1435"/>
      <c r="J145" s="370"/>
      <c r="K145" s="481"/>
      <c r="L145" s="231"/>
      <c r="M145" s="1388"/>
      <c r="N145" s="1438"/>
      <c r="O145" s="1438"/>
      <c r="P145" s="1306"/>
      <c r="Q145" s="1307"/>
    </row>
    <row r="146" spans="2:17" s="809" customFormat="1">
      <c r="B146" s="1435"/>
      <c r="C146" s="1438"/>
      <c r="D146" s="1435"/>
      <c r="E146" s="1435"/>
      <c r="F146" s="1435"/>
      <c r="G146" s="1435"/>
      <c r="H146" s="1435"/>
      <c r="I146" s="1435"/>
      <c r="J146" s="370"/>
      <c r="K146" s="481"/>
      <c r="L146" s="231"/>
      <c r="M146" s="1388"/>
      <c r="N146" s="1438"/>
      <c r="O146" s="1438"/>
      <c r="P146" s="1306"/>
      <c r="Q146" s="1307"/>
    </row>
    <row r="147" spans="2:17" s="809" customFormat="1">
      <c r="B147" s="1435"/>
      <c r="C147" s="1438"/>
      <c r="D147" s="1435"/>
      <c r="E147" s="1435"/>
      <c r="F147" s="1435"/>
      <c r="G147" s="1435"/>
      <c r="H147" s="1435"/>
      <c r="I147" s="1435"/>
      <c r="J147" s="370"/>
      <c r="K147" s="370"/>
      <c r="L147" s="231"/>
      <c r="M147" s="1388"/>
      <c r="N147" s="1438"/>
      <c r="O147" s="1438"/>
      <c r="P147" s="1306"/>
      <c r="Q147" s="1307"/>
    </row>
    <row r="148" spans="2:17" s="809" customFormat="1">
      <c r="B148" s="1436"/>
      <c r="C148" s="1439"/>
      <c r="D148" s="1436"/>
      <c r="E148" s="1436"/>
      <c r="F148" s="1436"/>
      <c r="G148" s="1436"/>
      <c r="H148" s="1436"/>
      <c r="I148" s="1436"/>
      <c r="J148" s="370"/>
      <c r="K148" s="370"/>
      <c r="L148" s="231"/>
      <c r="M148" s="1389"/>
      <c r="N148" s="1439"/>
      <c r="O148" s="1439"/>
      <c r="P148" s="1308"/>
      <c r="Q148" s="1309"/>
    </row>
    <row r="149" spans="2:17" s="809" customFormat="1">
      <c r="B149" s="370" t="s">
        <v>461</v>
      </c>
      <c r="C149" s="231"/>
      <c r="D149" s="370"/>
      <c r="E149" s="370"/>
      <c r="F149" s="370"/>
      <c r="G149" s="370"/>
      <c r="H149" s="370"/>
      <c r="I149" s="370"/>
      <c r="J149" s="370"/>
      <c r="K149" s="370"/>
      <c r="L149" s="370"/>
      <c r="M149" s="370"/>
      <c r="N149" s="231"/>
      <c r="O149" s="370"/>
      <c r="P149" s="1296"/>
      <c r="Q149" s="1297"/>
    </row>
    <row r="150" spans="2:17">
      <c r="B150" s="1428" t="s">
        <v>462</v>
      </c>
      <c r="C150" s="1431"/>
      <c r="D150" s="1310"/>
      <c r="E150" s="1310"/>
      <c r="F150" s="1310"/>
      <c r="G150" s="1310"/>
      <c r="H150" s="1310"/>
      <c r="I150" s="1310"/>
      <c r="J150" s="129"/>
      <c r="K150" s="129"/>
      <c r="L150" s="129"/>
      <c r="M150" s="1310"/>
      <c r="N150" s="1310"/>
      <c r="O150" s="1310"/>
      <c r="P150" s="1298"/>
      <c r="Q150" s="1299"/>
    </row>
    <row r="151" spans="2:17">
      <c r="B151" s="1429"/>
      <c r="C151" s="1432"/>
      <c r="D151" s="1311"/>
      <c r="E151" s="1311"/>
      <c r="F151" s="1311"/>
      <c r="G151" s="1311"/>
      <c r="H151" s="1311"/>
      <c r="I151" s="1311"/>
      <c r="J151" s="129"/>
      <c r="K151" s="129"/>
      <c r="L151" s="129"/>
      <c r="M151" s="1311"/>
      <c r="N151" s="1311"/>
      <c r="O151" s="1311"/>
      <c r="P151" s="1306"/>
      <c r="Q151" s="1307"/>
    </row>
    <row r="152" spans="2:17">
      <c r="B152" s="1429"/>
      <c r="C152" s="1432"/>
      <c r="D152" s="1311"/>
      <c r="E152" s="1311"/>
      <c r="F152" s="1311"/>
      <c r="G152" s="1311"/>
      <c r="H152" s="1311"/>
      <c r="I152" s="1311"/>
      <c r="J152" s="129"/>
      <c r="K152" s="129"/>
      <c r="L152" s="129"/>
      <c r="M152" s="1311"/>
      <c r="N152" s="1311"/>
      <c r="O152" s="1311"/>
      <c r="P152" s="1306"/>
      <c r="Q152" s="1307"/>
    </row>
    <row r="153" spans="2:17">
      <c r="B153" s="1429"/>
      <c r="C153" s="1432"/>
      <c r="D153" s="1311"/>
      <c r="E153" s="1311"/>
      <c r="F153" s="1311"/>
      <c r="G153" s="1311"/>
      <c r="H153" s="1311"/>
      <c r="I153" s="1311"/>
      <c r="J153" s="129"/>
      <c r="K153" s="129"/>
      <c r="L153" s="129"/>
      <c r="M153" s="1311"/>
      <c r="N153" s="1311"/>
      <c r="O153" s="1311"/>
      <c r="P153" s="1306"/>
      <c r="Q153" s="1307"/>
    </row>
    <row r="154" spans="2:17">
      <c r="B154" s="1429"/>
      <c r="C154" s="1432"/>
      <c r="D154" s="1311"/>
      <c r="E154" s="1311"/>
      <c r="F154" s="1311"/>
      <c r="G154" s="1311"/>
      <c r="H154" s="1311"/>
      <c r="I154" s="1311"/>
      <c r="J154" s="129"/>
      <c r="K154" s="129"/>
      <c r="L154" s="129"/>
      <c r="M154" s="1311"/>
      <c r="N154" s="1311"/>
      <c r="O154" s="1311"/>
      <c r="P154" s="1306"/>
      <c r="Q154" s="1307"/>
    </row>
    <row r="155" spans="2:17">
      <c r="B155" s="1429"/>
      <c r="C155" s="1432"/>
      <c r="D155" s="1311"/>
      <c r="E155" s="1311"/>
      <c r="F155" s="1311"/>
      <c r="G155" s="1311"/>
      <c r="H155" s="1311"/>
      <c r="I155" s="1311"/>
      <c r="J155" s="129"/>
      <c r="K155" s="129"/>
      <c r="L155" s="129"/>
      <c r="M155" s="1311"/>
      <c r="N155" s="1311"/>
      <c r="O155" s="1311"/>
      <c r="P155" s="1306"/>
      <c r="Q155" s="1307"/>
    </row>
    <row r="156" spans="2:17">
      <c r="B156" s="1429"/>
      <c r="C156" s="1432"/>
      <c r="D156" s="1311"/>
      <c r="E156" s="1311"/>
      <c r="F156" s="1311"/>
      <c r="G156" s="1311"/>
      <c r="H156" s="1311"/>
      <c r="I156" s="1311"/>
      <c r="J156" s="129"/>
      <c r="K156" s="129"/>
      <c r="L156" s="129"/>
      <c r="M156" s="1311"/>
      <c r="N156" s="1311"/>
      <c r="O156" s="1311"/>
      <c r="P156" s="1306"/>
      <c r="Q156" s="1307"/>
    </row>
    <row r="157" spans="2:17">
      <c r="B157" s="1429"/>
      <c r="C157" s="1432"/>
      <c r="D157" s="1311"/>
      <c r="E157" s="1311"/>
      <c r="F157" s="1311"/>
      <c r="G157" s="1311"/>
      <c r="H157" s="1311"/>
      <c r="I157" s="1311"/>
      <c r="J157" s="129"/>
      <c r="K157" s="129"/>
      <c r="L157" s="129"/>
      <c r="M157" s="1311"/>
      <c r="N157" s="1311"/>
      <c r="O157" s="1311"/>
      <c r="P157" s="1306"/>
      <c r="Q157" s="1307"/>
    </row>
    <row r="158" spans="2:17">
      <c r="B158" s="1429"/>
      <c r="C158" s="1432"/>
      <c r="D158" s="1311"/>
      <c r="E158" s="1311"/>
      <c r="F158" s="1311"/>
      <c r="G158" s="1311"/>
      <c r="H158" s="1311"/>
      <c r="I158" s="1311"/>
      <c r="J158" s="129"/>
      <c r="K158" s="129"/>
      <c r="L158" s="129"/>
      <c r="M158" s="1311"/>
      <c r="N158" s="1311"/>
      <c r="O158" s="1311"/>
      <c r="P158" s="1306"/>
      <c r="Q158" s="1307"/>
    </row>
    <row r="159" spans="2:17">
      <c r="B159" s="1429"/>
      <c r="C159" s="1432"/>
      <c r="D159" s="1311"/>
      <c r="E159" s="1311"/>
      <c r="F159" s="1311"/>
      <c r="G159" s="1311"/>
      <c r="H159" s="1311"/>
      <c r="I159" s="1311"/>
      <c r="J159" s="129"/>
      <c r="K159" s="129"/>
      <c r="L159" s="129"/>
      <c r="M159" s="1311"/>
      <c r="N159" s="1311"/>
      <c r="O159" s="1311"/>
      <c r="P159" s="1306"/>
      <c r="Q159" s="1307"/>
    </row>
    <row r="160" spans="2:17">
      <c r="B160" s="1429"/>
      <c r="C160" s="1432"/>
      <c r="D160" s="1311"/>
      <c r="E160" s="1311"/>
      <c r="F160" s="1311"/>
      <c r="G160" s="1311"/>
      <c r="H160" s="1311"/>
      <c r="I160" s="1311"/>
      <c r="J160" s="129"/>
      <c r="K160" s="129"/>
      <c r="L160" s="129"/>
      <c r="M160" s="1311"/>
      <c r="N160" s="1311"/>
      <c r="O160" s="1311"/>
      <c r="P160" s="1306"/>
      <c r="Q160" s="1307"/>
    </row>
    <row r="161" spans="2:17">
      <c r="B161" s="1429"/>
      <c r="C161" s="1432"/>
      <c r="D161" s="1311"/>
      <c r="E161" s="1311"/>
      <c r="F161" s="1311"/>
      <c r="G161" s="1311"/>
      <c r="H161" s="1311"/>
      <c r="I161" s="1311"/>
      <c r="J161" s="129"/>
      <c r="K161" s="129"/>
      <c r="L161" s="129"/>
      <c r="M161" s="1311"/>
      <c r="N161" s="1311"/>
      <c r="O161" s="1311"/>
      <c r="P161" s="1306"/>
      <c r="Q161" s="1307"/>
    </row>
    <row r="162" spans="2:17">
      <c r="B162" s="1429"/>
      <c r="C162" s="1432"/>
      <c r="D162" s="1311"/>
      <c r="E162" s="1311"/>
      <c r="F162" s="1311"/>
      <c r="G162" s="1311"/>
      <c r="H162" s="1311"/>
      <c r="I162" s="1311"/>
      <c r="J162" s="129"/>
      <c r="K162" s="129"/>
      <c r="L162" s="129"/>
      <c r="M162" s="1311"/>
      <c r="N162" s="1311"/>
      <c r="O162" s="1311"/>
      <c r="P162" s="1306"/>
      <c r="Q162" s="1307"/>
    </row>
    <row r="163" spans="2:17">
      <c r="B163" s="1429"/>
      <c r="C163" s="1432"/>
      <c r="D163" s="1311"/>
      <c r="E163" s="1311"/>
      <c r="F163" s="1311"/>
      <c r="G163" s="1311"/>
      <c r="H163" s="1311"/>
      <c r="I163" s="1311"/>
      <c r="J163" s="129"/>
      <c r="K163" s="129"/>
      <c r="L163" s="129"/>
      <c r="M163" s="1311"/>
      <c r="N163" s="1311"/>
      <c r="O163" s="1311"/>
      <c r="P163" s="1306"/>
      <c r="Q163" s="1307"/>
    </row>
    <row r="164" spans="2:17">
      <c r="B164" s="1430"/>
      <c r="C164" s="1433"/>
      <c r="D164" s="1315"/>
      <c r="E164" s="1315"/>
      <c r="F164" s="1315"/>
      <c r="G164" s="1315"/>
      <c r="H164" s="1315"/>
      <c r="I164" s="1315"/>
      <c r="J164" s="129"/>
      <c r="K164" s="129"/>
      <c r="L164" s="129"/>
      <c r="M164" s="1315"/>
      <c r="N164" s="1315"/>
      <c r="O164" s="1315"/>
      <c r="P164" s="1308"/>
      <c r="Q164" s="1309"/>
    </row>
    <row r="165" spans="2:17">
      <c r="B165" s="213"/>
      <c r="C165" s="44"/>
      <c r="D165" s="119"/>
      <c r="E165" s="119"/>
      <c r="F165" s="119"/>
      <c r="G165" s="119"/>
      <c r="H165" s="119"/>
      <c r="I165" s="44"/>
      <c r="J165" s="44"/>
      <c r="K165" s="44"/>
      <c r="L165" s="44"/>
      <c r="M165" s="44"/>
      <c r="N165" s="44"/>
      <c r="O165" s="44"/>
      <c r="P165" s="44"/>
      <c r="Q165" s="44"/>
    </row>
    <row r="166" spans="2:17" ht="30">
      <c r="B166" s="570" t="s">
        <v>17</v>
      </c>
      <c r="C166" s="570" t="s">
        <v>124</v>
      </c>
      <c r="D166" s="642" t="s">
        <v>125</v>
      </c>
      <c r="E166" s="570" t="s">
        <v>27</v>
      </c>
      <c r="F166" s="643" t="s">
        <v>138</v>
      </c>
      <c r="G166" s="143"/>
    </row>
    <row r="167" spans="2:17" ht="108">
      <c r="B167" s="1285" t="s">
        <v>139</v>
      </c>
      <c r="C167" s="144" t="s">
        <v>140</v>
      </c>
      <c r="D167" s="225">
        <v>25</v>
      </c>
      <c r="E167" s="225">
        <v>0</v>
      </c>
      <c r="F167" s="1286">
        <f>+E167+E168+E169</f>
        <v>0</v>
      </c>
      <c r="G167" s="145"/>
    </row>
    <row r="168" spans="2:17" ht="96">
      <c r="B168" s="1285"/>
      <c r="C168" s="144" t="s">
        <v>141</v>
      </c>
      <c r="D168" s="232">
        <v>25</v>
      </c>
      <c r="E168" s="225">
        <v>0</v>
      </c>
      <c r="F168" s="1287"/>
      <c r="G168" s="145"/>
    </row>
    <row r="169" spans="2:17" ht="60">
      <c r="B169" s="1285"/>
      <c r="C169" s="144" t="s">
        <v>142</v>
      </c>
      <c r="D169" s="225">
        <v>10</v>
      </c>
      <c r="E169" s="225">
        <v>0</v>
      </c>
      <c r="F169" s="1288"/>
      <c r="G169" s="145"/>
    </row>
    <row r="170" spans="2:17">
      <c r="C170"/>
    </row>
    <row r="173" spans="2:17">
      <c r="B173" s="42" t="s">
        <v>143</v>
      </c>
    </row>
    <row r="176" spans="2:17">
      <c r="B176" s="43" t="s">
        <v>17</v>
      </c>
      <c r="C176" s="43" t="s">
        <v>26</v>
      </c>
      <c r="D176" s="569" t="s">
        <v>27</v>
      </c>
      <c r="E176" s="569" t="s">
        <v>28</v>
      </c>
    </row>
    <row r="177" spans="2:5" ht="28.5">
      <c r="B177" s="49" t="s">
        <v>144</v>
      </c>
      <c r="C177" s="50">
        <v>40</v>
      </c>
      <c r="D177" s="225">
        <f>+E136</f>
        <v>0</v>
      </c>
      <c r="E177" s="1265">
        <f>+D177+D178</f>
        <v>0</v>
      </c>
    </row>
    <row r="178" spans="2:5" ht="42.75">
      <c r="B178" s="49" t="s">
        <v>145</v>
      </c>
      <c r="C178" s="50">
        <v>60</v>
      </c>
      <c r="D178" s="225">
        <f>+F167</f>
        <v>0</v>
      </c>
      <c r="E178" s="1266"/>
    </row>
  </sheetData>
  <mergeCells count="139">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O72:P72"/>
    <mergeCell ref="O73:P73"/>
    <mergeCell ref="O74:P74"/>
    <mergeCell ref="O75:P75"/>
    <mergeCell ref="B81:N81"/>
    <mergeCell ref="J86:L86"/>
    <mergeCell ref="P86:Q86"/>
    <mergeCell ref="C63:N63"/>
    <mergeCell ref="B65:N65"/>
    <mergeCell ref="O68:P68"/>
    <mergeCell ref="O69:P69"/>
    <mergeCell ref="O70:P70"/>
    <mergeCell ref="O71:P71"/>
    <mergeCell ref="H87:H88"/>
    <mergeCell ref="I87:I88"/>
    <mergeCell ref="M87:M88"/>
    <mergeCell ref="N87:N88"/>
    <mergeCell ref="O87:O88"/>
    <mergeCell ref="P87:Q88"/>
    <mergeCell ref="B87:B88"/>
    <mergeCell ref="C87:C88"/>
    <mergeCell ref="D87:D88"/>
    <mergeCell ref="E87:E88"/>
    <mergeCell ref="F87:F88"/>
    <mergeCell ref="G87:G88"/>
    <mergeCell ref="H89:H91"/>
    <mergeCell ref="I89:I91"/>
    <mergeCell ref="M89:M91"/>
    <mergeCell ref="N89:N91"/>
    <mergeCell ref="O89:O91"/>
    <mergeCell ref="P89:Q91"/>
    <mergeCell ref="B89:B91"/>
    <mergeCell ref="C89:C91"/>
    <mergeCell ref="D89:D91"/>
    <mergeCell ref="E89:E91"/>
    <mergeCell ref="F89:F91"/>
    <mergeCell ref="G89:G91"/>
    <mergeCell ref="H92:H94"/>
    <mergeCell ref="I92:I94"/>
    <mergeCell ref="M92:M94"/>
    <mergeCell ref="N92:N94"/>
    <mergeCell ref="O92:O94"/>
    <mergeCell ref="P92:Q94"/>
    <mergeCell ref="B92:B94"/>
    <mergeCell ref="C92:C94"/>
    <mergeCell ref="D92:D94"/>
    <mergeCell ref="E92:E94"/>
    <mergeCell ref="F92:F94"/>
    <mergeCell ref="G92:G94"/>
    <mergeCell ref="P95:Q95"/>
    <mergeCell ref="P96:Q96"/>
    <mergeCell ref="B97:B101"/>
    <mergeCell ref="C97:C101"/>
    <mergeCell ref="D97:D101"/>
    <mergeCell ref="E97:E101"/>
    <mergeCell ref="F97:F101"/>
    <mergeCell ref="G97:G101"/>
    <mergeCell ref="H97:H101"/>
    <mergeCell ref="I97:I101"/>
    <mergeCell ref="M97:M101"/>
    <mergeCell ref="N97:N101"/>
    <mergeCell ref="O97:O101"/>
    <mergeCell ref="P97:Q101"/>
    <mergeCell ref="P104:Q104"/>
    <mergeCell ref="B105:B106"/>
    <mergeCell ref="C105:C106"/>
    <mergeCell ref="D105:D106"/>
    <mergeCell ref="E105:E106"/>
    <mergeCell ref="F105:F106"/>
    <mergeCell ref="G105:G106"/>
    <mergeCell ref="H105:H106"/>
    <mergeCell ref="I105:I106"/>
    <mergeCell ref="M105:M106"/>
    <mergeCell ref="N102:N103"/>
    <mergeCell ref="O102:O103"/>
    <mergeCell ref="P102:Q103"/>
    <mergeCell ref="B115:P115"/>
    <mergeCell ref="B118:N118"/>
    <mergeCell ref="E136:E138"/>
    <mergeCell ref="B141:N141"/>
    <mergeCell ref="J143:L143"/>
    <mergeCell ref="P143:Q143"/>
    <mergeCell ref="N105:N106"/>
    <mergeCell ref="O105:O106"/>
    <mergeCell ref="P105:Q106"/>
    <mergeCell ref="B108:N108"/>
    <mergeCell ref="D111:E111"/>
    <mergeCell ref="D112:E112"/>
    <mergeCell ref="B102:B103"/>
    <mergeCell ref="C102:C103"/>
    <mergeCell ref="D102:D103"/>
    <mergeCell ref="E102:E103"/>
    <mergeCell ref="F102:F103"/>
    <mergeCell ref="G102:G103"/>
    <mergeCell ref="H102:H103"/>
    <mergeCell ref="I102:I103"/>
    <mergeCell ref="M102:M103"/>
    <mergeCell ref="H144:H148"/>
    <mergeCell ref="I144:I148"/>
    <mergeCell ref="M144:M148"/>
    <mergeCell ref="N144:N148"/>
    <mergeCell ref="O144:O148"/>
    <mergeCell ref="P144:Q148"/>
    <mergeCell ref="B144:B148"/>
    <mergeCell ref="C144:C148"/>
    <mergeCell ref="D144:D148"/>
    <mergeCell ref="E144:E148"/>
    <mergeCell ref="F144:F148"/>
    <mergeCell ref="G144:G148"/>
    <mergeCell ref="N150:N164"/>
    <mergeCell ref="O150:O164"/>
    <mergeCell ref="P150:Q164"/>
    <mergeCell ref="B167:B169"/>
    <mergeCell ref="F167:F169"/>
    <mergeCell ref="E177:E178"/>
    <mergeCell ref="P149:Q149"/>
    <mergeCell ref="B150:B164"/>
    <mergeCell ref="C150:C164"/>
    <mergeCell ref="D150:D164"/>
    <mergeCell ref="E150:E164"/>
    <mergeCell ref="F150:F164"/>
    <mergeCell ref="G150:G164"/>
    <mergeCell ref="H150:H164"/>
    <mergeCell ref="I150:I164"/>
    <mergeCell ref="M150:M164"/>
  </mergeCells>
  <dataValidations count="2">
    <dataValidation type="decimal" allowBlank="1" showInputMessage="1" showErrorMessage="1" sqref="WVH983094 WLL983094 C65590 IV65590 SR65590 ACN65590 AMJ65590 AWF65590 BGB65590 BPX65590 BZT65590 CJP65590 CTL65590 DDH65590 DND65590 DWZ65590 EGV65590 EQR65590 FAN65590 FKJ65590 FUF65590 GEB65590 GNX65590 GXT65590 HHP65590 HRL65590 IBH65590 ILD65590 IUZ65590 JEV65590 JOR65590 JYN65590 KIJ65590 KSF65590 LCB65590 LLX65590 LVT65590 MFP65590 MPL65590 MZH65590 NJD65590 NSZ65590 OCV65590 OMR65590 OWN65590 PGJ65590 PQF65590 QAB65590 QJX65590 QTT65590 RDP65590 RNL65590 RXH65590 SHD65590 SQZ65590 TAV65590 TKR65590 TUN65590 UEJ65590 UOF65590 UYB65590 VHX65590 VRT65590 WBP65590 WLL65590 WVH65590 C131126 IV131126 SR131126 ACN131126 AMJ131126 AWF131126 BGB131126 BPX131126 BZT131126 CJP131126 CTL131126 DDH131126 DND131126 DWZ131126 EGV131126 EQR131126 FAN131126 FKJ131126 FUF131126 GEB131126 GNX131126 GXT131126 HHP131126 HRL131126 IBH131126 ILD131126 IUZ131126 JEV131126 JOR131126 JYN131126 KIJ131126 KSF131126 LCB131126 LLX131126 LVT131126 MFP131126 MPL131126 MZH131126 NJD131126 NSZ131126 OCV131126 OMR131126 OWN131126 PGJ131126 PQF131126 QAB131126 QJX131126 QTT131126 RDP131126 RNL131126 RXH131126 SHD131126 SQZ131126 TAV131126 TKR131126 TUN131126 UEJ131126 UOF131126 UYB131126 VHX131126 VRT131126 WBP131126 WLL131126 WVH131126 C196662 IV196662 SR196662 ACN196662 AMJ196662 AWF196662 BGB196662 BPX196662 BZT196662 CJP196662 CTL196662 DDH196662 DND196662 DWZ196662 EGV196662 EQR196662 FAN196662 FKJ196662 FUF196662 GEB196662 GNX196662 GXT196662 HHP196662 HRL196662 IBH196662 ILD196662 IUZ196662 JEV196662 JOR196662 JYN196662 KIJ196662 KSF196662 LCB196662 LLX196662 LVT196662 MFP196662 MPL196662 MZH196662 NJD196662 NSZ196662 OCV196662 OMR196662 OWN196662 PGJ196662 PQF196662 QAB196662 QJX196662 QTT196662 RDP196662 RNL196662 RXH196662 SHD196662 SQZ196662 TAV196662 TKR196662 TUN196662 UEJ196662 UOF196662 UYB196662 VHX196662 VRT196662 WBP196662 WLL196662 WVH196662 C262198 IV262198 SR262198 ACN262198 AMJ262198 AWF262198 BGB262198 BPX262198 BZT262198 CJP262198 CTL262198 DDH262198 DND262198 DWZ262198 EGV262198 EQR262198 FAN262198 FKJ262198 FUF262198 GEB262198 GNX262198 GXT262198 HHP262198 HRL262198 IBH262198 ILD262198 IUZ262198 JEV262198 JOR262198 JYN262198 KIJ262198 KSF262198 LCB262198 LLX262198 LVT262198 MFP262198 MPL262198 MZH262198 NJD262198 NSZ262198 OCV262198 OMR262198 OWN262198 PGJ262198 PQF262198 QAB262198 QJX262198 QTT262198 RDP262198 RNL262198 RXH262198 SHD262198 SQZ262198 TAV262198 TKR262198 TUN262198 UEJ262198 UOF262198 UYB262198 VHX262198 VRT262198 WBP262198 WLL262198 WVH262198 C327734 IV327734 SR327734 ACN327734 AMJ327734 AWF327734 BGB327734 BPX327734 BZT327734 CJP327734 CTL327734 DDH327734 DND327734 DWZ327734 EGV327734 EQR327734 FAN327734 FKJ327734 FUF327734 GEB327734 GNX327734 GXT327734 HHP327734 HRL327734 IBH327734 ILD327734 IUZ327734 JEV327734 JOR327734 JYN327734 KIJ327734 KSF327734 LCB327734 LLX327734 LVT327734 MFP327734 MPL327734 MZH327734 NJD327734 NSZ327734 OCV327734 OMR327734 OWN327734 PGJ327734 PQF327734 QAB327734 QJX327734 QTT327734 RDP327734 RNL327734 RXH327734 SHD327734 SQZ327734 TAV327734 TKR327734 TUN327734 UEJ327734 UOF327734 UYB327734 VHX327734 VRT327734 WBP327734 WLL327734 WVH327734 C393270 IV393270 SR393270 ACN393270 AMJ393270 AWF393270 BGB393270 BPX393270 BZT393270 CJP393270 CTL393270 DDH393270 DND393270 DWZ393270 EGV393270 EQR393270 FAN393270 FKJ393270 FUF393270 GEB393270 GNX393270 GXT393270 HHP393270 HRL393270 IBH393270 ILD393270 IUZ393270 JEV393270 JOR393270 JYN393270 KIJ393270 KSF393270 LCB393270 LLX393270 LVT393270 MFP393270 MPL393270 MZH393270 NJD393270 NSZ393270 OCV393270 OMR393270 OWN393270 PGJ393270 PQF393270 QAB393270 QJX393270 QTT393270 RDP393270 RNL393270 RXH393270 SHD393270 SQZ393270 TAV393270 TKR393270 TUN393270 UEJ393270 UOF393270 UYB393270 VHX393270 VRT393270 WBP393270 WLL393270 WVH393270 C458806 IV458806 SR458806 ACN458806 AMJ458806 AWF458806 BGB458806 BPX458806 BZT458806 CJP458806 CTL458806 DDH458806 DND458806 DWZ458806 EGV458806 EQR458806 FAN458806 FKJ458806 FUF458806 GEB458806 GNX458806 GXT458806 HHP458806 HRL458806 IBH458806 ILD458806 IUZ458806 JEV458806 JOR458806 JYN458806 KIJ458806 KSF458806 LCB458806 LLX458806 LVT458806 MFP458806 MPL458806 MZH458806 NJD458806 NSZ458806 OCV458806 OMR458806 OWN458806 PGJ458806 PQF458806 QAB458806 QJX458806 QTT458806 RDP458806 RNL458806 RXH458806 SHD458806 SQZ458806 TAV458806 TKR458806 TUN458806 UEJ458806 UOF458806 UYB458806 VHX458806 VRT458806 WBP458806 WLL458806 WVH458806 C524342 IV524342 SR524342 ACN524342 AMJ524342 AWF524342 BGB524342 BPX524342 BZT524342 CJP524342 CTL524342 DDH524342 DND524342 DWZ524342 EGV524342 EQR524342 FAN524342 FKJ524342 FUF524342 GEB524342 GNX524342 GXT524342 HHP524342 HRL524342 IBH524342 ILD524342 IUZ524342 JEV524342 JOR524342 JYN524342 KIJ524342 KSF524342 LCB524342 LLX524342 LVT524342 MFP524342 MPL524342 MZH524342 NJD524342 NSZ524342 OCV524342 OMR524342 OWN524342 PGJ524342 PQF524342 QAB524342 QJX524342 QTT524342 RDP524342 RNL524342 RXH524342 SHD524342 SQZ524342 TAV524342 TKR524342 TUN524342 UEJ524342 UOF524342 UYB524342 VHX524342 VRT524342 WBP524342 WLL524342 WVH524342 C589878 IV589878 SR589878 ACN589878 AMJ589878 AWF589878 BGB589878 BPX589878 BZT589878 CJP589878 CTL589878 DDH589878 DND589878 DWZ589878 EGV589878 EQR589878 FAN589878 FKJ589878 FUF589878 GEB589878 GNX589878 GXT589878 HHP589878 HRL589878 IBH589878 ILD589878 IUZ589878 JEV589878 JOR589878 JYN589878 KIJ589878 KSF589878 LCB589878 LLX589878 LVT589878 MFP589878 MPL589878 MZH589878 NJD589878 NSZ589878 OCV589878 OMR589878 OWN589878 PGJ589878 PQF589878 QAB589878 QJX589878 QTT589878 RDP589878 RNL589878 RXH589878 SHD589878 SQZ589878 TAV589878 TKR589878 TUN589878 UEJ589878 UOF589878 UYB589878 VHX589878 VRT589878 WBP589878 WLL589878 WVH589878 C655414 IV655414 SR655414 ACN655414 AMJ655414 AWF655414 BGB655414 BPX655414 BZT655414 CJP655414 CTL655414 DDH655414 DND655414 DWZ655414 EGV655414 EQR655414 FAN655414 FKJ655414 FUF655414 GEB655414 GNX655414 GXT655414 HHP655414 HRL655414 IBH655414 ILD655414 IUZ655414 JEV655414 JOR655414 JYN655414 KIJ655414 KSF655414 LCB655414 LLX655414 LVT655414 MFP655414 MPL655414 MZH655414 NJD655414 NSZ655414 OCV655414 OMR655414 OWN655414 PGJ655414 PQF655414 QAB655414 QJX655414 QTT655414 RDP655414 RNL655414 RXH655414 SHD655414 SQZ655414 TAV655414 TKR655414 TUN655414 UEJ655414 UOF655414 UYB655414 VHX655414 VRT655414 WBP655414 WLL655414 WVH655414 C720950 IV720950 SR720950 ACN720950 AMJ720950 AWF720950 BGB720950 BPX720950 BZT720950 CJP720950 CTL720950 DDH720950 DND720950 DWZ720950 EGV720950 EQR720950 FAN720950 FKJ720950 FUF720950 GEB720950 GNX720950 GXT720950 HHP720950 HRL720950 IBH720950 ILD720950 IUZ720950 JEV720950 JOR720950 JYN720950 KIJ720950 KSF720950 LCB720950 LLX720950 LVT720950 MFP720950 MPL720950 MZH720950 NJD720950 NSZ720950 OCV720950 OMR720950 OWN720950 PGJ720950 PQF720950 QAB720950 QJX720950 QTT720950 RDP720950 RNL720950 RXH720950 SHD720950 SQZ720950 TAV720950 TKR720950 TUN720950 UEJ720950 UOF720950 UYB720950 VHX720950 VRT720950 WBP720950 WLL720950 WVH720950 C786486 IV786486 SR786486 ACN786486 AMJ786486 AWF786486 BGB786486 BPX786486 BZT786486 CJP786486 CTL786486 DDH786486 DND786486 DWZ786486 EGV786486 EQR786486 FAN786486 FKJ786486 FUF786486 GEB786486 GNX786486 GXT786486 HHP786486 HRL786486 IBH786486 ILD786486 IUZ786486 JEV786486 JOR786486 JYN786486 KIJ786486 KSF786486 LCB786486 LLX786486 LVT786486 MFP786486 MPL786486 MZH786486 NJD786486 NSZ786486 OCV786486 OMR786486 OWN786486 PGJ786486 PQF786486 QAB786486 QJX786486 QTT786486 RDP786486 RNL786486 RXH786486 SHD786486 SQZ786486 TAV786486 TKR786486 TUN786486 UEJ786486 UOF786486 UYB786486 VHX786486 VRT786486 WBP786486 WLL786486 WVH786486 C852022 IV852022 SR852022 ACN852022 AMJ852022 AWF852022 BGB852022 BPX852022 BZT852022 CJP852022 CTL852022 DDH852022 DND852022 DWZ852022 EGV852022 EQR852022 FAN852022 FKJ852022 FUF852022 GEB852022 GNX852022 GXT852022 HHP852022 HRL852022 IBH852022 ILD852022 IUZ852022 JEV852022 JOR852022 JYN852022 KIJ852022 KSF852022 LCB852022 LLX852022 LVT852022 MFP852022 MPL852022 MZH852022 NJD852022 NSZ852022 OCV852022 OMR852022 OWN852022 PGJ852022 PQF852022 QAB852022 QJX852022 QTT852022 RDP852022 RNL852022 RXH852022 SHD852022 SQZ852022 TAV852022 TKR852022 TUN852022 UEJ852022 UOF852022 UYB852022 VHX852022 VRT852022 WBP852022 WLL852022 WVH852022 C917558 IV917558 SR917558 ACN917558 AMJ917558 AWF917558 BGB917558 BPX917558 BZT917558 CJP917558 CTL917558 DDH917558 DND917558 DWZ917558 EGV917558 EQR917558 FAN917558 FKJ917558 FUF917558 GEB917558 GNX917558 GXT917558 HHP917558 HRL917558 IBH917558 ILD917558 IUZ917558 JEV917558 JOR917558 JYN917558 KIJ917558 KSF917558 LCB917558 LLX917558 LVT917558 MFP917558 MPL917558 MZH917558 NJD917558 NSZ917558 OCV917558 OMR917558 OWN917558 PGJ917558 PQF917558 QAB917558 QJX917558 QTT917558 RDP917558 RNL917558 RXH917558 SHD917558 SQZ917558 TAV917558 TKR917558 TUN917558 UEJ917558 UOF917558 UYB917558 VHX917558 VRT917558 WBP917558 WLL917558 WVH917558 C983094 IV983094 SR983094 ACN983094 AMJ983094 AWF983094 BGB983094 BPX983094 BZT983094 CJP983094 CTL983094 DDH983094 DND983094 DWZ983094 EGV983094 EQR983094 FAN983094 FKJ983094 FUF983094 GEB983094 GNX983094 GXT983094 HHP983094 HRL983094 IBH983094 ILD983094 IUZ983094 JEV983094 JOR983094 JYN983094 KIJ983094 KSF983094 LCB983094 LLX983094 LVT983094 MFP983094 MPL983094 MZH983094 NJD983094 NSZ983094 OCV983094 OMR983094 OWN983094 PGJ983094 PQF983094 QAB983094 QJX983094 QTT983094 RDP983094 RNL983094 RXH983094 SHD983094 SQZ983094 TAV983094 TKR983094 TUN983094 UEJ983094 UOF983094 UYB983094 VHX983094 VRT983094 WBP98309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94 A65590 IS65590 SO65590 ACK65590 AMG65590 AWC65590 BFY65590 BPU65590 BZQ65590 CJM65590 CTI65590 DDE65590 DNA65590 DWW65590 EGS65590 EQO65590 FAK65590 FKG65590 FUC65590 GDY65590 GNU65590 GXQ65590 HHM65590 HRI65590 IBE65590 ILA65590 IUW65590 JES65590 JOO65590 JYK65590 KIG65590 KSC65590 LBY65590 LLU65590 LVQ65590 MFM65590 MPI65590 MZE65590 NJA65590 NSW65590 OCS65590 OMO65590 OWK65590 PGG65590 PQC65590 PZY65590 QJU65590 QTQ65590 RDM65590 RNI65590 RXE65590 SHA65590 SQW65590 TAS65590 TKO65590 TUK65590 UEG65590 UOC65590 UXY65590 VHU65590 VRQ65590 WBM65590 WLI65590 WVE65590 A131126 IS131126 SO131126 ACK131126 AMG131126 AWC131126 BFY131126 BPU131126 BZQ131126 CJM131126 CTI131126 DDE131126 DNA131126 DWW131126 EGS131126 EQO131126 FAK131126 FKG131126 FUC131126 GDY131126 GNU131126 GXQ131126 HHM131126 HRI131126 IBE131126 ILA131126 IUW131126 JES131126 JOO131126 JYK131126 KIG131126 KSC131126 LBY131126 LLU131126 LVQ131126 MFM131126 MPI131126 MZE131126 NJA131126 NSW131126 OCS131126 OMO131126 OWK131126 PGG131126 PQC131126 PZY131126 QJU131126 QTQ131126 RDM131126 RNI131126 RXE131126 SHA131126 SQW131126 TAS131126 TKO131126 TUK131126 UEG131126 UOC131126 UXY131126 VHU131126 VRQ131126 WBM131126 WLI131126 WVE131126 A196662 IS196662 SO196662 ACK196662 AMG196662 AWC196662 BFY196662 BPU196662 BZQ196662 CJM196662 CTI196662 DDE196662 DNA196662 DWW196662 EGS196662 EQO196662 FAK196662 FKG196662 FUC196662 GDY196662 GNU196662 GXQ196662 HHM196662 HRI196662 IBE196662 ILA196662 IUW196662 JES196662 JOO196662 JYK196662 KIG196662 KSC196662 LBY196662 LLU196662 LVQ196662 MFM196662 MPI196662 MZE196662 NJA196662 NSW196662 OCS196662 OMO196662 OWK196662 PGG196662 PQC196662 PZY196662 QJU196662 QTQ196662 RDM196662 RNI196662 RXE196662 SHA196662 SQW196662 TAS196662 TKO196662 TUK196662 UEG196662 UOC196662 UXY196662 VHU196662 VRQ196662 WBM196662 WLI196662 WVE196662 A262198 IS262198 SO262198 ACK262198 AMG262198 AWC262198 BFY262198 BPU262198 BZQ262198 CJM262198 CTI262198 DDE262198 DNA262198 DWW262198 EGS262198 EQO262198 FAK262198 FKG262198 FUC262198 GDY262198 GNU262198 GXQ262198 HHM262198 HRI262198 IBE262198 ILA262198 IUW262198 JES262198 JOO262198 JYK262198 KIG262198 KSC262198 LBY262198 LLU262198 LVQ262198 MFM262198 MPI262198 MZE262198 NJA262198 NSW262198 OCS262198 OMO262198 OWK262198 PGG262198 PQC262198 PZY262198 QJU262198 QTQ262198 RDM262198 RNI262198 RXE262198 SHA262198 SQW262198 TAS262198 TKO262198 TUK262198 UEG262198 UOC262198 UXY262198 VHU262198 VRQ262198 WBM262198 WLI262198 WVE262198 A327734 IS327734 SO327734 ACK327734 AMG327734 AWC327734 BFY327734 BPU327734 BZQ327734 CJM327734 CTI327734 DDE327734 DNA327734 DWW327734 EGS327734 EQO327734 FAK327734 FKG327734 FUC327734 GDY327734 GNU327734 GXQ327734 HHM327734 HRI327734 IBE327734 ILA327734 IUW327734 JES327734 JOO327734 JYK327734 KIG327734 KSC327734 LBY327734 LLU327734 LVQ327734 MFM327734 MPI327734 MZE327734 NJA327734 NSW327734 OCS327734 OMO327734 OWK327734 PGG327734 PQC327734 PZY327734 QJU327734 QTQ327734 RDM327734 RNI327734 RXE327734 SHA327734 SQW327734 TAS327734 TKO327734 TUK327734 UEG327734 UOC327734 UXY327734 VHU327734 VRQ327734 WBM327734 WLI327734 WVE327734 A393270 IS393270 SO393270 ACK393270 AMG393270 AWC393270 BFY393270 BPU393270 BZQ393270 CJM393270 CTI393270 DDE393270 DNA393270 DWW393270 EGS393270 EQO393270 FAK393270 FKG393270 FUC393270 GDY393270 GNU393270 GXQ393270 HHM393270 HRI393270 IBE393270 ILA393270 IUW393270 JES393270 JOO393270 JYK393270 KIG393270 KSC393270 LBY393270 LLU393270 LVQ393270 MFM393270 MPI393270 MZE393270 NJA393270 NSW393270 OCS393270 OMO393270 OWK393270 PGG393270 PQC393270 PZY393270 QJU393270 QTQ393270 RDM393270 RNI393270 RXE393270 SHA393270 SQW393270 TAS393270 TKO393270 TUK393270 UEG393270 UOC393270 UXY393270 VHU393270 VRQ393270 WBM393270 WLI393270 WVE393270 A458806 IS458806 SO458806 ACK458806 AMG458806 AWC458806 BFY458806 BPU458806 BZQ458806 CJM458806 CTI458806 DDE458806 DNA458806 DWW458806 EGS458806 EQO458806 FAK458806 FKG458806 FUC458806 GDY458806 GNU458806 GXQ458806 HHM458806 HRI458806 IBE458806 ILA458806 IUW458806 JES458806 JOO458806 JYK458806 KIG458806 KSC458806 LBY458806 LLU458806 LVQ458806 MFM458806 MPI458806 MZE458806 NJA458806 NSW458806 OCS458806 OMO458806 OWK458806 PGG458806 PQC458806 PZY458806 QJU458806 QTQ458806 RDM458806 RNI458806 RXE458806 SHA458806 SQW458806 TAS458806 TKO458806 TUK458806 UEG458806 UOC458806 UXY458806 VHU458806 VRQ458806 WBM458806 WLI458806 WVE458806 A524342 IS524342 SO524342 ACK524342 AMG524342 AWC524342 BFY524342 BPU524342 BZQ524342 CJM524342 CTI524342 DDE524342 DNA524342 DWW524342 EGS524342 EQO524342 FAK524342 FKG524342 FUC524342 GDY524342 GNU524342 GXQ524342 HHM524342 HRI524342 IBE524342 ILA524342 IUW524342 JES524342 JOO524342 JYK524342 KIG524342 KSC524342 LBY524342 LLU524342 LVQ524342 MFM524342 MPI524342 MZE524342 NJA524342 NSW524342 OCS524342 OMO524342 OWK524342 PGG524342 PQC524342 PZY524342 QJU524342 QTQ524342 RDM524342 RNI524342 RXE524342 SHA524342 SQW524342 TAS524342 TKO524342 TUK524342 UEG524342 UOC524342 UXY524342 VHU524342 VRQ524342 WBM524342 WLI524342 WVE524342 A589878 IS589878 SO589878 ACK589878 AMG589878 AWC589878 BFY589878 BPU589878 BZQ589878 CJM589878 CTI589878 DDE589878 DNA589878 DWW589878 EGS589878 EQO589878 FAK589878 FKG589878 FUC589878 GDY589878 GNU589878 GXQ589878 HHM589878 HRI589878 IBE589878 ILA589878 IUW589878 JES589878 JOO589878 JYK589878 KIG589878 KSC589878 LBY589878 LLU589878 LVQ589878 MFM589878 MPI589878 MZE589878 NJA589878 NSW589878 OCS589878 OMO589878 OWK589878 PGG589878 PQC589878 PZY589878 QJU589878 QTQ589878 RDM589878 RNI589878 RXE589878 SHA589878 SQW589878 TAS589878 TKO589878 TUK589878 UEG589878 UOC589878 UXY589878 VHU589878 VRQ589878 WBM589878 WLI589878 WVE589878 A655414 IS655414 SO655414 ACK655414 AMG655414 AWC655414 BFY655414 BPU655414 BZQ655414 CJM655414 CTI655414 DDE655414 DNA655414 DWW655414 EGS655414 EQO655414 FAK655414 FKG655414 FUC655414 GDY655414 GNU655414 GXQ655414 HHM655414 HRI655414 IBE655414 ILA655414 IUW655414 JES655414 JOO655414 JYK655414 KIG655414 KSC655414 LBY655414 LLU655414 LVQ655414 MFM655414 MPI655414 MZE655414 NJA655414 NSW655414 OCS655414 OMO655414 OWK655414 PGG655414 PQC655414 PZY655414 QJU655414 QTQ655414 RDM655414 RNI655414 RXE655414 SHA655414 SQW655414 TAS655414 TKO655414 TUK655414 UEG655414 UOC655414 UXY655414 VHU655414 VRQ655414 WBM655414 WLI655414 WVE655414 A720950 IS720950 SO720950 ACK720950 AMG720950 AWC720950 BFY720950 BPU720950 BZQ720950 CJM720950 CTI720950 DDE720950 DNA720950 DWW720950 EGS720950 EQO720950 FAK720950 FKG720950 FUC720950 GDY720950 GNU720950 GXQ720950 HHM720950 HRI720950 IBE720950 ILA720950 IUW720950 JES720950 JOO720950 JYK720950 KIG720950 KSC720950 LBY720950 LLU720950 LVQ720950 MFM720950 MPI720950 MZE720950 NJA720950 NSW720950 OCS720950 OMO720950 OWK720950 PGG720950 PQC720950 PZY720950 QJU720950 QTQ720950 RDM720950 RNI720950 RXE720950 SHA720950 SQW720950 TAS720950 TKO720950 TUK720950 UEG720950 UOC720950 UXY720950 VHU720950 VRQ720950 WBM720950 WLI720950 WVE720950 A786486 IS786486 SO786486 ACK786486 AMG786486 AWC786486 BFY786486 BPU786486 BZQ786486 CJM786486 CTI786486 DDE786486 DNA786486 DWW786486 EGS786486 EQO786486 FAK786486 FKG786486 FUC786486 GDY786486 GNU786486 GXQ786486 HHM786486 HRI786486 IBE786486 ILA786486 IUW786486 JES786486 JOO786486 JYK786486 KIG786486 KSC786486 LBY786486 LLU786486 LVQ786486 MFM786486 MPI786486 MZE786486 NJA786486 NSW786486 OCS786486 OMO786486 OWK786486 PGG786486 PQC786486 PZY786486 QJU786486 QTQ786486 RDM786486 RNI786486 RXE786486 SHA786486 SQW786486 TAS786486 TKO786486 TUK786486 UEG786486 UOC786486 UXY786486 VHU786486 VRQ786486 WBM786486 WLI786486 WVE786486 A852022 IS852022 SO852022 ACK852022 AMG852022 AWC852022 BFY852022 BPU852022 BZQ852022 CJM852022 CTI852022 DDE852022 DNA852022 DWW852022 EGS852022 EQO852022 FAK852022 FKG852022 FUC852022 GDY852022 GNU852022 GXQ852022 HHM852022 HRI852022 IBE852022 ILA852022 IUW852022 JES852022 JOO852022 JYK852022 KIG852022 KSC852022 LBY852022 LLU852022 LVQ852022 MFM852022 MPI852022 MZE852022 NJA852022 NSW852022 OCS852022 OMO852022 OWK852022 PGG852022 PQC852022 PZY852022 QJU852022 QTQ852022 RDM852022 RNI852022 RXE852022 SHA852022 SQW852022 TAS852022 TKO852022 TUK852022 UEG852022 UOC852022 UXY852022 VHU852022 VRQ852022 WBM852022 WLI852022 WVE852022 A917558 IS917558 SO917558 ACK917558 AMG917558 AWC917558 BFY917558 BPU917558 BZQ917558 CJM917558 CTI917558 DDE917558 DNA917558 DWW917558 EGS917558 EQO917558 FAK917558 FKG917558 FUC917558 GDY917558 GNU917558 GXQ917558 HHM917558 HRI917558 IBE917558 ILA917558 IUW917558 JES917558 JOO917558 JYK917558 KIG917558 KSC917558 LBY917558 LLU917558 LVQ917558 MFM917558 MPI917558 MZE917558 NJA917558 NSW917558 OCS917558 OMO917558 OWK917558 PGG917558 PQC917558 PZY917558 QJU917558 QTQ917558 RDM917558 RNI917558 RXE917558 SHA917558 SQW917558 TAS917558 TKO917558 TUK917558 UEG917558 UOC917558 UXY917558 VHU917558 VRQ917558 WBM917558 WLI917558 WVE917558 A983094 IS983094 SO983094 ACK983094 AMG983094 AWC983094 BFY983094 BPU983094 BZQ983094 CJM983094 CTI983094 DDE983094 DNA983094 DWW983094 EGS983094 EQO983094 FAK983094 FKG983094 FUC983094 GDY983094 GNU983094 GXQ983094 HHM983094 HRI983094 IBE983094 ILA983094 IUW983094 JES983094 JOO983094 JYK983094 KIG983094 KSC983094 LBY983094 LLU983094 LVQ983094 MFM983094 MPI983094 MZE983094 NJA983094 NSW983094 OCS983094 OMO983094 OWK983094 PGG983094 PQC983094 PZY983094 QJU983094 QTQ983094 RDM983094 RNI983094 RXE983094 SHA983094 SQW983094 TAS983094 TKO983094 TUK983094 UEG983094 UOC983094 UXY983094 VHU983094 VRQ983094 WBM983094 WLI98309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7"/>
  <dimension ref="A1:Z171"/>
  <sheetViews>
    <sheetView zoomScale="70" zoomScaleNormal="70" workbookViewId="0">
      <selection activeCell="D23" sqref="D23"/>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35.140625" style="1" customWidth="1"/>
    <col min="18" max="18" width="19.855468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1" spans="2:16" ht="18">
      <c r="B1" s="1460" t="s">
        <v>2274</v>
      </c>
      <c r="C1" s="1460"/>
      <c r="D1" s="1460"/>
      <c r="E1" s="1460"/>
      <c r="F1" s="1460"/>
      <c r="G1" s="1460"/>
      <c r="H1" s="1460"/>
      <c r="I1" s="1460"/>
      <c r="J1" s="1460"/>
      <c r="K1" s="1460"/>
      <c r="L1" s="1460"/>
      <c r="M1" s="1460"/>
      <c r="N1" s="1460"/>
    </row>
    <row r="4" spans="2:16" ht="26.25">
      <c r="B4" s="1256" t="s">
        <v>0</v>
      </c>
      <c r="C4" s="1257"/>
      <c r="D4" s="1257"/>
      <c r="E4" s="1257"/>
      <c r="F4" s="1257"/>
      <c r="G4" s="1257"/>
      <c r="H4" s="1257"/>
      <c r="I4" s="1257"/>
      <c r="J4" s="1257"/>
      <c r="K4" s="1257"/>
      <c r="L4" s="1257"/>
      <c r="M4" s="1257"/>
      <c r="N4" s="1257"/>
      <c r="O4" s="1257"/>
      <c r="P4" s="1257"/>
    </row>
    <row r="6" spans="2:16" ht="26.25">
      <c r="B6" s="1256" t="s">
        <v>1</v>
      </c>
      <c r="C6" s="1257"/>
      <c r="D6" s="1257"/>
      <c r="E6" s="1257"/>
      <c r="F6" s="1257"/>
      <c r="G6" s="1257"/>
      <c r="H6" s="1257"/>
      <c r="I6" s="1257"/>
      <c r="J6" s="1257"/>
      <c r="K6" s="1257"/>
      <c r="L6" s="1257"/>
      <c r="M6" s="1257"/>
      <c r="N6" s="1257"/>
      <c r="O6" s="1257"/>
      <c r="P6" s="1257"/>
    </row>
    <row r="7" spans="2:16" ht="15.75" thickBot="1"/>
    <row r="8" spans="2:16" ht="21.75" thickBot="1">
      <c r="B8" s="2" t="s">
        <v>2</v>
      </c>
      <c r="C8" s="1258" t="s">
        <v>2275</v>
      </c>
      <c r="D8" s="1258"/>
      <c r="E8" s="1258"/>
      <c r="F8" s="1258"/>
      <c r="G8" s="1258"/>
      <c r="H8" s="1258"/>
      <c r="I8" s="1258"/>
      <c r="J8" s="1258"/>
      <c r="K8" s="1258"/>
      <c r="L8" s="1258"/>
      <c r="M8" s="1258"/>
      <c r="N8" s="1259"/>
    </row>
    <row r="9" spans="2:16" ht="16.5" thickBot="1">
      <c r="B9" s="5" t="s">
        <v>4</v>
      </c>
      <c r="C9" s="1258"/>
      <c r="D9" s="1258"/>
      <c r="E9" s="1258"/>
      <c r="F9" s="1258"/>
      <c r="G9" s="1258"/>
      <c r="H9" s="1258"/>
      <c r="I9" s="1258"/>
      <c r="J9" s="1258"/>
      <c r="K9" s="1258"/>
      <c r="L9" s="1258"/>
      <c r="M9" s="1258"/>
      <c r="N9" s="1259"/>
    </row>
    <row r="10" spans="2:16" ht="16.5" thickBot="1">
      <c r="B10" s="5" t="s">
        <v>5</v>
      </c>
      <c r="C10" s="1258"/>
      <c r="D10" s="1258"/>
      <c r="E10" s="1258"/>
      <c r="F10" s="1258"/>
      <c r="G10" s="1258"/>
      <c r="H10" s="1258"/>
      <c r="I10" s="1258"/>
      <c r="J10" s="1258"/>
      <c r="K10" s="1258"/>
      <c r="L10" s="1258"/>
      <c r="M10" s="1258"/>
      <c r="N10" s="1259"/>
    </row>
    <row r="11" spans="2:16" ht="16.5" thickBot="1">
      <c r="B11" s="5" t="s">
        <v>6</v>
      </c>
      <c r="C11" s="1258"/>
      <c r="D11" s="1258"/>
      <c r="E11" s="1258"/>
      <c r="F11" s="1258"/>
      <c r="G11" s="1258"/>
      <c r="H11" s="1258"/>
      <c r="I11" s="1258"/>
      <c r="J11" s="1258"/>
      <c r="K11" s="1258"/>
      <c r="L11" s="1258"/>
      <c r="M11" s="1258"/>
      <c r="N11" s="1259"/>
    </row>
    <row r="12" spans="2:16" ht="16.5" thickBot="1">
      <c r="B12" s="5" t="s">
        <v>7</v>
      </c>
      <c r="C12" s="1260">
        <v>20</v>
      </c>
      <c r="D12" s="1260"/>
      <c r="E12" s="1261"/>
      <c r="F12" s="6"/>
      <c r="G12" s="6"/>
      <c r="H12" s="6"/>
      <c r="I12" s="6"/>
      <c r="J12" s="6"/>
      <c r="K12" s="6"/>
      <c r="L12" s="6"/>
      <c r="M12" s="6"/>
      <c r="N12" s="7"/>
    </row>
    <row r="13" spans="2:16" ht="16.5" thickBot="1">
      <c r="B13" s="8" t="s">
        <v>8</v>
      </c>
      <c r="C13" s="207">
        <v>41982</v>
      </c>
      <c r="D13" s="10"/>
      <c r="E13" s="10"/>
      <c r="F13" s="10"/>
      <c r="G13" s="10"/>
      <c r="H13" s="10"/>
      <c r="I13" s="10"/>
      <c r="J13" s="10"/>
      <c r="K13" s="10"/>
      <c r="L13" s="10"/>
      <c r="M13" s="10"/>
      <c r="N13" s="11"/>
    </row>
    <row r="14" spans="2:16" ht="15.75">
      <c r="B14" s="12"/>
      <c r="C14" s="13"/>
      <c r="D14" s="14"/>
      <c r="E14" s="14"/>
      <c r="F14" s="14"/>
      <c r="G14" s="14"/>
      <c r="H14" s="14"/>
      <c r="I14" s="15"/>
      <c r="J14" s="15"/>
      <c r="K14" s="15"/>
      <c r="L14" s="15"/>
      <c r="M14" s="15"/>
      <c r="N14" s="14"/>
    </row>
    <row r="15" spans="2:16">
      <c r="I15" s="15"/>
      <c r="J15" s="15"/>
      <c r="K15" s="15"/>
      <c r="L15" s="15"/>
      <c r="M15" s="15"/>
      <c r="N15" s="16"/>
    </row>
    <row r="16" spans="2:16">
      <c r="B16" s="1262" t="s">
        <v>9</v>
      </c>
      <c r="C16" s="1262"/>
      <c r="D16" s="227" t="s">
        <v>10</v>
      </c>
      <c r="E16" s="227" t="s">
        <v>11</v>
      </c>
      <c r="F16" s="227" t="s">
        <v>12</v>
      </c>
      <c r="G16" s="776"/>
      <c r="I16" s="19"/>
      <c r="J16" s="19"/>
      <c r="K16" s="19"/>
      <c r="L16" s="19"/>
      <c r="M16" s="19"/>
      <c r="N16" s="16"/>
    </row>
    <row r="17" spans="1:14">
      <c r="B17" s="1262"/>
      <c r="C17" s="1262"/>
      <c r="D17" s="227">
        <v>20</v>
      </c>
      <c r="E17" s="20">
        <v>835312400</v>
      </c>
      <c r="F17" s="208">
        <v>400</v>
      </c>
      <c r="G17" s="1459"/>
      <c r="I17" s="23"/>
      <c r="J17" s="23"/>
      <c r="K17" s="23"/>
      <c r="L17" s="23"/>
      <c r="M17" s="23"/>
      <c r="N17" s="16"/>
    </row>
    <row r="18" spans="1:14">
      <c r="B18" s="1262"/>
      <c r="C18" s="1262"/>
      <c r="D18" s="227"/>
      <c r="E18" s="20"/>
      <c r="F18" s="208"/>
      <c r="G18" s="1459"/>
      <c r="I18" s="23"/>
      <c r="J18" s="23"/>
      <c r="K18" s="23"/>
      <c r="L18" s="23"/>
      <c r="M18" s="23"/>
      <c r="N18" s="16"/>
    </row>
    <row r="19" spans="1:14">
      <c r="B19" s="1262"/>
      <c r="C19" s="1262"/>
      <c r="D19" s="227"/>
      <c r="E19" s="20"/>
      <c r="F19" s="208"/>
      <c r="G19" s="1459"/>
      <c r="I19" s="23"/>
      <c r="J19" s="23"/>
      <c r="K19" s="23"/>
      <c r="L19" s="23"/>
      <c r="M19" s="23"/>
      <c r="N19" s="16"/>
    </row>
    <row r="20" spans="1:14">
      <c r="B20" s="1262"/>
      <c r="C20" s="1262"/>
      <c r="D20" s="227"/>
      <c r="E20" s="20"/>
      <c r="F20" s="208"/>
      <c r="G20" s="1459"/>
      <c r="I20" s="23"/>
      <c r="J20" s="23"/>
      <c r="K20" s="23"/>
      <c r="L20" s="23"/>
      <c r="M20" s="23"/>
      <c r="N20" s="16"/>
    </row>
    <row r="21" spans="1:14">
      <c r="B21" s="1262"/>
      <c r="C21" s="1262"/>
      <c r="D21" s="227"/>
      <c r="E21" s="20"/>
      <c r="F21" s="208"/>
      <c r="G21" s="1459"/>
      <c r="I21" s="23"/>
      <c r="J21" s="23"/>
      <c r="K21" s="23"/>
      <c r="L21" s="23"/>
      <c r="M21" s="23"/>
      <c r="N21" s="16"/>
    </row>
    <row r="22" spans="1:14">
      <c r="B22" s="1262"/>
      <c r="C22" s="1262"/>
      <c r="D22" s="227"/>
      <c r="E22" s="20"/>
      <c r="F22" s="208"/>
      <c r="G22" s="1459"/>
      <c r="I22" s="23"/>
      <c r="J22" s="23"/>
      <c r="K22" s="23"/>
      <c r="L22" s="23"/>
      <c r="M22" s="23"/>
      <c r="N22" s="16"/>
    </row>
    <row r="23" spans="1:14">
      <c r="B23" s="1262"/>
      <c r="C23" s="1262"/>
      <c r="D23" s="227"/>
      <c r="E23" s="20"/>
      <c r="F23" s="208"/>
      <c r="G23" s="1459"/>
      <c r="I23" s="23"/>
      <c r="J23" s="23"/>
      <c r="K23" s="23"/>
      <c r="L23" s="23"/>
      <c r="M23" s="23"/>
      <c r="N23" s="16"/>
    </row>
    <row r="24" spans="1:14">
      <c r="B24" s="1262"/>
      <c r="C24" s="1262"/>
      <c r="D24" s="227"/>
      <c r="E24" s="20"/>
      <c r="F24" s="208"/>
      <c r="G24" s="1459"/>
      <c r="I24" s="23"/>
      <c r="J24" s="23"/>
      <c r="K24" s="23"/>
      <c r="L24" s="23"/>
      <c r="M24" s="23"/>
      <c r="N24" s="16"/>
    </row>
    <row r="25" spans="1:14">
      <c r="B25" s="1262"/>
      <c r="C25" s="1262"/>
      <c r="D25" s="227"/>
      <c r="E25" s="20"/>
      <c r="F25" s="208"/>
      <c r="G25" s="1459"/>
      <c r="I25" s="23"/>
      <c r="J25" s="23"/>
      <c r="K25" s="23"/>
      <c r="L25" s="23"/>
      <c r="M25" s="23"/>
      <c r="N25" s="16"/>
    </row>
    <row r="26" spans="1:14">
      <c r="B26" s="1262"/>
      <c r="C26" s="1262"/>
      <c r="D26" s="227"/>
      <c r="E26" s="20"/>
      <c r="F26" s="208"/>
      <c r="G26" s="1459"/>
      <c r="I26" s="23"/>
      <c r="J26" s="23"/>
      <c r="K26" s="23"/>
      <c r="L26" s="23"/>
      <c r="M26" s="23"/>
      <c r="N26" s="16"/>
    </row>
    <row r="27" spans="1:14">
      <c r="B27" s="1262"/>
      <c r="C27" s="1262"/>
      <c r="D27" s="227"/>
      <c r="E27" s="20"/>
      <c r="F27" s="208"/>
      <c r="G27" s="1459"/>
      <c r="I27" s="23"/>
      <c r="J27" s="23"/>
      <c r="K27" s="23"/>
      <c r="L27" s="23"/>
      <c r="M27" s="23"/>
      <c r="N27" s="16"/>
    </row>
    <row r="28" spans="1:14">
      <c r="B28" s="1262"/>
      <c r="C28" s="1262"/>
      <c r="D28" s="227"/>
      <c r="E28" s="20"/>
      <c r="F28" s="208"/>
      <c r="G28" s="1459"/>
      <c r="I28" s="23"/>
      <c r="J28" s="23"/>
      <c r="K28" s="23"/>
      <c r="L28" s="23"/>
      <c r="M28" s="23"/>
      <c r="N28" s="16"/>
    </row>
    <row r="29" spans="1:14">
      <c r="B29" s="1262"/>
      <c r="C29" s="1262"/>
      <c r="D29" s="227"/>
      <c r="E29" s="20"/>
      <c r="F29" s="208"/>
      <c r="G29" s="1459"/>
      <c r="I29" s="23"/>
      <c r="J29" s="23"/>
      <c r="K29" s="23"/>
      <c r="L29" s="23"/>
      <c r="M29" s="23"/>
      <c r="N29" s="16"/>
    </row>
    <row r="30" spans="1:14" ht="15.75" thickBot="1">
      <c r="B30" s="1263" t="s">
        <v>13</v>
      </c>
      <c r="C30" s="1264"/>
      <c r="D30" s="227"/>
      <c r="E30" s="28">
        <f>SUM(E17:E29)</f>
        <v>835312400</v>
      </c>
      <c r="F30" s="29">
        <f>SUM(F17:F29)</f>
        <v>400</v>
      </c>
      <c r="G30" s="1459"/>
      <c r="H30" s="25"/>
      <c r="I30" s="15"/>
      <c r="J30" s="15"/>
      <c r="K30" s="15"/>
      <c r="L30" s="15"/>
      <c r="M30" s="15"/>
      <c r="N30" s="26"/>
    </row>
    <row r="31" spans="1:14" ht="45.75" thickBot="1">
      <c r="A31" s="30"/>
      <c r="B31" s="31" t="s">
        <v>14</v>
      </c>
      <c r="C31" s="31" t="s">
        <v>15</v>
      </c>
      <c r="E31" s="19"/>
      <c r="F31" s="19"/>
      <c r="G31" s="19"/>
      <c r="H31" s="19"/>
      <c r="I31" s="32"/>
      <c r="J31" s="32"/>
      <c r="K31" s="32"/>
      <c r="L31" s="32"/>
      <c r="M31" s="32"/>
    </row>
    <row r="32" spans="1:14" ht="15.75" thickBot="1">
      <c r="A32" s="33">
        <v>1</v>
      </c>
      <c r="C32" s="34">
        <f>+F30*0.8</f>
        <v>320</v>
      </c>
      <c r="D32" s="266"/>
      <c r="E32" s="36">
        <f>E30</f>
        <v>835312400</v>
      </c>
      <c r="F32" s="37"/>
      <c r="G32" s="37"/>
      <c r="H32" s="37"/>
      <c r="I32" s="38"/>
      <c r="J32" s="38"/>
      <c r="K32" s="38"/>
      <c r="L32" s="38"/>
      <c r="M32" s="38"/>
    </row>
    <row r="33" spans="1:14">
      <c r="A33" s="39"/>
      <c r="C33" s="831"/>
      <c r="D33" s="797"/>
      <c r="E33" s="832"/>
      <c r="F33" s="37"/>
      <c r="G33" s="37"/>
      <c r="H33" s="37"/>
      <c r="I33" s="38"/>
      <c r="J33" s="38"/>
      <c r="K33" s="38"/>
      <c r="L33" s="38"/>
      <c r="M33" s="38"/>
    </row>
    <row r="34" spans="1:14">
      <c r="A34" s="39"/>
      <c r="C34" s="831"/>
      <c r="D34" s="797"/>
      <c r="E34" s="832"/>
      <c r="F34" s="37"/>
      <c r="G34" s="37"/>
      <c r="H34" s="37"/>
      <c r="I34" s="38"/>
      <c r="J34" s="38"/>
      <c r="K34" s="38"/>
      <c r="L34" s="38"/>
      <c r="M34" s="38"/>
    </row>
    <row r="35" spans="1:14">
      <c r="A35" s="39"/>
      <c r="B35" s="42" t="s">
        <v>16</v>
      </c>
      <c r="C35"/>
      <c r="D35"/>
      <c r="E35"/>
      <c r="F35"/>
      <c r="G35"/>
      <c r="H35"/>
      <c r="I35" s="15"/>
      <c r="J35" s="15"/>
      <c r="K35" s="15"/>
      <c r="L35" s="15"/>
      <c r="M35" s="15"/>
      <c r="N35" s="16"/>
    </row>
    <row r="36" spans="1:14">
      <c r="A36" s="39"/>
      <c r="B36"/>
      <c r="C36"/>
      <c r="D36"/>
      <c r="E36"/>
      <c r="F36"/>
      <c r="G36"/>
      <c r="H36"/>
      <c r="I36" s="15"/>
      <c r="J36" s="15"/>
      <c r="K36" s="15"/>
      <c r="L36" s="15"/>
      <c r="M36" s="15"/>
      <c r="N36" s="16"/>
    </row>
    <row r="37" spans="1:14" ht="30">
      <c r="A37" s="39"/>
      <c r="B37" s="43" t="s">
        <v>17</v>
      </c>
      <c r="C37" s="43" t="s">
        <v>18</v>
      </c>
      <c r="D37" s="43" t="s">
        <v>19</v>
      </c>
      <c r="E37" s="43" t="s">
        <v>2276</v>
      </c>
      <c r="F37"/>
      <c r="G37"/>
      <c r="H37"/>
      <c r="I37" s="15"/>
      <c r="J37" s="15"/>
      <c r="K37" s="15"/>
      <c r="L37" s="15"/>
      <c r="M37" s="15"/>
      <c r="N37" s="16"/>
    </row>
    <row r="38" spans="1:14">
      <c r="A38" s="39"/>
      <c r="B38" s="44" t="s">
        <v>20</v>
      </c>
      <c r="C38" s="225"/>
      <c r="D38" s="1171" t="s">
        <v>184</v>
      </c>
      <c r="E38" s="46"/>
      <c r="F38"/>
      <c r="G38"/>
      <c r="H38"/>
      <c r="I38" s="15"/>
      <c r="J38" s="15"/>
      <c r="K38" s="15"/>
      <c r="L38" s="15"/>
      <c r="M38" s="15"/>
      <c r="N38" s="16"/>
    </row>
    <row r="39" spans="1:14">
      <c r="A39" s="39"/>
      <c r="B39" s="44" t="s">
        <v>21</v>
      </c>
      <c r="C39" s="225"/>
      <c r="D39" s="1171" t="s">
        <v>184</v>
      </c>
      <c r="E39" s="46"/>
      <c r="F39"/>
      <c r="G39"/>
      <c r="H39"/>
      <c r="I39" s="15"/>
      <c r="J39" s="15"/>
      <c r="K39" s="15"/>
      <c r="L39" s="15"/>
      <c r="M39" s="15"/>
      <c r="N39" s="16"/>
    </row>
    <row r="40" spans="1:14">
      <c r="A40" s="39"/>
      <c r="B40" s="44" t="s">
        <v>22</v>
      </c>
      <c r="C40" s="225" t="s">
        <v>184</v>
      </c>
      <c r="D40" s="225"/>
      <c r="E40" s="46"/>
      <c r="F40"/>
      <c r="G40"/>
      <c r="H40"/>
      <c r="I40" s="15"/>
      <c r="J40" s="15"/>
      <c r="K40" s="15"/>
      <c r="L40" s="15"/>
      <c r="M40" s="15"/>
      <c r="N40" s="16"/>
    </row>
    <row r="41" spans="1:14" s="183" customFormat="1" ht="135">
      <c r="A41" s="39"/>
      <c r="B41" s="129" t="s">
        <v>23</v>
      </c>
      <c r="C41" s="232"/>
      <c r="D41" s="232" t="s">
        <v>184</v>
      </c>
      <c r="E41" s="213" t="s">
        <v>2277</v>
      </c>
      <c r="F41" s="565"/>
      <c r="G41" s="565"/>
      <c r="H41" s="565"/>
      <c r="I41" s="655"/>
      <c r="J41" s="655"/>
      <c r="K41" s="655"/>
      <c r="L41" s="655"/>
      <c r="M41" s="655"/>
      <c r="N41" s="833"/>
    </row>
    <row r="42" spans="1:14" s="183" customFormat="1" ht="90">
      <c r="A42" s="39"/>
      <c r="B42" s="189" t="s">
        <v>24</v>
      </c>
      <c r="C42" s="217"/>
      <c r="D42" s="217" t="s">
        <v>184</v>
      </c>
      <c r="E42" s="213" t="s">
        <v>2278</v>
      </c>
      <c r="F42" s="565"/>
      <c r="G42" s="565"/>
      <c r="H42" s="565"/>
      <c r="I42" s="655"/>
      <c r="J42" s="655"/>
      <c r="K42" s="655"/>
      <c r="L42" s="655"/>
      <c r="M42" s="655"/>
      <c r="N42" s="833"/>
    </row>
    <row r="43" spans="1:14">
      <c r="A43" s="39"/>
      <c r="B43"/>
      <c r="C43"/>
      <c r="D43"/>
      <c r="E43"/>
      <c r="F43"/>
      <c r="G43"/>
      <c r="H43"/>
      <c r="I43" s="15"/>
      <c r="J43" s="15"/>
      <c r="K43" s="15"/>
      <c r="L43" s="15"/>
      <c r="M43" s="15"/>
      <c r="N43" s="16"/>
    </row>
    <row r="44" spans="1:14">
      <c r="A44" s="39"/>
      <c r="B44" s="42" t="s">
        <v>25</v>
      </c>
      <c r="C44"/>
      <c r="D44"/>
      <c r="E44"/>
      <c r="F44"/>
      <c r="G44"/>
      <c r="H44"/>
      <c r="I44" s="15"/>
      <c r="J44" s="15"/>
      <c r="K44" s="15"/>
      <c r="L44" s="15"/>
      <c r="M44" s="15"/>
      <c r="N44" s="16"/>
    </row>
    <row r="45" spans="1:14">
      <c r="A45" s="39"/>
      <c r="B45"/>
      <c r="C45"/>
      <c r="D45"/>
      <c r="E45"/>
      <c r="F45"/>
      <c r="G45"/>
      <c r="H45"/>
      <c r="I45" s="15"/>
      <c r="J45" s="15"/>
      <c r="K45" s="15"/>
      <c r="L45" s="15"/>
      <c r="M45" s="15"/>
      <c r="N45" s="16"/>
    </row>
    <row r="46" spans="1:14">
      <c r="A46" s="39"/>
      <c r="B46"/>
      <c r="C46"/>
      <c r="D46"/>
      <c r="E46"/>
      <c r="F46"/>
      <c r="G46"/>
      <c r="H46"/>
      <c r="I46" s="15"/>
      <c r="J46" s="15"/>
      <c r="K46" s="15"/>
      <c r="L46" s="15"/>
      <c r="M46" s="15"/>
      <c r="N46" s="16"/>
    </row>
    <row r="47" spans="1:14">
      <c r="A47" s="39"/>
      <c r="B47" s="43" t="s">
        <v>17</v>
      </c>
      <c r="C47" s="43" t="s">
        <v>26</v>
      </c>
      <c r="D47" s="569" t="s">
        <v>27</v>
      </c>
      <c r="E47" s="569" t="s">
        <v>28</v>
      </c>
      <c r="F47"/>
      <c r="G47"/>
      <c r="H47"/>
      <c r="I47" s="15"/>
      <c r="J47" s="15"/>
      <c r="K47" s="15"/>
      <c r="L47" s="15"/>
      <c r="M47" s="15"/>
      <c r="N47" s="16"/>
    </row>
    <row r="48" spans="1:14" ht="28.5">
      <c r="A48" s="39"/>
      <c r="B48" s="49" t="s">
        <v>29</v>
      </c>
      <c r="C48" s="50">
        <v>40</v>
      </c>
      <c r="D48" s="225">
        <v>0</v>
      </c>
      <c r="E48" s="1265">
        <f>+D48+D49</f>
        <v>0</v>
      </c>
      <c r="F48"/>
      <c r="G48"/>
      <c r="H48"/>
      <c r="I48" s="15"/>
      <c r="J48" s="15"/>
      <c r="K48" s="15"/>
      <c r="L48" s="15"/>
      <c r="M48" s="15"/>
      <c r="N48" s="16"/>
    </row>
    <row r="49" spans="1:26" ht="57">
      <c r="A49" s="39"/>
      <c r="B49" s="49" t="s">
        <v>30</v>
      </c>
      <c r="C49" s="50">
        <v>60</v>
      </c>
      <c r="D49" s="225">
        <v>0</v>
      </c>
      <c r="E49" s="1266"/>
      <c r="F49"/>
      <c r="G49"/>
      <c r="H49"/>
      <c r="I49" s="15"/>
      <c r="J49" s="15"/>
      <c r="K49" s="15"/>
      <c r="L49" s="15"/>
      <c r="M49" s="15"/>
      <c r="N49" s="16"/>
    </row>
    <row r="50" spans="1:26">
      <c r="A50" s="39"/>
      <c r="C50" s="40"/>
      <c r="D50" s="23"/>
      <c r="E50" s="41"/>
      <c r="F50" s="37"/>
      <c r="G50" s="37"/>
      <c r="H50" s="37"/>
      <c r="I50" s="38"/>
      <c r="J50" s="38"/>
      <c r="K50" s="38"/>
      <c r="L50" s="38"/>
      <c r="M50" s="38"/>
    </row>
    <row r="51" spans="1:26">
      <c r="A51" s="39"/>
      <c r="C51" s="40"/>
      <c r="D51" s="23"/>
      <c r="E51" s="41"/>
      <c r="F51" s="37"/>
      <c r="G51" s="37"/>
      <c r="H51" s="37"/>
      <c r="I51" s="38"/>
      <c r="J51" s="38"/>
      <c r="K51" s="38"/>
      <c r="L51" s="38"/>
      <c r="M51" s="38"/>
    </row>
    <row r="52" spans="1:26">
      <c r="A52" s="39"/>
      <c r="C52" s="40"/>
      <c r="D52" s="23"/>
      <c r="E52" s="41"/>
      <c r="F52" s="37"/>
      <c r="G52" s="37"/>
      <c r="H52" s="37"/>
      <c r="I52" s="38"/>
      <c r="J52" s="38"/>
      <c r="K52" s="38"/>
      <c r="L52" s="38"/>
      <c r="M52" s="38"/>
    </row>
    <row r="53" spans="1:26" ht="15.75" thickBot="1">
      <c r="M53" s="1267"/>
      <c r="N53" s="1267"/>
    </row>
    <row r="54" spans="1:26">
      <c r="B54" s="42" t="s">
        <v>32</v>
      </c>
      <c r="M54" s="51"/>
      <c r="N54" s="51"/>
    </row>
    <row r="55" spans="1:26" ht="15.75" thickBot="1">
      <c r="M55" s="51"/>
      <c r="N55" s="51"/>
    </row>
    <row r="56" spans="1:26" s="15" customFormat="1" ht="60">
      <c r="B56" s="52" t="s">
        <v>33</v>
      </c>
      <c r="C56" s="52" t="s">
        <v>34</v>
      </c>
      <c r="D56" s="52" t="s">
        <v>35</v>
      </c>
      <c r="E56" s="52" t="s">
        <v>36</v>
      </c>
      <c r="F56" s="52" t="s">
        <v>37</v>
      </c>
      <c r="G56" s="52" t="s">
        <v>38</v>
      </c>
      <c r="H56" s="52" t="s">
        <v>39</v>
      </c>
      <c r="I56" s="52" t="s">
        <v>40</v>
      </c>
      <c r="J56" s="52" t="s">
        <v>41</v>
      </c>
      <c r="K56" s="52" t="s">
        <v>42</v>
      </c>
      <c r="L56" s="52" t="s">
        <v>43</v>
      </c>
      <c r="M56" s="53" t="s">
        <v>44</v>
      </c>
      <c r="N56" s="52" t="s">
        <v>45</v>
      </c>
      <c r="O56" s="52" t="s">
        <v>46</v>
      </c>
      <c r="P56" s="54" t="s">
        <v>47</v>
      </c>
      <c r="Q56" s="54" t="s">
        <v>48</v>
      </c>
    </row>
    <row r="57" spans="1:26" s="162" customFormat="1" ht="409.5">
      <c r="A57" s="150">
        <v>1</v>
      </c>
      <c r="B57" s="153" t="s">
        <v>2275</v>
      </c>
      <c r="C57" s="153" t="s">
        <v>2275</v>
      </c>
      <c r="D57" s="153" t="s">
        <v>2279</v>
      </c>
      <c r="E57" s="834"/>
      <c r="F57" s="835" t="s">
        <v>2280</v>
      </c>
      <c r="G57" s="184" t="s">
        <v>223</v>
      </c>
      <c r="H57" s="62">
        <v>39821</v>
      </c>
      <c r="I57" s="156">
        <v>40939</v>
      </c>
      <c r="J57" s="157" t="s">
        <v>19</v>
      </c>
      <c r="K57" s="173">
        <f>(DAYS360(H57,I57))/30</f>
        <v>36.766666666666666</v>
      </c>
      <c r="L57" s="157"/>
      <c r="M57" s="173">
        <v>320</v>
      </c>
      <c r="N57" s="173" t="s">
        <v>223</v>
      </c>
      <c r="O57" s="160">
        <v>473000000</v>
      </c>
      <c r="P57" s="160">
        <v>58</v>
      </c>
      <c r="Q57" s="174" t="s">
        <v>2281</v>
      </c>
      <c r="R57" s="175"/>
      <c r="S57" s="175"/>
      <c r="T57" s="175"/>
      <c r="U57" s="175"/>
      <c r="V57" s="175"/>
      <c r="W57" s="175"/>
      <c r="X57" s="175"/>
      <c r="Y57" s="175"/>
      <c r="Z57" s="175"/>
    </row>
    <row r="58" spans="1:26" s="162" customFormat="1">
      <c r="A58" s="150">
        <f>+A57+1</f>
        <v>2</v>
      </c>
      <c r="B58" s="153"/>
      <c r="C58" s="153"/>
      <c r="D58" s="153"/>
      <c r="E58" s="834"/>
      <c r="F58" s="836"/>
      <c r="G58" s="155"/>
      <c r="H58" s="156"/>
      <c r="I58" s="156"/>
      <c r="J58" s="157"/>
      <c r="K58" s="173"/>
      <c r="L58" s="157"/>
      <c r="M58" s="173"/>
      <c r="N58" s="173"/>
      <c r="O58" s="160"/>
      <c r="P58" s="160"/>
      <c r="Q58" s="174"/>
      <c r="R58" s="175"/>
      <c r="S58" s="175"/>
      <c r="T58" s="175"/>
      <c r="U58" s="175"/>
      <c r="V58" s="175"/>
      <c r="W58" s="175"/>
      <c r="X58" s="175"/>
      <c r="Y58" s="175"/>
      <c r="Z58" s="175"/>
    </row>
    <row r="59" spans="1:26" s="162" customFormat="1">
      <c r="A59" s="150">
        <f t="shared" ref="A59" si="0">+A58+1</f>
        <v>3</v>
      </c>
      <c r="B59" s="153"/>
      <c r="C59" s="153"/>
      <c r="D59" s="153"/>
      <c r="E59" s="834"/>
      <c r="F59" s="836"/>
      <c r="G59" s="155"/>
      <c r="H59" s="156"/>
      <c r="I59" s="156"/>
      <c r="J59" s="157"/>
      <c r="K59" s="173"/>
      <c r="L59" s="157"/>
      <c r="M59" s="173"/>
      <c r="N59" s="173"/>
      <c r="O59" s="160"/>
      <c r="P59" s="160"/>
      <c r="Q59" s="174"/>
      <c r="R59" s="175"/>
      <c r="S59" s="175"/>
      <c r="T59" s="175"/>
      <c r="U59" s="175"/>
      <c r="V59" s="175"/>
      <c r="W59" s="175"/>
      <c r="X59" s="175"/>
      <c r="Y59" s="175"/>
      <c r="Z59" s="175"/>
    </row>
    <row r="60" spans="1:26" s="162" customFormat="1">
      <c r="A60" s="150"/>
      <c r="B60" s="151" t="s">
        <v>28</v>
      </c>
      <c r="C60" s="152"/>
      <c r="D60" s="153"/>
      <c r="E60" s="834"/>
      <c r="F60" s="155"/>
      <c r="G60" s="155"/>
      <c r="H60" s="155"/>
      <c r="I60" s="157"/>
      <c r="J60" s="157"/>
      <c r="K60" s="158">
        <f>SUM(K57:K59)</f>
        <v>36.766666666666666</v>
      </c>
      <c r="L60" s="158">
        <f>SUM(L57:L59)</f>
        <v>0</v>
      </c>
      <c r="M60" s="185">
        <f>SUM(M57:M59)</f>
        <v>320</v>
      </c>
      <c r="N60" s="158">
        <f>SUM(N57:N59)</f>
        <v>0</v>
      </c>
      <c r="O60" s="160">
        <f>O57</f>
        <v>473000000</v>
      </c>
      <c r="P60" s="160"/>
      <c r="Q60" s="161"/>
    </row>
    <row r="61" spans="1:26" s="112" customFormat="1">
      <c r="E61" s="163"/>
    </row>
    <row r="62" spans="1:26" s="112" customFormat="1">
      <c r="B62" s="1253" t="s">
        <v>60</v>
      </c>
      <c r="C62" s="1253" t="s">
        <v>61</v>
      </c>
      <c r="D62" s="1255" t="s">
        <v>62</v>
      </c>
      <c r="E62" s="1255"/>
    </row>
    <row r="63" spans="1:26" s="112" customFormat="1">
      <c r="B63" s="1254"/>
      <c r="C63" s="1254"/>
      <c r="D63" s="228" t="s">
        <v>63</v>
      </c>
      <c r="E63" s="165" t="s">
        <v>64</v>
      </c>
    </row>
    <row r="64" spans="1:26" s="112" customFormat="1" ht="18.75">
      <c r="A64" s="112" t="s">
        <v>2282</v>
      </c>
      <c r="B64" s="166" t="s">
        <v>65</v>
      </c>
      <c r="C64" s="167">
        <f>+K60</f>
        <v>36.766666666666666</v>
      </c>
      <c r="D64" s="118"/>
      <c r="E64" s="118" t="s">
        <v>184</v>
      </c>
      <c r="F64" s="168"/>
      <c r="G64" s="168"/>
      <c r="H64" s="168"/>
      <c r="I64" s="168"/>
      <c r="J64" s="168"/>
      <c r="K64" s="168"/>
      <c r="L64" s="168"/>
      <c r="M64" s="168"/>
    </row>
    <row r="65" spans="2:17" s="112" customFormat="1">
      <c r="B65" s="166" t="s">
        <v>66</v>
      </c>
      <c r="C65" s="167">
        <f>+M60</f>
        <v>320</v>
      </c>
      <c r="D65" s="118"/>
      <c r="E65" s="118" t="s">
        <v>184</v>
      </c>
    </row>
    <row r="66" spans="2:17" s="112" customFormat="1">
      <c r="B66" s="113"/>
      <c r="C66" s="1274"/>
      <c r="D66" s="1274"/>
      <c r="E66" s="1274"/>
      <c r="F66" s="1274"/>
      <c r="G66" s="1274"/>
      <c r="H66" s="1274"/>
      <c r="I66" s="1274"/>
      <c r="J66" s="1274"/>
      <c r="K66" s="1274"/>
      <c r="L66" s="1274"/>
      <c r="M66" s="1274"/>
      <c r="N66" s="1274"/>
    </row>
    <row r="67" spans="2:17" ht="15.75" thickBot="1"/>
    <row r="68" spans="2:17" ht="27" thickBot="1">
      <c r="B68" s="1275" t="s">
        <v>68</v>
      </c>
      <c r="C68" s="1275"/>
      <c r="D68" s="1275"/>
      <c r="E68" s="1275"/>
      <c r="F68" s="1275"/>
      <c r="G68" s="1275"/>
      <c r="H68" s="1275"/>
      <c r="I68" s="1275"/>
      <c r="J68" s="1275"/>
      <c r="K68" s="1275"/>
      <c r="L68" s="1275"/>
      <c r="M68" s="1275"/>
      <c r="N68" s="1275"/>
    </row>
    <row r="71" spans="2:17" ht="105">
      <c r="B71" s="114" t="s">
        <v>69</v>
      </c>
      <c r="C71" s="115" t="s">
        <v>70</v>
      </c>
      <c r="D71" s="115" t="s">
        <v>71</v>
      </c>
      <c r="E71" s="115" t="s">
        <v>72</v>
      </c>
      <c r="F71" s="115" t="s">
        <v>73</v>
      </c>
      <c r="G71" s="115" t="s">
        <v>74</v>
      </c>
      <c r="H71" s="115" t="s">
        <v>75</v>
      </c>
      <c r="I71" s="115" t="s">
        <v>76</v>
      </c>
      <c r="J71" s="115" t="s">
        <v>77</v>
      </c>
      <c r="K71" s="115" t="s">
        <v>78</v>
      </c>
      <c r="L71" s="115" t="s">
        <v>79</v>
      </c>
      <c r="M71" s="116" t="s">
        <v>80</v>
      </c>
      <c r="N71" s="116" t="s">
        <v>81</v>
      </c>
      <c r="O71" s="1271" t="s">
        <v>82</v>
      </c>
      <c r="P71" s="1273"/>
      <c r="Q71" s="115" t="s">
        <v>83</v>
      </c>
    </row>
    <row r="72" spans="2:17">
      <c r="B72" s="119" t="s">
        <v>1028</v>
      </c>
      <c r="C72" s="119" t="s">
        <v>1028</v>
      </c>
      <c r="D72" s="120"/>
      <c r="E72" s="120"/>
      <c r="F72" s="121"/>
      <c r="G72" s="121"/>
      <c r="H72" s="121"/>
      <c r="I72" s="122" t="s">
        <v>18</v>
      </c>
      <c r="J72" s="122"/>
      <c r="K72" s="44"/>
      <c r="L72" s="44"/>
      <c r="M72" s="44"/>
      <c r="N72" s="44"/>
      <c r="O72" s="1278"/>
      <c r="P72" s="1279"/>
      <c r="Q72" s="44" t="s">
        <v>18</v>
      </c>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119"/>
      <c r="C76" s="119"/>
      <c r="D76" s="120"/>
      <c r="E76" s="120"/>
      <c r="F76" s="121"/>
      <c r="G76" s="121"/>
      <c r="H76" s="121"/>
      <c r="I76" s="122"/>
      <c r="J76" s="122"/>
      <c r="K76" s="44"/>
      <c r="L76" s="44"/>
      <c r="M76" s="44"/>
      <c r="N76" s="44"/>
      <c r="O76" s="1278"/>
      <c r="P76" s="1279"/>
      <c r="Q76" s="44"/>
    </row>
    <row r="77" spans="2:17">
      <c r="B77" s="119"/>
      <c r="C77" s="119"/>
      <c r="D77" s="120"/>
      <c r="E77" s="120"/>
      <c r="F77" s="121"/>
      <c r="G77" s="121"/>
      <c r="H77" s="121"/>
      <c r="I77" s="122"/>
      <c r="J77" s="122"/>
      <c r="K77" s="44"/>
      <c r="L77" s="44"/>
      <c r="M77" s="44"/>
      <c r="N77" s="44"/>
      <c r="O77" s="1278"/>
      <c r="P77" s="1279"/>
      <c r="Q77" s="44"/>
    </row>
    <row r="78" spans="2:17">
      <c r="B78" s="44"/>
      <c r="C78" s="44"/>
      <c r="D78" s="44"/>
      <c r="E78" s="44"/>
      <c r="F78" s="44"/>
      <c r="G78" s="44"/>
      <c r="H78" s="44"/>
      <c r="I78" s="44"/>
      <c r="J78" s="44"/>
      <c r="K78" s="44"/>
      <c r="L78" s="44"/>
      <c r="M78" s="44"/>
      <c r="N78" s="44"/>
      <c r="O78" s="1278"/>
      <c r="P78" s="1279"/>
      <c r="Q78" s="44"/>
    </row>
    <row r="79" spans="2:17">
      <c r="B79" s="1" t="s">
        <v>88</v>
      </c>
    </row>
    <row r="80" spans="2:17">
      <c r="B80" s="1" t="s">
        <v>89</v>
      </c>
    </row>
    <row r="81" spans="2:19">
      <c r="B81" s="1" t="s">
        <v>90</v>
      </c>
    </row>
    <row r="83" spans="2:19" ht="15.75" thickBot="1"/>
    <row r="84" spans="2:19" ht="27" thickBot="1">
      <c r="B84" s="1268" t="s">
        <v>91</v>
      </c>
      <c r="C84" s="1269"/>
      <c r="D84" s="1269"/>
      <c r="E84" s="1269"/>
      <c r="F84" s="1269"/>
      <c r="G84" s="1269"/>
      <c r="H84" s="1269"/>
      <c r="I84" s="1269"/>
      <c r="J84" s="1269"/>
      <c r="K84" s="1269"/>
      <c r="L84" s="1269"/>
      <c r="M84" s="1269"/>
      <c r="N84" s="1270"/>
    </row>
    <row r="89" spans="2:19" ht="75">
      <c r="B89" s="114" t="s">
        <v>92</v>
      </c>
      <c r="C89" s="114" t="s">
        <v>93</v>
      </c>
      <c r="D89" s="114" t="s">
        <v>94</v>
      </c>
      <c r="E89" s="114" t="s">
        <v>95</v>
      </c>
      <c r="F89" s="114" t="s">
        <v>96</v>
      </c>
      <c r="G89" s="114" t="s">
        <v>97</v>
      </c>
      <c r="H89" s="114" t="s">
        <v>98</v>
      </c>
      <c r="I89" s="114" t="s">
        <v>99</v>
      </c>
      <c r="J89" s="1271" t="s">
        <v>100</v>
      </c>
      <c r="K89" s="1272"/>
      <c r="L89" s="1273"/>
      <c r="M89" s="114" t="s">
        <v>101</v>
      </c>
      <c r="N89" s="114" t="s">
        <v>102</v>
      </c>
      <c r="O89" s="114" t="s">
        <v>103</v>
      </c>
      <c r="P89" s="1271" t="s">
        <v>82</v>
      </c>
      <c r="Q89" s="1273"/>
      <c r="R89" s="1271" t="s">
        <v>2283</v>
      </c>
      <c r="S89" s="1273"/>
    </row>
    <row r="90" spans="2:19" ht="45">
      <c r="B90" s="1415"/>
      <c r="C90" s="1416"/>
      <c r="D90" s="1416"/>
      <c r="E90" s="1416"/>
      <c r="F90" s="1416"/>
      <c r="G90" s="1416"/>
      <c r="H90" s="1416"/>
      <c r="I90" s="1417"/>
      <c r="J90" s="46" t="s">
        <v>189</v>
      </c>
      <c r="K90" s="188" t="s">
        <v>190</v>
      </c>
      <c r="L90" s="122" t="s">
        <v>191</v>
      </c>
      <c r="M90" s="1278"/>
      <c r="N90" s="1418"/>
      <c r="O90" s="1418"/>
      <c r="P90" s="1418"/>
      <c r="Q90" s="1279"/>
      <c r="R90" s="1298" t="s">
        <v>2284</v>
      </c>
      <c r="S90" s="1299"/>
    </row>
    <row r="91" spans="2:19" ht="60">
      <c r="B91" s="1447" t="s">
        <v>2285</v>
      </c>
      <c r="C91" s="1449" t="s">
        <v>328</v>
      </c>
      <c r="D91" s="1451" t="s">
        <v>2286</v>
      </c>
      <c r="E91" s="1453">
        <v>31536533</v>
      </c>
      <c r="F91" s="1310" t="s">
        <v>107</v>
      </c>
      <c r="G91" s="1310" t="s">
        <v>2287</v>
      </c>
      <c r="H91" s="1455">
        <v>36140</v>
      </c>
      <c r="I91" s="1310"/>
      <c r="J91" s="129" t="s">
        <v>2288</v>
      </c>
      <c r="K91" s="189" t="s">
        <v>2289</v>
      </c>
      <c r="L91" s="189"/>
      <c r="M91" s="1310" t="s">
        <v>18</v>
      </c>
      <c r="N91" s="1445" t="s">
        <v>19</v>
      </c>
      <c r="O91" s="1310" t="s">
        <v>18</v>
      </c>
      <c r="P91" s="1298"/>
      <c r="Q91" s="1299"/>
      <c r="R91" s="1306"/>
      <c r="S91" s="1307"/>
    </row>
    <row r="92" spans="2:19" ht="30">
      <c r="B92" s="1448"/>
      <c r="C92" s="1450"/>
      <c r="D92" s="1452"/>
      <c r="E92" s="1454"/>
      <c r="F92" s="1315"/>
      <c r="G92" s="1315"/>
      <c r="H92" s="1456"/>
      <c r="I92" s="1315"/>
      <c r="J92" s="129" t="s">
        <v>2290</v>
      </c>
      <c r="K92" s="189" t="s">
        <v>2291</v>
      </c>
      <c r="L92" s="189"/>
      <c r="M92" s="1315"/>
      <c r="N92" s="1446"/>
      <c r="O92" s="1315"/>
      <c r="P92" s="1308"/>
      <c r="Q92" s="1309"/>
      <c r="R92" s="1306"/>
      <c r="S92" s="1307"/>
    </row>
    <row r="93" spans="2:19" ht="60">
      <c r="B93" s="837" t="s">
        <v>1056</v>
      </c>
      <c r="C93" s="838" t="s">
        <v>328</v>
      </c>
      <c r="D93" s="837" t="s">
        <v>2292</v>
      </c>
      <c r="E93" s="839">
        <v>1062300670</v>
      </c>
      <c r="F93" s="129" t="s">
        <v>132</v>
      </c>
      <c r="G93" s="129" t="s">
        <v>114</v>
      </c>
      <c r="H93" s="480">
        <v>41376</v>
      </c>
      <c r="I93" s="129"/>
      <c r="J93" s="129" t="s">
        <v>2293</v>
      </c>
      <c r="K93" s="189" t="s">
        <v>2294</v>
      </c>
      <c r="L93" s="189"/>
      <c r="M93" s="232" t="s">
        <v>18</v>
      </c>
      <c r="N93" s="421" t="s">
        <v>19</v>
      </c>
      <c r="O93" s="232" t="s">
        <v>18</v>
      </c>
      <c r="P93" s="1276"/>
      <c r="Q93" s="1277"/>
      <c r="R93" s="1306"/>
      <c r="S93" s="1307"/>
    </row>
    <row r="94" spans="2:19">
      <c r="B94" s="837" t="s">
        <v>1056</v>
      </c>
      <c r="C94" s="838" t="s">
        <v>328</v>
      </c>
      <c r="D94" s="837" t="s">
        <v>2295</v>
      </c>
      <c r="E94" s="839">
        <v>31477828</v>
      </c>
      <c r="F94" s="129"/>
      <c r="G94" s="129"/>
      <c r="H94" s="480"/>
      <c r="I94" s="129"/>
      <c r="J94" s="129"/>
      <c r="K94" s="189"/>
      <c r="L94" s="189"/>
      <c r="M94" s="232" t="s">
        <v>18</v>
      </c>
      <c r="N94" s="421" t="s">
        <v>19</v>
      </c>
      <c r="O94" s="232" t="s">
        <v>18</v>
      </c>
      <c r="P94" s="1457" t="s">
        <v>2296</v>
      </c>
      <c r="Q94" s="1458"/>
      <c r="R94" s="1306"/>
      <c r="S94" s="1307"/>
    </row>
    <row r="95" spans="2:19">
      <c r="B95" s="129"/>
      <c r="C95" s="838"/>
      <c r="D95" s="44"/>
      <c r="E95" s="44"/>
      <c r="F95" s="44"/>
      <c r="G95" s="44"/>
      <c r="H95" s="770"/>
      <c r="I95" s="129"/>
      <c r="J95" s="44"/>
      <c r="K95" s="189"/>
      <c r="L95" s="117"/>
      <c r="M95" s="225"/>
      <c r="N95" s="225"/>
      <c r="O95" s="44"/>
      <c r="P95" s="1276"/>
      <c r="Q95" s="1277"/>
      <c r="R95" s="1308"/>
      <c r="S95" s="1309"/>
    </row>
    <row r="97" spans="1:26" ht="15.75" thickBot="1"/>
    <row r="98" spans="1:26" ht="27" thickBot="1">
      <c r="B98" s="1268" t="s">
        <v>118</v>
      </c>
      <c r="C98" s="1269"/>
      <c r="D98" s="1269"/>
      <c r="E98" s="1269"/>
      <c r="F98" s="1269"/>
      <c r="G98" s="1269"/>
      <c r="H98" s="1269"/>
      <c r="I98" s="1269"/>
      <c r="J98" s="1269"/>
      <c r="K98" s="1269"/>
      <c r="L98" s="1269"/>
      <c r="M98" s="1269"/>
      <c r="N98" s="1270"/>
    </row>
    <row r="101" spans="1:26" ht="30">
      <c r="B101" s="115" t="s">
        <v>17</v>
      </c>
      <c r="C101" s="115" t="s">
        <v>119</v>
      </c>
      <c r="D101" s="1271" t="s">
        <v>82</v>
      </c>
      <c r="E101" s="1273"/>
    </row>
    <row r="102" spans="1:26" ht="60" customHeight="1">
      <c r="B102" s="129" t="s">
        <v>181</v>
      </c>
      <c r="C102" s="225" t="s">
        <v>19</v>
      </c>
      <c r="D102" s="1296" t="s">
        <v>2297</v>
      </c>
      <c r="E102" s="1297"/>
    </row>
    <row r="105" spans="1:26" ht="26.25">
      <c r="B105" s="1256" t="s">
        <v>121</v>
      </c>
      <c r="C105" s="1257"/>
      <c r="D105" s="1257"/>
      <c r="E105" s="1257"/>
      <c r="F105" s="1257"/>
      <c r="G105" s="1257"/>
      <c r="H105" s="1257"/>
      <c r="I105" s="1257"/>
      <c r="J105" s="1257"/>
      <c r="K105" s="1257"/>
      <c r="L105" s="1257"/>
      <c r="M105" s="1257"/>
      <c r="N105" s="1257"/>
      <c r="O105" s="1257"/>
      <c r="P105" s="1257"/>
    </row>
    <row r="107" spans="1:26" ht="15.75" thickBot="1"/>
    <row r="108" spans="1:26" ht="27" thickBot="1">
      <c r="B108" s="1268" t="s">
        <v>122</v>
      </c>
      <c r="C108" s="1269"/>
      <c r="D108" s="1269"/>
      <c r="E108" s="1269"/>
      <c r="F108" s="1269"/>
      <c r="G108" s="1269"/>
      <c r="H108" s="1269"/>
      <c r="I108" s="1269"/>
      <c r="J108" s="1269"/>
      <c r="K108" s="1269"/>
      <c r="L108" s="1269"/>
      <c r="M108" s="1269"/>
      <c r="N108" s="1270"/>
    </row>
    <row r="110" spans="1:26" ht="15.75" thickBot="1">
      <c r="M110" s="51"/>
      <c r="N110" s="51"/>
    </row>
    <row r="111" spans="1:26" s="15" customFormat="1" ht="60">
      <c r="B111" s="52" t="s">
        <v>33</v>
      </c>
      <c r="C111" s="52" t="s">
        <v>34</v>
      </c>
      <c r="D111" s="52" t="s">
        <v>35</v>
      </c>
      <c r="E111" s="52" t="s">
        <v>36</v>
      </c>
      <c r="F111" s="52" t="s">
        <v>37</v>
      </c>
      <c r="G111" s="52" t="s">
        <v>38</v>
      </c>
      <c r="H111" s="52" t="s">
        <v>39</v>
      </c>
      <c r="I111" s="52" t="s">
        <v>40</v>
      </c>
      <c r="J111" s="52" t="s">
        <v>41</v>
      </c>
      <c r="K111" s="52" t="s">
        <v>42</v>
      </c>
      <c r="L111" s="52" t="s">
        <v>43</v>
      </c>
      <c r="M111" s="53" t="s">
        <v>44</v>
      </c>
      <c r="N111" s="52" t="s">
        <v>45</v>
      </c>
      <c r="O111" s="52" t="s">
        <v>46</v>
      </c>
      <c r="P111" s="54" t="s">
        <v>47</v>
      </c>
      <c r="Q111" s="54" t="s">
        <v>48</v>
      </c>
    </row>
    <row r="112" spans="1:26" s="162" customFormat="1">
      <c r="A112" s="150">
        <v>1</v>
      </c>
      <c r="B112" s="153"/>
      <c r="C112" s="153"/>
      <c r="D112" s="153"/>
      <c r="E112" s="198"/>
      <c r="F112" s="155"/>
      <c r="G112" s="184"/>
      <c r="H112" s="840"/>
      <c r="I112" s="840"/>
      <c r="J112" s="157"/>
      <c r="K112" s="173"/>
      <c r="L112" s="157"/>
      <c r="M112" s="173"/>
      <c r="N112" s="173"/>
      <c r="O112" s="160"/>
      <c r="P112" s="160"/>
      <c r="Q112" s="174"/>
      <c r="R112" s="175"/>
      <c r="S112" s="175"/>
      <c r="T112" s="175"/>
      <c r="U112" s="175"/>
      <c r="V112" s="175"/>
      <c r="W112" s="175"/>
      <c r="X112" s="175"/>
      <c r="Y112" s="175"/>
      <c r="Z112" s="175"/>
    </row>
    <row r="113" spans="1:26" s="162" customFormat="1">
      <c r="A113" s="150">
        <f>+A112+1</f>
        <v>2</v>
      </c>
      <c r="B113" s="153"/>
      <c r="C113" s="153"/>
      <c r="D113" s="153"/>
      <c r="E113" s="198"/>
      <c r="F113" s="155"/>
      <c r="G113" s="155"/>
      <c r="H113" s="156"/>
      <c r="I113" s="156"/>
      <c r="J113" s="157"/>
      <c r="K113" s="173"/>
      <c r="L113" s="157"/>
      <c r="M113" s="173"/>
      <c r="N113" s="173"/>
      <c r="O113" s="160"/>
      <c r="P113" s="160"/>
      <c r="Q113" s="174"/>
      <c r="R113" s="175"/>
      <c r="S113" s="175"/>
      <c r="T113" s="175"/>
      <c r="U113" s="175"/>
      <c r="V113" s="175"/>
      <c r="W113" s="175"/>
      <c r="X113" s="175"/>
      <c r="Y113" s="175"/>
      <c r="Z113" s="175"/>
    </row>
    <row r="114" spans="1:26" s="162" customFormat="1">
      <c r="A114" s="150">
        <f t="shared" ref="A114:A119" si="1">+A113+1</f>
        <v>3</v>
      </c>
      <c r="B114" s="153"/>
      <c r="C114" s="153"/>
      <c r="D114" s="153"/>
      <c r="E114" s="198"/>
      <c r="F114" s="155"/>
      <c r="G114" s="155"/>
      <c r="H114" s="840"/>
      <c r="I114" s="840"/>
      <c r="J114" s="157"/>
      <c r="K114" s="173"/>
      <c r="L114" s="157"/>
      <c r="M114" s="173"/>
      <c r="N114" s="173"/>
      <c r="O114" s="160"/>
      <c r="P114" s="160"/>
      <c r="Q114" s="174"/>
      <c r="R114" s="175"/>
      <c r="S114" s="175"/>
      <c r="T114" s="175"/>
      <c r="U114" s="175"/>
      <c r="V114" s="175"/>
      <c r="W114" s="175"/>
      <c r="X114" s="175"/>
      <c r="Y114" s="175"/>
      <c r="Z114" s="175"/>
    </row>
    <row r="115" spans="1:26" s="162" customFormat="1">
      <c r="A115" s="150">
        <f t="shared" si="1"/>
        <v>4</v>
      </c>
      <c r="B115" s="153"/>
      <c r="C115" s="152"/>
      <c r="D115" s="153"/>
      <c r="E115" s="154"/>
      <c r="F115" s="155"/>
      <c r="G115" s="155"/>
      <c r="H115" s="155"/>
      <c r="I115" s="157"/>
      <c r="J115" s="157"/>
      <c r="K115" s="173"/>
      <c r="L115" s="157"/>
      <c r="M115" s="173"/>
      <c r="N115" s="173"/>
      <c r="O115" s="160"/>
      <c r="P115" s="160"/>
      <c r="Q115" s="174"/>
      <c r="R115" s="175"/>
      <c r="S115" s="175"/>
      <c r="T115" s="175"/>
      <c r="U115" s="175"/>
      <c r="V115" s="175"/>
      <c r="W115" s="175"/>
      <c r="X115" s="175"/>
      <c r="Y115" s="175"/>
      <c r="Z115" s="175"/>
    </row>
    <row r="116" spans="1:26" s="162" customFormat="1">
      <c r="A116" s="150">
        <f t="shared" si="1"/>
        <v>5</v>
      </c>
      <c r="B116" s="153"/>
      <c r="C116" s="152"/>
      <c r="D116" s="153"/>
      <c r="E116" s="154"/>
      <c r="F116" s="155"/>
      <c r="G116" s="155"/>
      <c r="H116" s="155"/>
      <c r="I116" s="157"/>
      <c r="J116" s="157"/>
      <c r="K116" s="173"/>
      <c r="L116" s="157"/>
      <c r="M116" s="173"/>
      <c r="N116" s="173"/>
      <c r="O116" s="160"/>
      <c r="P116" s="160"/>
      <c r="Q116" s="174"/>
      <c r="R116" s="175"/>
      <c r="S116" s="175"/>
      <c r="T116" s="175"/>
      <c r="U116" s="175"/>
      <c r="V116" s="175"/>
      <c r="W116" s="175"/>
      <c r="X116" s="175"/>
      <c r="Y116" s="175"/>
      <c r="Z116" s="175"/>
    </row>
    <row r="117" spans="1:26" s="162" customFormat="1">
      <c r="A117" s="150">
        <f t="shared" si="1"/>
        <v>6</v>
      </c>
      <c r="B117" s="153"/>
      <c r="C117" s="152"/>
      <c r="D117" s="153"/>
      <c r="E117" s="154"/>
      <c r="F117" s="155"/>
      <c r="G117" s="155"/>
      <c r="H117" s="155"/>
      <c r="I117" s="157"/>
      <c r="J117" s="157"/>
      <c r="K117" s="173"/>
      <c r="L117" s="157"/>
      <c r="M117" s="173"/>
      <c r="N117" s="173"/>
      <c r="O117" s="160"/>
      <c r="P117" s="160"/>
      <c r="Q117" s="174"/>
      <c r="R117" s="175"/>
      <c r="S117" s="175"/>
      <c r="T117" s="175"/>
      <c r="U117" s="175"/>
      <c r="V117" s="175"/>
      <c r="W117" s="175"/>
      <c r="X117" s="175"/>
      <c r="Y117" s="175"/>
      <c r="Z117" s="175"/>
    </row>
    <row r="118" spans="1:26" s="162" customFormat="1">
      <c r="A118" s="150">
        <f t="shared" si="1"/>
        <v>7</v>
      </c>
      <c r="B118" s="153"/>
      <c r="C118" s="152"/>
      <c r="D118" s="153"/>
      <c r="E118" s="154"/>
      <c r="F118" s="155"/>
      <c r="G118" s="155"/>
      <c r="H118" s="155"/>
      <c r="I118" s="157"/>
      <c r="J118" s="157"/>
      <c r="K118" s="173"/>
      <c r="L118" s="157"/>
      <c r="M118" s="173"/>
      <c r="N118" s="173"/>
      <c r="O118" s="160"/>
      <c r="P118" s="160"/>
      <c r="Q118" s="174"/>
      <c r="R118" s="175"/>
      <c r="S118" s="175"/>
      <c r="T118" s="175"/>
      <c r="U118" s="175"/>
      <c r="V118" s="175"/>
      <c r="W118" s="175"/>
      <c r="X118" s="175"/>
      <c r="Y118" s="175"/>
      <c r="Z118" s="175"/>
    </row>
    <row r="119" spans="1:26" s="162" customFormat="1">
      <c r="A119" s="150">
        <f t="shared" si="1"/>
        <v>8</v>
      </c>
      <c r="B119" s="153"/>
      <c r="C119" s="152"/>
      <c r="D119" s="153"/>
      <c r="E119" s="154"/>
      <c r="F119" s="155"/>
      <c r="G119" s="155"/>
      <c r="H119" s="155"/>
      <c r="I119" s="157"/>
      <c r="J119" s="157"/>
      <c r="K119" s="173"/>
      <c r="L119" s="157"/>
      <c r="M119" s="173"/>
      <c r="N119" s="173"/>
      <c r="O119" s="160"/>
      <c r="P119" s="160"/>
      <c r="Q119" s="174"/>
      <c r="R119" s="175"/>
      <c r="S119" s="175"/>
      <c r="T119" s="175"/>
      <c r="U119" s="175"/>
      <c r="V119" s="175"/>
      <c r="W119" s="175"/>
      <c r="X119" s="175"/>
      <c r="Y119" s="175"/>
      <c r="Z119" s="175"/>
    </row>
    <row r="120" spans="1:26" s="162" customFormat="1">
      <c r="A120" s="150"/>
      <c r="B120" s="151" t="s">
        <v>28</v>
      </c>
      <c r="C120" s="152"/>
      <c r="D120" s="153"/>
      <c r="E120" s="154"/>
      <c r="F120" s="155"/>
      <c r="G120" s="155"/>
      <c r="H120" s="155"/>
      <c r="I120" s="157"/>
      <c r="J120" s="157"/>
      <c r="K120" s="158">
        <f t="shared" ref="K120:N120" si="2">SUM(K112:K119)</f>
        <v>0</v>
      </c>
      <c r="L120" s="158">
        <f t="shared" si="2"/>
        <v>0</v>
      </c>
      <c r="M120" s="185">
        <f t="shared" si="2"/>
        <v>0</v>
      </c>
      <c r="N120" s="158">
        <f t="shared" si="2"/>
        <v>0</v>
      </c>
      <c r="O120" s="160"/>
      <c r="P120" s="160"/>
      <c r="Q120" s="161"/>
    </row>
    <row r="121" spans="1:26">
      <c r="B121" s="112"/>
      <c r="C121" s="112"/>
      <c r="D121" s="112"/>
      <c r="E121" s="163"/>
      <c r="F121" s="112"/>
      <c r="G121" s="112"/>
      <c r="H121" s="112"/>
      <c r="I121" s="112"/>
      <c r="J121" s="112"/>
      <c r="K121" s="112"/>
      <c r="L121" s="112"/>
      <c r="M121" s="112"/>
      <c r="N121" s="112"/>
      <c r="O121" s="112"/>
      <c r="P121" s="112"/>
    </row>
    <row r="122" spans="1:26" ht="18.75">
      <c r="B122" s="166" t="s">
        <v>123</v>
      </c>
      <c r="C122" s="176">
        <f>+K120</f>
        <v>0</v>
      </c>
      <c r="H122" s="168"/>
      <c r="I122" s="168"/>
      <c r="J122" s="168"/>
      <c r="K122" s="168"/>
      <c r="L122" s="168"/>
      <c r="M122" s="168"/>
      <c r="N122" s="112"/>
      <c r="O122" s="112"/>
      <c r="P122" s="112"/>
    </row>
    <row r="124" spans="1:26" ht="15.75" thickBot="1"/>
    <row r="125" spans="1:26" ht="30.75" thickBot="1">
      <c r="B125" s="177" t="s">
        <v>124</v>
      </c>
      <c r="C125" s="142" t="s">
        <v>125</v>
      </c>
      <c r="D125" s="177" t="s">
        <v>27</v>
      </c>
      <c r="E125" s="142" t="s">
        <v>126</v>
      </c>
    </row>
    <row r="126" spans="1:26">
      <c r="B126" s="178" t="s">
        <v>127</v>
      </c>
      <c r="C126" s="179">
        <v>20</v>
      </c>
      <c r="D126" s="179">
        <v>0</v>
      </c>
      <c r="E126" s="1282">
        <f>+D126+D127+D128</f>
        <v>0</v>
      </c>
    </row>
    <row r="127" spans="1:26">
      <c r="B127" s="178" t="s">
        <v>128</v>
      </c>
      <c r="C127" s="118">
        <v>30</v>
      </c>
      <c r="D127" s="225">
        <v>0</v>
      </c>
      <c r="E127" s="1283"/>
    </row>
    <row r="128" spans="1:26" ht="15.75" thickBot="1">
      <c r="B128" s="178" t="s">
        <v>129</v>
      </c>
      <c r="C128" s="180">
        <v>40</v>
      </c>
      <c r="D128" s="180">
        <v>0</v>
      </c>
      <c r="E128" s="1284"/>
    </row>
    <row r="130" spans="2:17" ht="15.75" thickBot="1"/>
    <row r="131" spans="2:17" ht="27" thickBot="1">
      <c r="B131" s="1268" t="s">
        <v>130</v>
      </c>
      <c r="C131" s="1269"/>
      <c r="D131" s="1269"/>
      <c r="E131" s="1269"/>
      <c r="F131" s="1269"/>
      <c r="G131" s="1269"/>
      <c r="H131" s="1269"/>
      <c r="I131" s="1269"/>
      <c r="J131" s="1269"/>
      <c r="K131" s="1269"/>
      <c r="L131" s="1269"/>
      <c r="M131" s="1269"/>
      <c r="N131" s="1270"/>
    </row>
    <row r="133" spans="2:17" ht="75">
      <c r="B133" s="114" t="s">
        <v>92</v>
      </c>
      <c r="C133" s="114" t="s">
        <v>93</v>
      </c>
      <c r="D133" s="114" t="s">
        <v>94</v>
      </c>
      <c r="E133" s="114" t="s">
        <v>95</v>
      </c>
      <c r="F133" s="114" t="s">
        <v>96</v>
      </c>
      <c r="G133" s="114" t="s">
        <v>97</v>
      </c>
      <c r="H133" s="114" t="s">
        <v>98</v>
      </c>
      <c r="I133" s="114" t="s">
        <v>99</v>
      </c>
      <c r="J133" s="1271" t="s">
        <v>100</v>
      </c>
      <c r="K133" s="1272"/>
      <c r="L133" s="1273"/>
      <c r="M133" s="114" t="s">
        <v>101</v>
      </c>
      <c r="N133" s="114" t="s">
        <v>102</v>
      </c>
      <c r="O133" s="114" t="s">
        <v>103</v>
      </c>
      <c r="P133" s="1271" t="s">
        <v>82</v>
      </c>
      <c r="Q133" s="1273"/>
    </row>
    <row r="134" spans="2:17">
      <c r="B134" s="728"/>
      <c r="C134" s="728"/>
      <c r="D134" s="728"/>
      <c r="E134" s="728"/>
      <c r="F134" s="728"/>
      <c r="G134" s="728"/>
      <c r="H134" s="728"/>
      <c r="I134" s="728"/>
      <c r="J134" s="46"/>
      <c r="K134" s="188"/>
      <c r="L134" s="122"/>
      <c r="M134" s="728"/>
      <c r="N134" s="728"/>
      <c r="O134" s="728"/>
      <c r="P134" s="1444"/>
      <c r="Q134" s="1444"/>
    </row>
    <row r="135" spans="2:17" s="183" customFormat="1">
      <c r="B135" s="842"/>
      <c r="C135" s="842"/>
      <c r="D135" s="843"/>
      <c r="E135" s="843"/>
      <c r="F135" s="842"/>
      <c r="G135" s="842"/>
      <c r="H135" s="844"/>
      <c r="I135" s="845"/>
      <c r="J135" s="842"/>
      <c r="K135" s="842"/>
      <c r="L135" s="842"/>
      <c r="M135" s="842"/>
      <c r="N135" s="842"/>
      <c r="O135" s="842"/>
      <c r="P135" s="1440"/>
      <c r="Q135" s="1440"/>
    </row>
    <row r="136" spans="2:17" s="183" customFormat="1">
      <c r="B136" s="842"/>
      <c r="C136" s="842"/>
      <c r="D136" s="843"/>
      <c r="E136" s="843"/>
      <c r="F136" s="842"/>
      <c r="G136" s="842"/>
      <c r="H136" s="844"/>
      <c r="I136" s="845"/>
      <c r="J136" s="842"/>
      <c r="K136" s="845"/>
      <c r="L136" s="845"/>
      <c r="M136" s="842"/>
      <c r="N136" s="842"/>
      <c r="O136" s="842"/>
      <c r="P136" s="1440"/>
      <c r="Q136" s="1440"/>
    </row>
    <row r="137" spans="2:17" s="183" customFormat="1">
      <c r="B137" s="842"/>
      <c r="C137" s="842"/>
      <c r="D137" s="843"/>
      <c r="E137" s="843"/>
      <c r="F137" s="842"/>
      <c r="G137" s="842"/>
      <c r="H137" s="844"/>
      <c r="I137" s="845"/>
      <c r="J137" s="842"/>
      <c r="K137" s="845"/>
      <c r="L137" s="845"/>
      <c r="M137" s="842"/>
      <c r="N137" s="842"/>
      <c r="O137" s="842"/>
      <c r="P137" s="1440"/>
      <c r="Q137" s="1440"/>
    </row>
    <row r="138" spans="2:17" s="183" customFormat="1">
      <c r="B138" s="842"/>
      <c r="C138" s="842"/>
      <c r="D138" s="843"/>
      <c r="E138" s="843"/>
      <c r="F138" s="842"/>
      <c r="G138" s="842"/>
      <c r="H138" s="844"/>
      <c r="I138" s="845"/>
      <c r="J138" s="842"/>
      <c r="K138" s="845"/>
      <c r="L138" s="845"/>
      <c r="M138" s="842"/>
      <c r="N138" s="842"/>
      <c r="O138" s="842"/>
      <c r="P138" s="1440"/>
      <c r="Q138" s="1440"/>
    </row>
    <row r="139" spans="2:17" s="183" customFormat="1">
      <c r="B139" s="842"/>
      <c r="C139" s="842"/>
      <c r="D139" s="843"/>
      <c r="E139" s="843"/>
      <c r="F139" s="842"/>
      <c r="G139" s="842"/>
      <c r="H139" s="842"/>
      <c r="I139" s="845"/>
      <c r="J139" s="842"/>
      <c r="K139" s="845"/>
      <c r="L139" s="845"/>
      <c r="M139" s="842"/>
      <c r="N139" s="842"/>
      <c r="O139" s="842"/>
      <c r="P139" s="1440"/>
      <c r="Q139" s="1440"/>
    </row>
    <row r="140" spans="2:17" s="183" customFormat="1">
      <c r="B140" s="842"/>
      <c r="C140" s="842"/>
      <c r="D140" s="843"/>
      <c r="E140" s="843"/>
      <c r="F140" s="842"/>
      <c r="G140" s="842"/>
      <c r="H140" s="844"/>
      <c r="I140" s="845"/>
      <c r="J140" s="842"/>
      <c r="K140" s="845"/>
      <c r="L140" s="845"/>
      <c r="M140" s="842"/>
      <c r="N140" s="842"/>
      <c r="O140" s="842"/>
      <c r="P140" s="1440"/>
      <c r="Q140" s="1440"/>
    </row>
    <row r="141" spans="2:17" s="183" customFormat="1">
      <c r="B141" s="842"/>
      <c r="C141" s="842"/>
      <c r="D141" s="843"/>
      <c r="E141" s="843"/>
      <c r="F141" s="842"/>
      <c r="G141" s="842"/>
      <c r="H141" s="844"/>
      <c r="I141" s="845"/>
      <c r="J141" s="842"/>
      <c r="K141" s="845"/>
      <c r="L141" s="845"/>
      <c r="M141" s="842"/>
      <c r="N141" s="842"/>
      <c r="O141" s="842"/>
      <c r="P141" s="1440"/>
      <c r="Q141" s="1440"/>
    </row>
    <row r="142" spans="2:17" s="183" customFormat="1">
      <c r="B142" s="842"/>
      <c r="C142" s="842"/>
      <c r="D142" s="843"/>
      <c r="E142" s="843"/>
      <c r="F142" s="842"/>
      <c r="G142" s="842"/>
      <c r="H142" s="844"/>
      <c r="I142" s="845"/>
      <c r="J142" s="842"/>
      <c r="K142" s="842"/>
      <c r="L142" s="845"/>
      <c r="M142" s="842"/>
      <c r="N142" s="842"/>
      <c r="O142" s="842"/>
      <c r="P142" s="1440"/>
      <c r="Q142" s="1440"/>
    </row>
    <row r="143" spans="2:17" s="183" customFormat="1">
      <c r="B143" s="842"/>
      <c r="C143" s="842"/>
      <c r="D143" s="843"/>
      <c r="E143" s="843"/>
      <c r="F143" s="842"/>
      <c r="G143" s="842"/>
      <c r="H143" s="844"/>
      <c r="I143" s="845"/>
      <c r="J143" s="842"/>
      <c r="K143" s="846"/>
      <c r="L143" s="845"/>
      <c r="M143" s="842"/>
      <c r="N143" s="842"/>
      <c r="O143" s="842"/>
      <c r="P143" s="1440"/>
      <c r="Q143" s="1440"/>
    </row>
    <row r="144" spans="2:17" s="183" customFormat="1">
      <c r="B144" s="842"/>
      <c r="C144" s="842"/>
      <c r="D144" s="843"/>
      <c r="E144" s="843"/>
      <c r="F144" s="842"/>
      <c r="G144" s="842"/>
      <c r="H144" s="842"/>
      <c r="I144" s="845"/>
      <c r="J144" s="842"/>
      <c r="K144" s="845"/>
      <c r="L144" s="845"/>
      <c r="M144" s="842"/>
      <c r="N144" s="842"/>
      <c r="O144" s="842"/>
      <c r="P144" s="1440"/>
      <c r="Q144" s="1440"/>
    </row>
    <row r="145" spans="2:17" s="183" customFormat="1">
      <c r="B145" s="1440"/>
      <c r="C145" s="842"/>
      <c r="D145" s="1440"/>
      <c r="E145" s="1440"/>
      <c r="F145" s="1440"/>
      <c r="G145" s="1440"/>
      <c r="H145" s="1442"/>
      <c r="I145" s="1443"/>
      <c r="J145" s="842"/>
      <c r="K145" s="842"/>
      <c r="L145" s="845"/>
      <c r="M145" s="1440"/>
      <c r="N145" s="1440"/>
      <c r="O145" s="1440"/>
      <c r="P145" s="1440"/>
      <c r="Q145" s="1440"/>
    </row>
    <row r="146" spans="2:17" s="183" customFormat="1">
      <c r="B146" s="1440"/>
      <c r="C146" s="842"/>
      <c r="D146" s="1440"/>
      <c r="E146" s="1440"/>
      <c r="F146" s="1440"/>
      <c r="G146" s="1440"/>
      <c r="H146" s="1442"/>
      <c r="I146" s="1443"/>
      <c r="J146" s="842"/>
      <c r="K146" s="842"/>
      <c r="L146" s="845"/>
      <c r="M146" s="1440"/>
      <c r="N146" s="1440"/>
      <c r="O146" s="1440"/>
      <c r="P146" s="1440"/>
      <c r="Q146" s="1440"/>
    </row>
    <row r="147" spans="2:17" s="183" customFormat="1">
      <c r="B147" s="843"/>
      <c r="C147" s="842"/>
      <c r="D147" s="843"/>
      <c r="E147" s="843"/>
      <c r="F147" s="842"/>
      <c r="G147" s="842"/>
      <c r="H147" s="844"/>
      <c r="I147" s="842"/>
      <c r="J147" s="842"/>
      <c r="K147" s="842"/>
      <c r="L147" s="842"/>
      <c r="M147" s="842"/>
      <c r="N147" s="842"/>
      <c r="O147" s="842"/>
      <c r="P147" s="1440"/>
      <c r="Q147" s="1440"/>
    </row>
    <row r="148" spans="2:17" s="183" customFormat="1">
      <c r="B148" s="843"/>
      <c r="C148" s="842"/>
      <c r="D148" s="843"/>
      <c r="E148" s="847"/>
      <c r="F148" s="842"/>
      <c r="G148" s="842"/>
      <c r="H148" s="844"/>
      <c r="I148" s="842"/>
      <c r="J148" s="842"/>
      <c r="K148" s="842"/>
      <c r="L148" s="842"/>
      <c r="M148" s="842"/>
      <c r="N148" s="842"/>
      <c r="O148" s="842"/>
      <c r="P148" s="1440"/>
      <c r="Q148" s="1440"/>
    </row>
    <row r="149" spans="2:17" s="183" customFormat="1">
      <c r="B149" s="843"/>
      <c r="C149" s="842"/>
      <c r="D149" s="843"/>
      <c r="E149" s="843"/>
      <c r="F149" s="842"/>
      <c r="G149" s="842"/>
      <c r="H149" s="844"/>
      <c r="I149" s="842"/>
      <c r="J149" s="842"/>
      <c r="K149" s="842"/>
      <c r="L149" s="842"/>
      <c r="M149" s="842"/>
      <c r="N149" s="842"/>
      <c r="O149" s="842"/>
      <c r="P149" s="1440"/>
      <c r="Q149" s="1440"/>
    </row>
    <row r="150" spans="2:17" s="183" customFormat="1">
      <c r="B150" s="843"/>
      <c r="C150" s="842"/>
      <c r="D150" s="843"/>
      <c r="E150" s="843"/>
      <c r="F150" s="842"/>
      <c r="G150" s="842"/>
      <c r="H150" s="844"/>
      <c r="I150" s="842"/>
      <c r="J150" s="842"/>
      <c r="K150" s="842"/>
      <c r="L150" s="842"/>
      <c r="M150" s="842"/>
      <c r="N150" s="842"/>
      <c r="O150" s="842"/>
      <c r="P150" s="1440"/>
      <c r="Q150" s="1440"/>
    </row>
    <row r="151" spans="2:17" s="183" customFormat="1">
      <c r="B151" s="843"/>
      <c r="C151" s="842"/>
      <c r="D151" s="843"/>
      <c r="E151" s="843"/>
      <c r="F151" s="842"/>
      <c r="G151" s="842"/>
      <c r="H151" s="844"/>
      <c r="I151" s="842"/>
      <c r="J151" s="842"/>
      <c r="K151" s="842"/>
      <c r="L151" s="842"/>
      <c r="M151" s="842"/>
      <c r="N151" s="842"/>
      <c r="O151" s="842"/>
      <c r="P151" s="1440"/>
      <c r="Q151" s="1440"/>
    </row>
    <row r="152" spans="2:17" s="183" customFormat="1">
      <c r="B152" s="843"/>
      <c r="C152" s="842"/>
      <c r="D152" s="843"/>
      <c r="E152" s="843"/>
      <c r="F152" s="842"/>
      <c r="G152" s="842"/>
      <c r="H152" s="844"/>
      <c r="I152" s="842"/>
      <c r="J152" s="842"/>
      <c r="K152" s="842"/>
      <c r="L152" s="842"/>
      <c r="M152" s="842"/>
      <c r="N152" s="842"/>
      <c r="O152" s="842"/>
      <c r="P152" s="1440"/>
      <c r="Q152" s="1440"/>
    </row>
    <row r="153" spans="2:17" s="183" customFormat="1">
      <c r="B153" s="843"/>
      <c r="C153" s="842"/>
      <c r="D153" s="843"/>
      <c r="E153" s="843"/>
      <c r="F153" s="842"/>
      <c r="G153" s="842"/>
      <c r="H153" s="844"/>
      <c r="I153" s="842"/>
      <c r="J153" s="842"/>
      <c r="K153" s="842"/>
      <c r="L153" s="842"/>
      <c r="M153" s="842"/>
      <c r="N153" s="842"/>
      <c r="O153" s="842"/>
      <c r="P153" s="1440"/>
      <c r="Q153" s="1440"/>
    </row>
    <row r="154" spans="2:17" s="183" customFormat="1">
      <c r="B154" s="843"/>
      <c r="C154" s="842"/>
      <c r="D154" s="1441"/>
      <c r="E154" s="1441"/>
      <c r="F154" s="1440"/>
      <c r="G154" s="1440"/>
      <c r="H154" s="1442"/>
      <c r="I154" s="1440"/>
      <c r="J154" s="842"/>
      <c r="K154" s="844"/>
      <c r="L154" s="842"/>
      <c r="M154" s="1440"/>
      <c r="N154" s="1440"/>
      <c r="O154" s="1440"/>
      <c r="P154" s="1440"/>
      <c r="Q154" s="1440"/>
    </row>
    <row r="155" spans="2:17" s="183" customFormat="1">
      <c r="B155" s="843"/>
      <c r="C155" s="842"/>
      <c r="D155" s="1441"/>
      <c r="E155" s="1441"/>
      <c r="F155" s="1440"/>
      <c r="G155" s="1440"/>
      <c r="H155" s="1442"/>
      <c r="I155" s="1440"/>
      <c r="J155" s="842"/>
      <c r="K155" s="842"/>
      <c r="L155" s="842"/>
      <c r="M155" s="1440"/>
      <c r="N155" s="1440"/>
      <c r="O155" s="1440"/>
      <c r="P155" s="1440"/>
      <c r="Q155" s="1440"/>
    </row>
    <row r="156" spans="2:17" s="183" customFormat="1">
      <c r="B156" s="843"/>
      <c r="C156" s="842"/>
      <c r="D156" s="843"/>
      <c r="E156" s="843"/>
      <c r="F156" s="842"/>
      <c r="G156" s="842"/>
      <c r="H156" s="844"/>
      <c r="I156" s="842"/>
      <c r="J156" s="842"/>
      <c r="K156" s="842"/>
      <c r="L156" s="842"/>
      <c r="M156" s="842"/>
      <c r="N156" s="842"/>
      <c r="O156" s="842"/>
      <c r="P156" s="1440"/>
      <c r="Q156" s="1440"/>
    </row>
    <row r="157" spans="2:17" s="183" customFormat="1">
      <c r="B157" s="843"/>
      <c r="C157" s="842"/>
      <c r="D157" s="843"/>
      <c r="E157" s="843"/>
      <c r="F157" s="842"/>
      <c r="G157" s="842"/>
      <c r="H157" s="844"/>
      <c r="I157" s="842"/>
      <c r="J157" s="842"/>
      <c r="K157" s="842"/>
      <c r="L157" s="842"/>
      <c r="M157" s="842"/>
      <c r="N157" s="842"/>
      <c r="O157" s="842"/>
      <c r="P157" s="1440"/>
      <c r="Q157" s="1440"/>
    </row>
    <row r="158" spans="2:17" ht="15.75" thickBot="1"/>
    <row r="159" spans="2:17" ht="30">
      <c r="B159" s="569" t="s">
        <v>17</v>
      </c>
      <c r="C159" s="569" t="s">
        <v>124</v>
      </c>
      <c r="D159" s="114" t="s">
        <v>125</v>
      </c>
      <c r="E159" s="569" t="s">
        <v>27</v>
      </c>
      <c r="F159" s="142" t="s">
        <v>138</v>
      </c>
      <c r="G159" s="143"/>
    </row>
    <row r="160" spans="2:17" ht="108">
      <c r="B160" s="1285" t="s">
        <v>139</v>
      </c>
      <c r="C160" s="144" t="s">
        <v>140</v>
      </c>
      <c r="D160" s="225">
        <v>25</v>
      </c>
      <c r="E160" s="225">
        <v>0</v>
      </c>
      <c r="F160" s="1286">
        <f>+E160+E161+E162</f>
        <v>0</v>
      </c>
      <c r="G160" s="145"/>
    </row>
    <row r="161" spans="2:7" ht="96">
      <c r="B161" s="1285"/>
      <c r="C161" s="144" t="s">
        <v>141</v>
      </c>
      <c r="D161" s="232">
        <v>25</v>
      </c>
      <c r="E161" s="225">
        <v>0</v>
      </c>
      <c r="F161" s="1287"/>
      <c r="G161" s="145"/>
    </row>
    <row r="162" spans="2:7" ht="60">
      <c r="B162" s="1285"/>
      <c r="C162" s="144" t="s">
        <v>142</v>
      </c>
      <c r="D162" s="225">
        <v>10</v>
      </c>
      <c r="E162" s="225">
        <v>0</v>
      </c>
      <c r="F162" s="1288"/>
      <c r="G162" s="145"/>
    </row>
    <row r="163" spans="2:7">
      <c r="C163"/>
    </row>
    <row r="166" spans="2:7">
      <c r="B166" s="42" t="s">
        <v>143</v>
      </c>
    </row>
    <row r="169" spans="2:7">
      <c r="B169" s="43" t="s">
        <v>17</v>
      </c>
      <c r="C169" s="43" t="s">
        <v>26</v>
      </c>
      <c r="D169" s="569" t="s">
        <v>27</v>
      </c>
      <c r="E169" s="569" t="s">
        <v>28</v>
      </c>
    </row>
    <row r="170" spans="2:7" ht="28.5">
      <c r="B170" s="49" t="s">
        <v>144</v>
      </c>
      <c r="C170" s="50">
        <v>40</v>
      </c>
      <c r="D170" s="225">
        <f>+E126</f>
        <v>0</v>
      </c>
      <c r="E170" s="1265">
        <f>+D170+D171</f>
        <v>0</v>
      </c>
    </row>
    <row r="171" spans="2:7" ht="57">
      <c r="B171" s="49" t="s">
        <v>145</v>
      </c>
      <c r="C171" s="50">
        <v>60</v>
      </c>
      <c r="D171" s="225">
        <v>0</v>
      </c>
      <c r="E171" s="1266"/>
    </row>
  </sheetData>
  <mergeCells count="102">
    <mergeCell ref="B1:N1"/>
    <mergeCell ref="B4:P4"/>
    <mergeCell ref="B6:P6"/>
    <mergeCell ref="C8:N8"/>
    <mergeCell ref="C9:N9"/>
    <mergeCell ref="C10:N10"/>
    <mergeCell ref="M53:N53"/>
    <mergeCell ref="B62:B63"/>
    <mergeCell ref="C62:C63"/>
    <mergeCell ref="D62:E62"/>
    <mergeCell ref="C66:N66"/>
    <mergeCell ref="B68:N68"/>
    <mergeCell ref="C11:N11"/>
    <mergeCell ref="C12:E12"/>
    <mergeCell ref="B16:C29"/>
    <mergeCell ref="G17:G30"/>
    <mergeCell ref="B30:C30"/>
    <mergeCell ref="E48:E49"/>
    <mergeCell ref="O77:P77"/>
    <mergeCell ref="O78:P78"/>
    <mergeCell ref="B84:N84"/>
    <mergeCell ref="J89:L89"/>
    <mergeCell ref="P89:Q89"/>
    <mergeCell ref="R89:S89"/>
    <mergeCell ref="O71:P71"/>
    <mergeCell ref="O72:P72"/>
    <mergeCell ref="O73:P73"/>
    <mergeCell ref="O74:P74"/>
    <mergeCell ref="O75:P75"/>
    <mergeCell ref="O76:P76"/>
    <mergeCell ref="B90:I90"/>
    <mergeCell ref="M90:Q90"/>
    <mergeCell ref="R90:S95"/>
    <mergeCell ref="B91:B92"/>
    <mergeCell ref="C91:C92"/>
    <mergeCell ref="D91:D92"/>
    <mergeCell ref="E91:E92"/>
    <mergeCell ref="F91:F92"/>
    <mergeCell ref="G91:G92"/>
    <mergeCell ref="H91:H92"/>
    <mergeCell ref="P94:Q94"/>
    <mergeCell ref="P95:Q95"/>
    <mergeCell ref="B98:N98"/>
    <mergeCell ref="D101:E101"/>
    <mergeCell ref="D102:E102"/>
    <mergeCell ref="B105:P105"/>
    <mergeCell ref="I91:I92"/>
    <mergeCell ref="M91:M92"/>
    <mergeCell ref="N91:N92"/>
    <mergeCell ref="O91:O92"/>
    <mergeCell ref="P91:Q92"/>
    <mergeCell ref="P93:Q93"/>
    <mergeCell ref="P135:Q135"/>
    <mergeCell ref="P136:Q136"/>
    <mergeCell ref="P137:Q137"/>
    <mergeCell ref="P138:Q138"/>
    <mergeCell ref="P139:Q139"/>
    <mergeCell ref="P140:Q140"/>
    <mergeCell ref="B108:N108"/>
    <mergeCell ref="E126:E128"/>
    <mergeCell ref="B131:N131"/>
    <mergeCell ref="J133:L133"/>
    <mergeCell ref="P133:Q133"/>
    <mergeCell ref="P134:Q134"/>
    <mergeCell ref="P141:Q141"/>
    <mergeCell ref="P142:Q142"/>
    <mergeCell ref="P143:Q143"/>
    <mergeCell ref="P144:Q144"/>
    <mergeCell ref="B145:B146"/>
    <mergeCell ref="D145:D146"/>
    <mergeCell ref="E145:E146"/>
    <mergeCell ref="F145:F146"/>
    <mergeCell ref="G145:G146"/>
    <mergeCell ref="H145:H146"/>
    <mergeCell ref="P148:Q148"/>
    <mergeCell ref="P149:Q149"/>
    <mergeCell ref="P150:Q150"/>
    <mergeCell ref="P151:Q151"/>
    <mergeCell ref="P152:Q152"/>
    <mergeCell ref="P153:Q153"/>
    <mergeCell ref="I145:I146"/>
    <mergeCell ref="M145:M146"/>
    <mergeCell ref="N145:N146"/>
    <mergeCell ref="O145:O146"/>
    <mergeCell ref="P145:Q146"/>
    <mergeCell ref="P147:Q147"/>
    <mergeCell ref="P157:Q157"/>
    <mergeCell ref="B160:B162"/>
    <mergeCell ref="F160:F162"/>
    <mergeCell ref="E170:E171"/>
    <mergeCell ref="M154:M155"/>
    <mergeCell ref="N154:N155"/>
    <mergeCell ref="O154:O155"/>
    <mergeCell ref="P154:Q154"/>
    <mergeCell ref="P155:Q155"/>
    <mergeCell ref="P156:Q156"/>
    <mergeCell ref="D154:D155"/>
    <mergeCell ref="E154:E155"/>
    <mergeCell ref="F154:F155"/>
    <mergeCell ref="G154:G155"/>
    <mergeCell ref="H154:H155"/>
    <mergeCell ref="I154:I155"/>
  </mergeCells>
  <dataValidations count="2">
    <dataValidation type="decimal" allowBlank="1" showInputMessage="1" showErrorMessage="1" sqref="WVH983087 WLL983087 C65583 IV65583 SR65583 ACN65583 AMJ65583 AWF65583 BGB65583 BPX65583 BZT65583 CJP65583 CTL65583 DDH65583 DND65583 DWZ65583 EGV65583 EQR65583 FAN65583 FKJ65583 FUF65583 GEB65583 GNX65583 GXT65583 HHP65583 HRL65583 IBH65583 ILD65583 IUZ65583 JEV65583 JOR65583 JYN65583 KIJ65583 KSF65583 LCB65583 LLX65583 LVT65583 MFP65583 MPL65583 MZH65583 NJD65583 NSZ65583 OCV65583 OMR65583 OWN65583 PGJ65583 PQF65583 QAB65583 QJX65583 QTT65583 RDP65583 RNL65583 RXH65583 SHD65583 SQZ65583 TAV65583 TKR65583 TUN65583 UEJ65583 UOF65583 UYB65583 VHX65583 VRT65583 WBP65583 WLL65583 WVH65583 C131119 IV131119 SR131119 ACN131119 AMJ131119 AWF131119 BGB131119 BPX131119 BZT131119 CJP131119 CTL131119 DDH131119 DND131119 DWZ131119 EGV131119 EQR131119 FAN131119 FKJ131119 FUF131119 GEB131119 GNX131119 GXT131119 HHP131119 HRL131119 IBH131119 ILD131119 IUZ131119 JEV131119 JOR131119 JYN131119 KIJ131119 KSF131119 LCB131119 LLX131119 LVT131119 MFP131119 MPL131119 MZH131119 NJD131119 NSZ131119 OCV131119 OMR131119 OWN131119 PGJ131119 PQF131119 QAB131119 QJX131119 QTT131119 RDP131119 RNL131119 RXH131119 SHD131119 SQZ131119 TAV131119 TKR131119 TUN131119 UEJ131119 UOF131119 UYB131119 VHX131119 VRT131119 WBP131119 WLL131119 WVH131119 C196655 IV196655 SR196655 ACN196655 AMJ196655 AWF196655 BGB196655 BPX196655 BZT196655 CJP196655 CTL196655 DDH196655 DND196655 DWZ196655 EGV196655 EQR196655 FAN196655 FKJ196655 FUF196655 GEB196655 GNX196655 GXT196655 HHP196655 HRL196655 IBH196655 ILD196655 IUZ196655 JEV196655 JOR196655 JYN196655 KIJ196655 KSF196655 LCB196655 LLX196655 LVT196655 MFP196655 MPL196655 MZH196655 NJD196655 NSZ196655 OCV196655 OMR196655 OWN196655 PGJ196655 PQF196655 QAB196655 QJX196655 QTT196655 RDP196655 RNL196655 RXH196655 SHD196655 SQZ196655 TAV196655 TKR196655 TUN196655 UEJ196655 UOF196655 UYB196655 VHX196655 VRT196655 WBP196655 WLL196655 WVH196655 C262191 IV262191 SR262191 ACN262191 AMJ262191 AWF262191 BGB262191 BPX262191 BZT262191 CJP262191 CTL262191 DDH262191 DND262191 DWZ262191 EGV262191 EQR262191 FAN262191 FKJ262191 FUF262191 GEB262191 GNX262191 GXT262191 HHP262191 HRL262191 IBH262191 ILD262191 IUZ262191 JEV262191 JOR262191 JYN262191 KIJ262191 KSF262191 LCB262191 LLX262191 LVT262191 MFP262191 MPL262191 MZH262191 NJD262191 NSZ262191 OCV262191 OMR262191 OWN262191 PGJ262191 PQF262191 QAB262191 QJX262191 QTT262191 RDP262191 RNL262191 RXH262191 SHD262191 SQZ262191 TAV262191 TKR262191 TUN262191 UEJ262191 UOF262191 UYB262191 VHX262191 VRT262191 WBP262191 WLL262191 WVH262191 C327727 IV327727 SR327727 ACN327727 AMJ327727 AWF327727 BGB327727 BPX327727 BZT327727 CJP327727 CTL327727 DDH327727 DND327727 DWZ327727 EGV327727 EQR327727 FAN327727 FKJ327727 FUF327727 GEB327727 GNX327727 GXT327727 HHP327727 HRL327727 IBH327727 ILD327727 IUZ327727 JEV327727 JOR327727 JYN327727 KIJ327727 KSF327727 LCB327727 LLX327727 LVT327727 MFP327727 MPL327727 MZH327727 NJD327727 NSZ327727 OCV327727 OMR327727 OWN327727 PGJ327727 PQF327727 QAB327727 QJX327727 QTT327727 RDP327727 RNL327727 RXH327727 SHD327727 SQZ327727 TAV327727 TKR327727 TUN327727 UEJ327727 UOF327727 UYB327727 VHX327727 VRT327727 WBP327727 WLL327727 WVH327727 C393263 IV393263 SR393263 ACN393263 AMJ393263 AWF393263 BGB393263 BPX393263 BZT393263 CJP393263 CTL393263 DDH393263 DND393263 DWZ393263 EGV393263 EQR393263 FAN393263 FKJ393263 FUF393263 GEB393263 GNX393263 GXT393263 HHP393263 HRL393263 IBH393263 ILD393263 IUZ393263 JEV393263 JOR393263 JYN393263 KIJ393263 KSF393263 LCB393263 LLX393263 LVT393263 MFP393263 MPL393263 MZH393263 NJD393263 NSZ393263 OCV393263 OMR393263 OWN393263 PGJ393263 PQF393263 QAB393263 QJX393263 QTT393263 RDP393263 RNL393263 RXH393263 SHD393263 SQZ393263 TAV393263 TKR393263 TUN393263 UEJ393263 UOF393263 UYB393263 VHX393263 VRT393263 WBP393263 WLL393263 WVH393263 C458799 IV458799 SR458799 ACN458799 AMJ458799 AWF458799 BGB458799 BPX458799 BZT458799 CJP458799 CTL458799 DDH458799 DND458799 DWZ458799 EGV458799 EQR458799 FAN458799 FKJ458799 FUF458799 GEB458799 GNX458799 GXT458799 HHP458799 HRL458799 IBH458799 ILD458799 IUZ458799 JEV458799 JOR458799 JYN458799 KIJ458799 KSF458799 LCB458799 LLX458799 LVT458799 MFP458799 MPL458799 MZH458799 NJD458799 NSZ458799 OCV458799 OMR458799 OWN458799 PGJ458799 PQF458799 QAB458799 QJX458799 QTT458799 RDP458799 RNL458799 RXH458799 SHD458799 SQZ458799 TAV458799 TKR458799 TUN458799 UEJ458799 UOF458799 UYB458799 VHX458799 VRT458799 WBP458799 WLL458799 WVH458799 C524335 IV524335 SR524335 ACN524335 AMJ524335 AWF524335 BGB524335 BPX524335 BZT524335 CJP524335 CTL524335 DDH524335 DND524335 DWZ524335 EGV524335 EQR524335 FAN524335 FKJ524335 FUF524335 GEB524335 GNX524335 GXT524335 HHP524335 HRL524335 IBH524335 ILD524335 IUZ524335 JEV524335 JOR524335 JYN524335 KIJ524335 KSF524335 LCB524335 LLX524335 LVT524335 MFP524335 MPL524335 MZH524335 NJD524335 NSZ524335 OCV524335 OMR524335 OWN524335 PGJ524335 PQF524335 QAB524335 QJX524335 QTT524335 RDP524335 RNL524335 RXH524335 SHD524335 SQZ524335 TAV524335 TKR524335 TUN524335 UEJ524335 UOF524335 UYB524335 VHX524335 VRT524335 WBP524335 WLL524335 WVH524335 C589871 IV589871 SR589871 ACN589871 AMJ589871 AWF589871 BGB589871 BPX589871 BZT589871 CJP589871 CTL589871 DDH589871 DND589871 DWZ589871 EGV589871 EQR589871 FAN589871 FKJ589871 FUF589871 GEB589871 GNX589871 GXT589871 HHP589871 HRL589871 IBH589871 ILD589871 IUZ589871 JEV589871 JOR589871 JYN589871 KIJ589871 KSF589871 LCB589871 LLX589871 LVT589871 MFP589871 MPL589871 MZH589871 NJD589871 NSZ589871 OCV589871 OMR589871 OWN589871 PGJ589871 PQF589871 QAB589871 QJX589871 QTT589871 RDP589871 RNL589871 RXH589871 SHD589871 SQZ589871 TAV589871 TKR589871 TUN589871 UEJ589871 UOF589871 UYB589871 VHX589871 VRT589871 WBP589871 WLL589871 WVH589871 C655407 IV655407 SR655407 ACN655407 AMJ655407 AWF655407 BGB655407 BPX655407 BZT655407 CJP655407 CTL655407 DDH655407 DND655407 DWZ655407 EGV655407 EQR655407 FAN655407 FKJ655407 FUF655407 GEB655407 GNX655407 GXT655407 HHP655407 HRL655407 IBH655407 ILD655407 IUZ655407 JEV655407 JOR655407 JYN655407 KIJ655407 KSF655407 LCB655407 LLX655407 LVT655407 MFP655407 MPL655407 MZH655407 NJD655407 NSZ655407 OCV655407 OMR655407 OWN655407 PGJ655407 PQF655407 QAB655407 QJX655407 QTT655407 RDP655407 RNL655407 RXH655407 SHD655407 SQZ655407 TAV655407 TKR655407 TUN655407 UEJ655407 UOF655407 UYB655407 VHX655407 VRT655407 WBP655407 WLL655407 WVH655407 C720943 IV720943 SR720943 ACN720943 AMJ720943 AWF720943 BGB720943 BPX720943 BZT720943 CJP720943 CTL720943 DDH720943 DND720943 DWZ720943 EGV720943 EQR720943 FAN720943 FKJ720943 FUF720943 GEB720943 GNX720943 GXT720943 HHP720943 HRL720943 IBH720943 ILD720943 IUZ720943 JEV720943 JOR720943 JYN720943 KIJ720943 KSF720943 LCB720943 LLX720943 LVT720943 MFP720943 MPL720943 MZH720943 NJD720943 NSZ720943 OCV720943 OMR720943 OWN720943 PGJ720943 PQF720943 QAB720943 QJX720943 QTT720943 RDP720943 RNL720943 RXH720943 SHD720943 SQZ720943 TAV720943 TKR720943 TUN720943 UEJ720943 UOF720943 UYB720943 VHX720943 VRT720943 WBP720943 WLL720943 WVH720943 C786479 IV786479 SR786479 ACN786479 AMJ786479 AWF786479 BGB786479 BPX786479 BZT786479 CJP786479 CTL786479 DDH786479 DND786479 DWZ786479 EGV786479 EQR786479 FAN786479 FKJ786479 FUF786479 GEB786479 GNX786479 GXT786479 HHP786479 HRL786479 IBH786479 ILD786479 IUZ786479 JEV786479 JOR786479 JYN786479 KIJ786479 KSF786479 LCB786479 LLX786479 LVT786479 MFP786479 MPL786479 MZH786479 NJD786479 NSZ786479 OCV786479 OMR786479 OWN786479 PGJ786479 PQF786479 QAB786479 QJX786479 QTT786479 RDP786479 RNL786479 RXH786479 SHD786479 SQZ786479 TAV786479 TKR786479 TUN786479 UEJ786479 UOF786479 UYB786479 VHX786479 VRT786479 WBP786479 WLL786479 WVH786479 C852015 IV852015 SR852015 ACN852015 AMJ852015 AWF852015 BGB852015 BPX852015 BZT852015 CJP852015 CTL852015 DDH852015 DND852015 DWZ852015 EGV852015 EQR852015 FAN852015 FKJ852015 FUF852015 GEB852015 GNX852015 GXT852015 HHP852015 HRL852015 IBH852015 ILD852015 IUZ852015 JEV852015 JOR852015 JYN852015 KIJ852015 KSF852015 LCB852015 LLX852015 LVT852015 MFP852015 MPL852015 MZH852015 NJD852015 NSZ852015 OCV852015 OMR852015 OWN852015 PGJ852015 PQF852015 QAB852015 QJX852015 QTT852015 RDP852015 RNL852015 RXH852015 SHD852015 SQZ852015 TAV852015 TKR852015 TUN852015 UEJ852015 UOF852015 UYB852015 VHX852015 VRT852015 WBP852015 WLL852015 WVH852015 C917551 IV917551 SR917551 ACN917551 AMJ917551 AWF917551 BGB917551 BPX917551 BZT917551 CJP917551 CTL917551 DDH917551 DND917551 DWZ917551 EGV917551 EQR917551 FAN917551 FKJ917551 FUF917551 GEB917551 GNX917551 GXT917551 HHP917551 HRL917551 IBH917551 ILD917551 IUZ917551 JEV917551 JOR917551 JYN917551 KIJ917551 KSF917551 LCB917551 LLX917551 LVT917551 MFP917551 MPL917551 MZH917551 NJD917551 NSZ917551 OCV917551 OMR917551 OWN917551 PGJ917551 PQF917551 QAB917551 QJX917551 QTT917551 RDP917551 RNL917551 RXH917551 SHD917551 SQZ917551 TAV917551 TKR917551 TUN917551 UEJ917551 UOF917551 UYB917551 VHX917551 VRT917551 WBP917551 WLL917551 WVH917551 C983087 IV983087 SR983087 ACN983087 AMJ983087 AWF983087 BGB983087 BPX983087 BZT983087 CJP983087 CTL983087 DDH983087 DND983087 DWZ983087 EGV983087 EQR983087 FAN983087 FKJ983087 FUF983087 GEB983087 GNX983087 GXT983087 HHP983087 HRL983087 IBH983087 ILD983087 IUZ983087 JEV983087 JOR983087 JYN983087 KIJ983087 KSF983087 LCB983087 LLX983087 LVT983087 MFP983087 MPL983087 MZH983087 NJD983087 NSZ983087 OCV983087 OMR983087 OWN983087 PGJ983087 PQF983087 QAB983087 QJX983087 QTT983087 RDP983087 RNL983087 RXH983087 SHD983087 SQZ983087 TAV983087 TKR983087 TUN983087 UEJ983087 UOF983087 UYB983087 VHX983087 VRT983087 WBP983087 WVH32:WVH52 WLL32:WLL52 WBP32:WBP52 VRT32:VRT52 VHX32:VHX52 UYB32:UYB52 UOF32:UOF52 UEJ32:UEJ52 TUN32:TUN52 TKR32:TKR52 TAV32:TAV52 SQZ32:SQZ52 SHD32:SHD52 RXH32:RXH52 RNL32:RNL52 RDP32:RDP52 QTT32:QTT52 QJX32:QJX52 QAB32:QAB52 PQF32:PQF52 PGJ32:PGJ52 OWN32:OWN52 OMR32:OMR52 OCV32:OCV52 NSZ32:NSZ52 NJD32:NJD52 MZH32:MZH52 MPL32:MPL52 MFP32:MFP52 LVT32:LVT52 LLX32:LLX52 LCB32:LCB52 KSF32:KSF52 KIJ32:KIJ52 JYN32:JYN52 JOR32:JOR52 JEV32:JEV52 IUZ32:IUZ52 ILD32:ILD52 IBH32:IBH52 HRL32:HRL52 HHP32:HHP52 GXT32:GXT52 GNX32:GNX52 GEB32:GEB52 FUF32:FUF52 FKJ32:FKJ52 FAN32:FAN52 EQR32:EQR52 EGV32:EGV52 DWZ32:DWZ52 DND32:DND52 DDH32:DDH52 CTL32:CTL52 CJP32:CJP52 BZT32:BZT52 BPX32:BPX52 BGB32:BGB52 AWF32:AWF52 AMJ32:AMJ52 ACN32:ACN52 SR32:SR52 IV32:IV52">
      <formula1>0</formula1>
      <formula2>1</formula2>
    </dataValidation>
    <dataValidation type="list" allowBlank="1" showInputMessage="1" showErrorMessage="1" sqref="WVE983087 A65583 IS65583 SO65583 ACK65583 AMG65583 AWC65583 BFY65583 BPU65583 BZQ65583 CJM65583 CTI65583 DDE65583 DNA65583 DWW65583 EGS65583 EQO65583 FAK65583 FKG65583 FUC65583 GDY65583 GNU65583 GXQ65583 HHM65583 HRI65583 IBE65583 ILA65583 IUW65583 JES65583 JOO65583 JYK65583 KIG65583 KSC65583 LBY65583 LLU65583 LVQ65583 MFM65583 MPI65583 MZE65583 NJA65583 NSW65583 OCS65583 OMO65583 OWK65583 PGG65583 PQC65583 PZY65583 QJU65583 QTQ65583 RDM65583 RNI65583 RXE65583 SHA65583 SQW65583 TAS65583 TKO65583 TUK65583 UEG65583 UOC65583 UXY65583 VHU65583 VRQ65583 WBM65583 WLI65583 WVE65583 A131119 IS131119 SO131119 ACK131119 AMG131119 AWC131119 BFY131119 BPU131119 BZQ131119 CJM131119 CTI131119 DDE131119 DNA131119 DWW131119 EGS131119 EQO131119 FAK131119 FKG131119 FUC131119 GDY131119 GNU131119 GXQ131119 HHM131119 HRI131119 IBE131119 ILA131119 IUW131119 JES131119 JOO131119 JYK131119 KIG131119 KSC131119 LBY131119 LLU131119 LVQ131119 MFM131119 MPI131119 MZE131119 NJA131119 NSW131119 OCS131119 OMO131119 OWK131119 PGG131119 PQC131119 PZY131119 QJU131119 QTQ131119 RDM131119 RNI131119 RXE131119 SHA131119 SQW131119 TAS131119 TKO131119 TUK131119 UEG131119 UOC131119 UXY131119 VHU131119 VRQ131119 WBM131119 WLI131119 WVE131119 A196655 IS196655 SO196655 ACK196655 AMG196655 AWC196655 BFY196655 BPU196655 BZQ196655 CJM196655 CTI196655 DDE196655 DNA196655 DWW196655 EGS196655 EQO196655 FAK196655 FKG196655 FUC196655 GDY196655 GNU196655 GXQ196655 HHM196655 HRI196655 IBE196655 ILA196655 IUW196655 JES196655 JOO196655 JYK196655 KIG196655 KSC196655 LBY196655 LLU196655 LVQ196655 MFM196655 MPI196655 MZE196655 NJA196655 NSW196655 OCS196655 OMO196655 OWK196655 PGG196655 PQC196655 PZY196655 QJU196655 QTQ196655 RDM196655 RNI196655 RXE196655 SHA196655 SQW196655 TAS196655 TKO196655 TUK196655 UEG196655 UOC196655 UXY196655 VHU196655 VRQ196655 WBM196655 WLI196655 WVE196655 A262191 IS262191 SO262191 ACK262191 AMG262191 AWC262191 BFY262191 BPU262191 BZQ262191 CJM262191 CTI262191 DDE262191 DNA262191 DWW262191 EGS262191 EQO262191 FAK262191 FKG262191 FUC262191 GDY262191 GNU262191 GXQ262191 HHM262191 HRI262191 IBE262191 ILA262191 IUW262191 JES262191 JOO262191 JYK262191 KIG262191 KSC262191 LBY262191 LLU262191 LVQ262191 MFM262191 MPI262191 MZE262191 NJA262191 NSW262191 OCS262191 OMO262191 OWK262191 PGG262191 PQC262191 PZY262191 QJU262191 QTQ262191 RDM262191 RNI262191 RXE262191 SHA262191 SQW262191 TAS262191 TKO262191 TUK262191 UEG262191 UOC262191 UXY262191 VHU262191 VRQ262191 WBM262191 WLI262191 WVE262191 A327727 IS327727 SO327727 ACK327727 AMG327727 AWC327727 BFY327727 BPU327727 BZQ327727 CJM327727 CTI327727 DDE327727 DNA327727 DWW327727 EGS327727 EQO327727 FAK327727 FKG327727 FUC327727 GDY327727 GNU327727 GXQ327727 HHM327727 HRI327727 IBE327727 ILA327727 IUW327727 JES327727 JOO327727 JYK327727 KIG327727 KSC327727 LBY327727 LLU327727 LVQ327727 MFM327727 MPI327727 MZE327727 NJA327727 NSW327727 OCS327727 OMO327727 OWK327727 PGG327727 PQC327727 PZY327727 QJU327727 QTQ327727 RDM327727 RNI327727 RXE327727 SHA327727 SQW327727 TAS327727 TKO327727 TUK327727 UEG327727 UOC327727 UXY327727 VHU327727 VRQ327727 WBM327727 WLI327727 WVE327727 A393263 IS393263 SO393263 ACK393263 AMG393263 AWC393263 BFY393263 BPU393263 BZQ393263 CJM393263 CTI393263 DDE393263 DNA393263 DWW393263 EGS393263 EQO393263 FAK393263 FKG393263 FUC393263 GDY393263 GNU393263 GXQ393263 HHM393263 HRI393263 IBE393263 ILA393263 IUW393263 JES393263 JOO393263 JYK393263 KIG393263 KSC393263 LBY393263 LLU393263 LVQ393263 MFM393263 MPI393263 MZE393263 NJA393263 NSW393263 OCS393263 OMO393263 OWK393263 PGG393263 PQC393263 PZY393263 QJU393263 QTQ393263 RDM393263 RNI393263 RXE393263 SHA393263 SQW393263 TAS393263 TKO393263 TUK393263 UEG393263 UOC393263 UXY393263 VHU393263 VRQ393263 WBM393263 WLI393263 WVE393263 A458799 IS458799 SO458799 ACK458799 AMG458799 AWC458799 BFY458799 BPU458799 BZQ458799 CJM458799 CTI458799 DDE458799 DNA458799 DWW458799 EGS458799 EQO458799 FAK458799 FKG458799 FUC458799 GDY458799 GNU458799 GXQ458799 HHM458799 HRI458799 IBE458799 ILA458799 IUW458799 JES458799 JOO458799 JYK458799 KIG458799 KSC458799 LBY458799 LLU458799 LVQ458799 MFM458799 MPI458799 MZE458799 NJA458799 NSW458799 OCS458799 OMO458799 OWK458799 PGG458799 PQC458799 PZY458799 QJU458799 QTQ458799 RDM458799 RNI458799 RXE458799 SHA458799 SQW458799 TAS458799 TKO458799 TUK458799 UEG458799 UOC458799 UXY458799 VHU458799 VRQ458799 WBM458799 WLI458799 WVE458799 A524335 IS524335 SO524335 ACK524335 AMG524335 AWC524335 BFY524335 BPU524335 BZQ524335 CJM524335 CTI524335 DDE524335 DNA524335 DWW524335 EGS524335 EQO524335 FAK524335 FKG524335 FUC524335 GDY524335 GNU524335 GXQ524335 HHM524335 HRI524335 IBE524335 ILA524335 IUW524335 JES524335 JOO524335 JYK524335 KIG524335 KSC524335 LBY524335 LLU524335 LVQ524335 MFM524335 MPI524335 MZE524335 NJA524335 NSW524335 OCS524335 OMO524335 OWK524335 PGG524335 PQC524335 PZY524335 QJU524335 QTQ524335 RDM524335 RNI524335 RXE524335 SHA524335 SQW524335 TAS524335 TKO524335 TUK524335 UEG524335 UOC524335 UXY524335 VHU524335 VRQ524335 WBM524335 WLI524335 WVE524335 A589871 IS589871 SO589871 ACK589871 AMG589871 AWC589871 BFY589871 BPU589871 BZQ589871 CJM589871 CTI589871 DDE589871 DNA589871 DWW589871 EGS589871 EQO589871 FAK589871 FKG589871 FUC589871 GDY589871 GNU589871 GXQ589871 HHM589871 HRI589871 IBE589871 ILA589871 IUW589871 JES589871 JOO589871 JYK589871 KIG589871 KSC589871 LBY589871 LLU589871 LVQ589871 MFM589871 MPI589871 MZE589871 NJA589871 NSW589871 OCS589871 OMO589871 OWK589871 PGG589871 PQC589871 PZY589871 QJU589871 QTQ589871 RDM589871 RNI589871 RXE589871 SHA589871 SQW589871 TAS589871 TKO589871 TUK589871 UEG589871 UOC589871 UXY589871 VHU589871 VRQ589871 WBM589871 WLI589871 WVE589871 A655407 IS655407 SO655407 ACK655407 AMG655407 AWC655407 BFY655407 BPU655407 BZQ655407 CJM655407 CTI655407 DDE655407 DNA655407 DWW655407 EGS655407 EQO655407 FAK655407 FKG655407 FUC655407 GDY655407 GNU655407 GXQ655407 HHM655407 HRI655407 IBE655407 ILA655407 IUW655407 JES655407 JOO655407 JYK655407 KIG655407 KSC655407 LBY655407 LLU655407 LVQ655407 MFM655407 MPI655407 MZE655407 NJA655407 NSW655407 OCS655407 OMO655407 OWK655407 PGG655407 PQC655407 PZY655407 QJU655407 QTQ655407 RDM655407 RNI655407 RXE655407 SHA655407 SQW655407 TAS655407 TKO655407 TUK655407 UEG655407 UOC655407 UXY655407 VHU655407 VRQ655407 WBM655407 WLI655407 WVE655407 A720943 IS720943 SO720943 ACK720943 AMG720943 AWC720943 BFY720943 BPU720943 BZQ720943 CJM720943 CTI720943 DDE720943 DNA720943 DWW720943 EGS720943 EQO720943 FAK720943 FKG720943 FUC720943 GDY720943 GNU720943 GXQ720943 HHM720943 HRI720943 IBE720943 ILA720943 IUW720943 JES720943 JOO720943 JYK720943 KIG720943 KSC720943 LBY720943 LLU720943 LVQ720943 MFM720943 MPI720943 MZE720943 NJA720943 NSW720943 OCS720943 OMO720943 OWK720943 PGG720943 PQC720943 PZY720943 QJU720943 QTQ720943 RDM720943 RNI720943 RXE720943 SHA720943 SQW720943 TAS720943 TKO720943 TUK720943 UEG720943 UOC720943 UXY720943 VHU720943 VRQ720943 WBM720943 WLI720943 WVE720943 A786479 IS786479 SO786479 ACK786479 AMG786479 AWC786479 BFY786479 BPU786479 BZQ786479 CJM786479 CTI786479 DDE786479 DNA786479 DWW786479 EGS786479 EQO786479 FAK786479 FKG786479 FUC786479 GDY786479 GNU786479 GXQ786479 HHM786479 HRI786479 IBE786479 ILA786479 IUW786479 JES786479 JOO786479 JYK786479 KIG786479 KSC786479 LBY786479 LLU786479 LVQ786479 MFM786479 MPI786479 MZE786479 NJA786479 NSW786479 OCS786479 OMO786479 OWK786479 PGG786479 PQC786479 PZY786479 QJU786479 QTQ786479 RDM786479 RNI786479 RXE786479 SHA786479 SQW786479 TAS786479 TKO786479 TUK786479 UEG786479 UOC786479 UXY786479 VHU786479 VRQ786479 WBM786479 WLI786479 WVE786479 A852015 IS852015 SO852015 ACK852015 AMG852015 AWC852015 BFY852015 BPU852015 BZQ852015 CJM852015 CTI852015 DDE852015 DNA852015 DWW852015 EGS852015 EQO852015 FAK852015 FKG852015 FUC852015 GDY852015 GNU852015 GXQ852015 HHM852015 HRI852015 IBE852015 ILA852015 IUW852015 JES852015 JOO852015 JYK852015 KIG852015 KSC852015 LBY852015 LLU852015 LVQ852015 MFM852015 MPI852015 MZE852015 NJA852015 NSW852015 OCS852015 OMO852015 OWK852015 PGG852015 PQC852015 PZY852015 QJU852015 QTQ852015 RDM852015 RNI852015 RXE852015 SHA852015 SQW852015 TAS852015 TKO852015 TUK852015 UEG852015 UOC852015 UXY852015 VHU852015 VRQ852015 WBM852015 WLI852015 WVE852015 A917551 IS917551 SO917551 ACK917551 AMG917551 AWC917551 BFY917551 BPU917551 BZQ917551 CJM917551 CTI917551 DDE917551 DNA917551 DWW917551 EGS917551 EQO917551 FAK917551 FKG917551 FUC917551 GDY917551 GNU917551 GXQ917551 HHM917551 HRI917551 IBE917551 ILA917551 IUW917551 JES917551 JOO917551 JYK917551 KIG917551 KSC917551 LBY917551 LLU917551 LVQ917551 MFM917551 MPI917551 MZE917551 NJA917551 NSW917551 OCS917551 OMO917551 OWK917551 PGG917551 PQC917551 PZY917551 QJU917551 QTQ917551 RDM917551 RNI917551 RXE917551 SHA917551 SQW917551 TAS917551 TKO917551 TUK917551 UEG917551 UOC917551 UXY917551 VHU917551 VRQ917551 WBM917551 WLI917551 WVE917551 A983087 IS983087 SO983087 ACK983087 AMG983087 AWC983087 BFY983087 BPU983087 BZQ983087 CJM983087 CTI983087 DDE983087 DNA983087 DWW983087 EGS983087 EQO983087 FAK983087 FKG983087 FUC983087 GDY983087 GNU983087 GXQ983087 HHM983087 HRI983087 IBE983087 ILA983087 IUW983087 JES983087 JOO983087 JYK983087 KIG983087 KSC983087 LBY983087 LLU983087 LVQ983087 MFM983087 MPI983087 MZE983087 NJA983087 NSW983087 OCS983087 OMO983087 OWK983087 PGG983087 PQC983087 PZY983087 QJU983087 QTQ983087 RDM983087 RNI983087 RXE983087 SHA983087 SQW983087 TAS983087 TKO983087 TUK983087 UEG983087 UOC983087 UXY983087 VHU983087 VRQ983087 WBM983087 WLI983087 WVE32:WVE52 WLI32:WLI52 WBM32:WBM52 VRQ32:VRQ52 VHU32:VHU52 UXY32:UXY52 UOC32:UOC52 UEG32:UEG52 TUK32:TUK52 TKO32:TKO52 TAS32:TAS52 SQW32:SQW52 SHA32:SHA52 RXE32:RXE52 RNI32:RNI52 RDM32:RDM52 QTQ32:QTQ52 QJU32:QJU52 PZY32:PZY52 PQC32:PQC52 PGG32:PGG52 OWK32:OWK52 OMO32:OMO52 OCS32:OCS52 NSW32:NSW52 NJA32:NJA52 MZE32:MZE52 MPI32:MPI52 MFM32:MFM52 LVQ32:LVQ52 LLU32:LLU52 LBY32:LBY52 KSC32:KSC52 KIG32:KIG52 JYK32:JYK52 JOO32:JOO52 JES32:JES52 IUW32:IUW52 ILA32:ILA52 IBE32:IBE52 HRI32:HRI52 HHM32:HHM52 GXQ32:GXQ52 GNU32:GNU52 GDY32:GDY52 FUC32:FUC52 FKG32:FKG52 FAK32:FAK52 EQO32:EQO52 EGS32:EGS52 DWW32:DWW52 DNA32:DNA52 DDE32:DDE52 CTI32:CTI52 CJM32:CJM52 BZQ32:BZQ52 BPU32:BPU52 BFY32:BFY52 AWC32:AWC52 AMG32:AMG52 ACK32:ACK52 SO32:SO52 IS32:IS52 A32:A52">
      <formula1>"1,2,3,4,5"</formula1>
    </dataValidation>
  </dataValidations>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6"/>
  <dimension ref="A2:Z173"/>
  <sheetViews>
    <sheetView zoomScale="70" zoomScaleNormal="70" workbookViewId="0">
      <selection activeCell="E22" sqref="E22"/>
    </sheetView>
  </sheetViews>
  <sheetFormatPr baseColWidth="10" defaultRowHeight="15"/>
  <cols>
    <col min="1" max="1" width="3.140625" style="1" bestFit="1" customWidth="1"/>
    <col min="2" max="2" width="102.7109375" style="1" bestFit="1" customWidth="1"/>
    <col min="3" max="3" width="31.140625" style="1" customWidth="1"/>
    <col min="4" max="4" width="26.7109375" style="655" customWidth="1"/>
    <col min="5" max="5" width="25" style="1" customWidth="1"/>
    <col min="6" max="6" width="29.7109375" style="183" customWidth="1"/>
    <col min="7" max="7" width="29.7109375" style="1" customWidth="1"/>
    <col min="8" max="8" width="24.5703125" style="1" customWidth="1"/>
    <col min="9" max="9" width="24" style="1" customWidth="1"/>
    <col min="10" max="10" width="17.42578125" style="1" customWidth="1"/>
    <col min="11" max="11" width="19.140625" style="1" customWidth="1"/>
    <col min="12" max="12" width="62.85546875" style="1" customWidth="1"/>
    <col min="13" max="13" width="18.7109375" style="1" customWidth="1"/>
    <col min="14" max="14" width="22.140625" style="1" customWidth="1"/>
    <col min="15" max="15" width="26.140625" style="1" customWidth="1"/>
    <col min="16" max="16" width="13.5703125" style="1" customWidth="1"/>
    <col min="17" max="17" width="26.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505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28</v>
      </c>
      <c r="D10" s="1260"/>
      <c r="E10" s="1261"/>
      <c r="F10" s="560"/>
      <c r="G10" s="6"/>
      <c r="H10" s="6"/>
      <c r="I10" s="6"/>
      <c r="J10" s="6"/>
      <c r="K10" s="6"/>
      <c r="L10" s="6"/>
      <c r="M10" s="6"/>
      <c r="N10" s="7"/>
    </row>
    <row r="11" spans="2:16" ht="16.5" thickBot="1">
      <c r="B11" s="8" t="s">
        <v>8</v>
      </c>
      <c r="C11" s="9">
        <v>41977</v>
      </c>
      <c r="D11" s="714"/>
      <c r="E11" s="10"/>
      <c r="F11" s="561"/>
      <c r="G11" s="10"/>
      <c r="H11" s="10"/>
      <c r="I11" s="10"/>
      <c r="J11" s="10"/>
      <c r="K11" s="10"/>
      <c r="L11" s="10"/>
      <c r="M11" s="10"/>
      <c r="N11" s="11"/>
    </row>
    <row r="12" spans="2:16" ht="15.75">
      <c r="B12" s="12"/>
      <c r="C12" s="13"/>
      <c r="D12" s="715"/>
      <c r="E12" s="14"/>
      <c r="F12" s="562"/>
      <c r="G12" s="14"/>
      <c r="H12" s="14"/>
      <c r="I12" s="15"/>
      <c r="J12" s="15"/>
      <c r="K12" s="15"/>
      <c r="L12" s="15"/>
      <c r="M12" s="15"/>
      <c r="N12" s="14"/>
    </row>
    <row r="13" spans="2:16">
      <c r="I13" s="15"/>
      <c r="J13" s="15"/>
      <c r="K13" s="15"/>
      <c r="L13" s="15"/>
      <c r="M13" s="15"/>
      <c r="N13" s="16"/>
    </row>
    <row r="14" spans="2:16" ht="30">
      <c r="B14" s="812" t="s">
        <v>9</v>
      </c>
      <c r="C14" s="813"/>
      <c r="D14" s="227" t="s">
        <v>10</v>
      </c>
      <c r="E14" s="227" t="s">
        <v>11</v>
      </c>
      <c r="F14" s="227" t="s">
        <v>12</v>
      </c>
      <c r="G14" s="776"/>
      <c r="I14" s="19"/>
      <c r="J14" s="19"/>
      <c r="K14" s="19"/>
      <c r="L14" s="19"/>
      <c r="M14" s="19"/>
      <c r="N14" s="16"/>
    </row>
    <row r="15" spans="2:16">
      <c r="B15" s="814"/>
      <c r="C15" s="815"/>
      <c r="D15" s="763">
        <v>28</v>
      </c>
      <c r="E15" s="257">
        <v>2088281000</v>
      </c>
      <c r="F15" s="816">
        <v>1000</v>
      </c>
      <c r="G15" s="779"/>
      <c r="H15" s="25"/>
      <c r="I15" s="15"/>
      <c r="J15" s="15"/>
      <c r="K15" s="15"/>
      <c r="L15" s="15"/>
      <c r="M15" s="15"/>
      <c r="N15" s="26"/>
    </row>
    <row r="16" spans="2:16" ht="15.75" thickBot="1">
      <c r="B16" s="1263" t="s">
        <v>13</v>
      </c>
      <c r="C16" s="1264"/>
      <c r="D16" s="763">
        <f>+D15</f>
        <v>28</v>
      </c>
      <c r="E16" s="536">
        <f>+E15</f>
        <v>2088281000</v>
      </c>
      <c r="F16" s="657">
        <f>+F15</f>
        <v>1000</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F16*80%</f>
        <v>800</v>
      </c>
      <c r="D18" s="721"/>
      <c r="E18" s="36">
        <f>E16</f>
        <v>2088281000</v>
      </c>
      <c r="F18" s="37"/>
      <c r="G18" s="37"/>
      <c r="H18" s="37"/>
      <c r="I18" s="38"/>
      <c r="J18" s="38"/>
      <c r="K18" s="38"/>
      <c r="L18" s="38"/>
      <c r="M18" s="38"/>
    </row>
    <row r="19" spans="1:14">
      <c r="A19" s="39"/>
      <c r="C19" s="40"/>
      <c r="D19" s="724"/>
      <c r="E19" s="41"/>
      <c r="F19" s="37"/>
      <c r="G19" s="37"/>
      <c r="H19" s="37"/>
      <c r="I19" s="38"/>
      <c r="J19" s="38"/>
      <c r="K19" s="38"/>
      <c r="L19" s="38"/>
      <c r="M19" s="38"/>
    </row>
    <row r="20" spans="1:14">
      <c r="A20" s="39"/>
      <c r="C20" s="40"/>
      <c r="D20" s="724"/>
      <c r="E20" s="41"/>
      <c r="F20" s="37"/>
      <c r="G20" s="37"/>
      <c r="H20" s="37"/>
      <c r="I20" s="38"/>
      <c r="J20" s="38"/>
      <c r="K20" s="38"/>
      <c r="L20" s="38"/>
      <c r="M20" s="38"/>
    </row>
    <row r="21" spans="1:14">
      <c r="A21" s="39"/>
      <c r="B21" s="42" t="s">
        <v>16</v>
      </c>
      <c r="C21"/>
      <c r="E21"/>
      <c r="F21" s="565"/>
      <c r="G21"/>
      <c r="H21"/>
      <c r="I21" s="15"/>
      <c r="J21" s="15"/>
      <c r="K21" s="15"/>
      <c r="L21" s="15"/>
      <c r="M21" s="15"/>
      <c r="N21" s="16"/>
    </row>
    <row r="22" spans="1:14">
      <c r="A22" s="39"/>
      <c r="B22"/>
      <c r="C22"/>
      <c r="E22"/>
      <c r="F22" s="565"/>
      <c r="G22"/>
      <c r="H22"/>
      <c r="I22" s="15"/>
      <c r="J22" s="15"/>
      <c r="K22" s="15"/>
      <c r="L22" s="15"/>
      <c r="M22" s="15"/>
      <c r="N22" s="16"/>
    </row>
    <row r="23" spans="1:14">
      <c r="A23" s="39"/>
      <c r="B23" s="43" t="s">
        <v>17</v>
      </c>
      <c r="C23" s="43" t="s">
        <v>18</v>
      </c>
      <c r="D23" s="43" t="s">
        <v>19</v>
      </c>
      <c r="E23"/>
      <c r="F23" s="565"/>
      <c r="G23"/>
      <c r="H23"/>
      <c r="I23" s="15"/>
      <c r="J23" s="15"/>
      <c r="K23" s="15"/>
      <c r="L23" s="15"/>
      <c r="M23" s="15"/>
      <c r="N23" s="16"/>
    </row>
    <row r="24" spans="1:14">
      <c r="A24" s="39"/>
      <c r="B24" s="44" t="s">
        <v>20</v>
      </c>
      <c r="C24" s="44" t="s">
        <v>184</v>
      </c>
      <c r="D24" s="232"/>
      <c r="E24"/>
      <c r="F24" s="565"/>
      <c r="G24"/>
      <c r="H24"/>
      <c r="I24" s="15"/>
      <c r="J24" s="15"/>
      <c r="K24" s="15"/>
      <c r="L24" s="15"/>
      <c r="M24" s="15"/>
      <c r="N24" s="16"/>
    </row>
    <row r="25" spans="1:14">
      <c r="A25" s="39"/>
      <c r="B25" s="44" t="s">
        <v>21</v>
      </c>
      <c r="C25" s="44"/>
      <c r="D25" s="232" t="s">
        <v>184</v>
      </c>
      <c r="E25"/>
      <c r="F25" s="565"/>
      <c r="G25"/>
      <c r="H25"/>
      <c r="I25" s="15"/>
      <c r="J25" s="15"/>
      <c r="K25" s="15"/>
      <c r="L25" s="15"/>
      <c r="M25" s="15"/>
      <c r="N25" s="16"/>
    </row>
    <row r="26" spans="1:14">
      <c r="A26" s="39"/>
      <c r="B26" s="44" t="s">
        <v>22</v>
      </c>
      <c r="C26" s="44" t="s">
        <v>184</v>
      </c>
      <c r="D26" s="232"/>
      <c r="E26"/>
      <c r="F26" s="565"/>
      <c r="G26"/>
      <c r="H26"/>
      <c r="I26" s="15"/>
      <c r="J26" s="15"/>
      <c r="K26" s="15"/>
      <c r="L26" s="15"/>
      <c r="M26" s="15"/>
      <c r="N26" s="16"/>
    </row>
    <row r="27" spans="1:14">
      <c r="A27" s="39"/>
      <c r="B27" s="44" t="s">
        <v>23</v>
      </c>
      <c r="C27" s="44" t="s">
        <v>184</v>
      </c>
      <c r="D27" s="232"/>
      <c r="E27"/>
      <c r="F27" s="565"/>
      <c r="G27"/>
      <c r="H27"/>
      <c r="I27" s="15"/>
      <c r="J27" s="15"/>
      <c r="K27" s="15"/>
      <c r="L27" s="15"/>
      <c r="M27" s="15"/>
      <c r="N27" s="16"/>
    </row>
    <row r="28" spans="1:14">
      <c r="A28" s="39"/>
      <c r="B28" s="46" t="s">
        <v>1903</v>
      </c>
      <c r="C28" s="46" t="s">
        <v>184</v>
      </c>
      <c r="D28" s="232"/>
      <c r="E28"/>
      <c r="F28" s="565"/>
      <c r="G28"/>
      <c r="H28"/>
      <c r="I28" s="15"/>
      <c r="J28" s="15"/>
      <c r="K28" s="15"/>
      <c r="L28" s="15"/>
      <c r="M28" s="15"/>
      <c r="N28" s="16"/>
    </row>
    <row r="29" spans="1:14">
      <c r="A29" s="39"/>
      <c r="B29"/>
      <c r="C29"/>
      <c r="E29"/>
      <c r="F29" s="565"/>
      <c r="G29"/>
      <c r="H29"/>
      <c r="I29" s="15"/>
      <c r="J29" s="15"/>
      <c r="K29" s="15"/>
      <c r="L29" s="15"/>
      <c r="M29" s="15"/>
      <c r="N29" s="16"/>
    </row>
    <row r="30" spans="1:14">
      <c r="A30" s="39"/>
      <c r="B30" s="42" t="s">
        <v>25</v>
      </c>
      <c r="C30"/>
      <c r="E30"/>
      <c r="F30" s="565"/>
      <c r="G30"/>
      <c r="H30"/>
      <c r="I30" s="15"/>
      <c r="J30" s="15"/>
      <c r="K30" s="15"/>
      <c r="L30" s="15"/>
      <c r="M30" s="15"/>
      <c r="N30" s="16"/>
    </row>
    <row r="31" spans="1:14">
      <c r="A31" s="39"/>
      <c r="B31"/>
      <c r="C31"/>
      <c r="E31"/>
      <c r="F31" s="565"/>
      <c r="G31"/>
      <c r="H31"/>
      <c r="I31" s="15"/>
      <c r="J31" s="15"/>
      <c r="K31" s="15"/>
      <c r="L31" s="15"/>
      <c r="M31" s="15"/>
      <c r="N31" s="16"/>
    </row>
    <row r="32" spans="1:14">
      <c r="A32" s="39"/>
      <c r="B32"/>
      <c r="C32"/>
      <c r="E32"/>
      <c r="F32" s="565"/>
      <c r="G32"/>
      <c r="H32"/>
      <c r="I32" s="15"/>
      <c r="J32" s="15"/>
      <c r="K32" s="15"/>
      <c r="L32" s="15"/>
      <c r="M32" s="15"/>
      <c r="N32" s="16"/>
    </row>
    <row r="33" spans="1:26">
      <c r="A33" s="39"/>
      <c r="B33" s="43" t="s">
        <v>17</v>
      </c>
      <c r="C33" s="43" t="s">
        <v>26</v>
      </c>
      <c r="D33" s="114" t="s">
        <v>27</v>
      </c>
      <c r="E33" s="569" t="s">
        <v>28</v>
      </c>
      <c r="F33" s="565"/>
      <c r="G33"/>
      <c r="H33"/>
      <c r="I33" s="15"/>
      <c r="J33" s="15"/>
      <c r="K33" s="15"/>
      <c r="L33" s="15"/>
      <c r="M33" s="15"/>
      <c r="N33" s="16"/>
    </row>
    <row r="34" spans="1:26" ht="28.5">
      <c r="A34" s="39"/>
      <c r="B34" s="49" t="s">
        <v>29</v>
      </c>
      <c r="C34" s="50">
        <v>40</v>
      </c>
      <c r="D34" s="232">
        <v>0</v>
      </c>
      <c r="E34" s="1265">
        <f>+D34+D35</f>
        <v>0</v>
      </c>
      <c r="F34" s="565"/>
      <c r="G34"/>
      <c r="H34"/>
      <c r="I34" s="15"/>
      <c r="J34" s="15"/>
      <c r="K34" s="15"/>
      <c r="L34" s="15"/>
      <c r="M34" s="15"/>
      <c r="N34" s="16"/>
    </row>
    <row r="35" spans="1:26" ht="42.75">
      <c r="A35" s="39"/>
      <c r="B35" s="49" t="s">
        <v>30</v>
      </c>
      <c r="C35" s="50">
        <v>60</v>
      </c>
      <c r="D35" s="232">
        <v>0</v>
      </c>
      <c r="E35" s="1266"/>
      <c r="F35" s="565"/>
      <c r="G35"/>
      <c r="H35"/>
      <c r="I35" s="15"/>
      <c r="J35" s="15"/>
      <c r="K35" s="15"/>
      <c r="L35" s="15"/>
      <c r="M35" s="15"/>
      <c r="N35" s="16"/>
    </row>
    <row r="36" spans="1:26">
      <c r="A36" s="39"/>
      <c r="C36" s="40"/>
      <c r="D36" s="724"/>
      <c r="E36" s="41"/>
      <c r="F36" s="37"/>
      <c r="G36" s="37"/>
      <c r="H36" s="37"/>
      <c r="I36" s="38"/>
      <c r="J36" s="38"/>
      <c r="K36" s="38"/>
      <c r="L36" s="38"/>
      <c r="M36" s="38"/>
    </row>
    <row r="37" spans="1:26">
      <c r="A37" s="39"/>
      <c r="C37" s="40"/>
      <c r="D37" s="724"/>
      <c r="E37" s="41"/>
      <c r="F37" s="37"/>
      <c r="G37" s="37"/>
      <c r="H37" s="37"/>
      <c r="I37" s="38"/>
      <c r="J37" s="38"/>
      <c r="K37" s="38"/>
      <c r="L37" s="38"/>
      <c r="M37" s="38"/>
    </row>
    <row r="38" spans="1:26">
      <c r="A38" s="39"/>
      <c r="C38" s="40"/>
      <c r="D38" s="724"/>
      <c r="E38" s="41"/>
      <c r="F38" s="37"/>
      <c r="G38" s="37"/>
      <c r="H38" s="37"/>
      <c r="I38" s="38"/>
      <c r="J38" s="38"/>
      <c r="K38" s="38"/>
      <c r="L38" s="38"/>
      <c r="M38" s="38"/>
    </row>
    <row r="39" spans="1:26" ht="15.75" thickBot="1">
      <c r="M39" s="1267" t="s">
        <v>31</v>
      </c>
      <c r="N39" s="1267"/>
    </row>
    <row r="40" spans="1:26">
      <c r="B40" s="42" t="s">
        <v>32</v>
      </c>
      <c r="M40" s="51"/>
      <c r="N40" s="51"/>
    </row>
    <row r="41" spans="1:26" ht="15.75" thickBot="1">
      <c r="M41" s="51"/>
      <c r="N41" s="51"/>
    </row>
    <row r="42" spans="1:26" s="15" customFormat="1" ht="60">
      <c r="B42" s="52" t="s">
        <v>33</v>
      </c>
      <c r="C42" s="52" t="s">
        <v>34</v>
      </c>
      <c r="D42" s="52" t="s">
        <v>35</v>
      </c>
      <c r="E42" s="52" t="s">
        <v>36</v>
      </c>
      <c r="F42" s="52" t="s">
        <v>37</v>
      </c>
      <c r="G42" s="52" t="s">
        <v>38</v>
      </c>
      <c r="H42" s="52" t="s">
        <v>39</v>
      </c>
      <c r="I42" s="52" t="s">
        <v>40</v>
      </c>
      <c r="J42" s="52" t="s">
        <v>41</v>
      </c>
      <c r="K42" s="52" t="s">
        <v>42</v>
      </c>
      <c r="L42" s="52" t="s">
        <v>43</v>
      </c>
      <c r="M42" s="53" t="s">
        <v>44</v>
      </c>
      <c r="N42" s="52" t="s">
        <v>45</v>
      </c>
      <c r="O42" s="52" t="s">
        <v>46</v>
      </c>
      <c r="P42" s="54" t="s">
        <v>47</v>
      </c>
      <c r="Q42" s="54" t="s">
        <v>48</v>
      </c>
    </row>
    <row r="43" spans="1:26" s="818" customFormat="1" ht="30">
      <c r="A43" s="150">
        <v>1</v>
      </c>
      <c r="B43" s="153" t="s">
        <v>505</v>
      </c>
      <c r="C43" s="153" t="s">
        <v>505</v>
      </c>
      <c r="D43" s="153" t="s">
        <v>2125</v>
      </c>
      <c r="E43" s="154" t="s">
        <v>2126</v>
      </c>
      <c r="F43" s="155" t="s">
        <v>18</v>
      </c>
      <c r="G43" s="184" t="s">
        <v>223</v>
      </c>
      <c r="H43" s="156">
        <v>41295</v>
      </c>
      <c r="I43" s="156">
        <v>41943</v>
      </c>
      <c r="J43" s="157" t="s">
        <v>19</v>
      </c>
      <c r="K43" s="173">
        <f>(DAYS360(H43,I43))/30</f>
        <v>21.333333333333332</v>
      </c>
      <c r="L43" s="156"/>
      <c r="M43" s="173">
        <v>300</v>
      </c>
      <c r="N43" s="173" t="s">
        <v>223</v>
      </c>
      <c r="O43" s="711">
        <f>619121200+201171300</f>
        <v>820292500</v>
      </c>
      <c r="P43" s="711">
        <v>65</v>
      </c>
      <c r="Q43" s="73"/>
      <c r="R43" s="817"/>
      <c r="S43" s="817"/>
      <c r="T43" s="817"/>
      <c r="U43" s="817"/>
      <c r="V43" s="817"/>
      <c r="W43" s="817"/>
      <c r="X43" s="817"/>
      <c r="Y43" s="817"/>
      <c r="Z43" s="817"/>
    </row>
    <row r="44" spans="1:26" s="818" customFormat="1" ht="60">
      <c r="A44" s="150">
        <f>+A43+1</f>
        <v>2</v>
      </c>
      <c r="B44" s="153" t="s">
        <v>505</v>
      </c>
      <c r="C44" s="152" t="s">
        <v>505</v>
      </c>
      <c r="D44" s="153" t="s">
        <v>2053</v>
      </c>
      <c r="E44" s="154" t="s">
        <v>2127</v>
      </c>
      <c r="F44" s="155" t="s">
        <v>18</v>
      </c>
      <c r="G44" s="184" t="s">
        <v>223</v>
      </c>
      <c r="H44" s="156">
        <v>40731</v>
      </c>
      <c r="I44" s="157">
        <v>40880</v>
      </c>
      <c r="J44" s="157"/>
      <c r="K44" s="173">
        <f>(DAYS360(H44,I44))/30</f>
        <v>4.8666666666666663</v>
      </c>
      <c r="L44" s="157"/>
      <c r="M44" s="173"/>
      <c r="N44" s="173" t="s">
        <v>223</v>
      </c>
      <c r="O44" s="711">
        <v>332526324</v>
      </c>
      <c r="P44" s="711">
        <v>70</v>
      </c>
      <c r="Q44" s="174" t="s">
        <v>2128</v>
      </c>
      <c r="R44" s="817"/>
      <c r="S44" s="817"/>
      <c r="T44" s="817"/>
      <c r="U44" s="817"/>
      <c r="V44" s="817"/>
      <c r="W44" s="817"/>
      <c r="X44" s="817"/>
      <c r="Y44" s="817"/>
      <c r="Z44" s="817"/>
    </row>
    <row r="45" spans="1:26" s="162" customFormat="1">
      <c r="A45" s="150"/>
      <c r="B45" s="151" t="s">
        <v>28</v>
      </c>
      <c r="C45" s="152"/>
      <c r="D45" s="153"/>
      <c r="E45" s="154"/>
      <c r="F45" s="155"/>
      <c r="G45" s="155"/>
      <c r="H45" s="155"/>
      <c r="I45" s="157"/>
      <c r="J45" s="157"/>
      <c r="K45" s="697">
        <f>SUM(K43:K44)</f>
        <v>26.2</v>
      </c>
      <c r="L45" s="158">
        <f>SUM(L43:L44)</f>
        <v>0</v>
      </c>
      <c r="M45" s="185">
        <f>SUM(M43:M44)</f>
        <v>300</v>
      </c>
      <c r="N45" s="158">
        <f>SUM(N43:N44)</f>
        <v>0</v>
      </c>
      <c r="O45" s="160"/>
      <c r="P45" s="160"/>
      <c r="Q45" s="161"/>
    </row>
    <row r="46" spans="1:26" s="112" customFormat="1">
      <c r="D46" s="727"/>
      <c r="E46" s="163"/>
      <c r="F46" s="568"/>
    </row>
    <row r="47" spans="1:26" s="112" customFormat="1">
      <c r="B47" s="1253" t="s">
        <v>60</v>
      </c>
      <c r="C47" s="1253" t="s">
        <v>61</v>
      </c>
      <c r="D47" s="1255" t="s">
        <v>62</v>
      </c>
      <c r="E47" s="1255"/>
      <c r="F47" s="568"/>
    </row>
    <row r="48" spans="1:26" s="112" customFormat="1">
      <c r="B48" s="1254"/>
      <c r="C48" s="1254"/>
      <c r="D48" s="728" t="s">
        <v>63</v>
      </c>
      <c r="E48" s="165" t="s">
        <v>64</v>
      </c>
      <c r="F48" s="568"/>
    </row>
    <row r="49" spans="2:17" s="112" customFormat="1" ht="18.75">
      <c r="B49" s="166" t="s">
        <v>65</v>
      </c>
      <c r="C49" s="807">
        <f>+K45</f>
        <v>26.2</v>
      </c>
      <c r="D49" s="421" t="s">
        <v>184</v>
      </c>
      <c r="E49" s="117"/>
      <c r="F49" s="573"/>
      <c r="G49" s="168"/>
      <c r="H49" s="168"/>
      <c r="I49" s="168"/>
      <c r="J49" s="168"/>
      <c r="K49" s="168"/>
      <c r="L49" s="168"/>
      <c r="M49" s="168"/>
    </row>
    <row r="50" spans="2:17" s="112" customFormat="1">
      <c r="B50" s="166" t="s">
        <v>66</v>
      </c>
      <c r="C50" s="167">
        <f>+M45</f>
        <v>300</v>
      </c>
      <c r="D50" s="421"/>
      <c r="E50" s="117" t="s">
        <v>184</v>
      </c>
      <c r="F50" s="568"/>
    </row>
    <row r="51" spans="2:17" s="112" customFormat="1">
      <c r="B51" s="113"/>
      <c r="C51" s="1274"/>
      <c r="D51" s="1274"/>
      <c r="E51" s="1274"/>
      <c r="F51" s="1274"/>
      <c r="G51" s="1274"/>
      <c r="H51" s="1274"/>
      <c r="I51" s="1274"/>
      <c r="J51" s="1274"/>
      <c r="K51" s="1274"/>
      <c r="L51" s="1274"/>
      <c r="M51" s="1274"/>
      <c r="N51" s="1274"/>
    </row>
    <row r="52" spans="2:17" ht="15.75" thickBot="1"/>
    <row r="53" spans="2:17" ht="27" thickBot="1">
      <c r="B53" s="1275" t="s">
        <v>68</v>
      </c>
      <c r="C53" s="1275"/>
      <c r="D53" s="1275"/>
      <c r="E53" s="1275"/>
      <c r="F53" s="1275"/>
      <c r="G53" s="1275"/>
      <c r="H53" s="1275"/>
      <c r="I53" s="1275"/>
      <c r="J53" s="1275"/>
      <c r="K53" s="1275"/>
      <c r="L53" s="1275"/>
      <c r="M53" s="1275"/>
      <c r="N53" s="1275"/>
    </row>
    <row r="56" spans="2:17" ht="90">
      <c r="B56" s="114" t="s">
        <v>69</v>
      </c>
      <c r="C56" s="115" t="s">
        <v>70</v>
      </c>
      <c r="D56" s="114" t="s">
        <v>71</v>
      </c>
      <c r="E56" s="115" t="s">
        <v>72</v>
      </c>
      <c r="F56" s="115" t="s">
        <v>73</v>
      </c>
      <c r="G56" s="115" t="s">
        <v>74</v>
      </c>
      <c r="H56" s="115" t="s">
        <v>75</v>
      </c>
      <c r="I56" s="115" t="s">
        <v>76</v>
      </c>
      <c r="J56" s="115" t="s">
        <v>77</v>
      </c>
      <c r="K56" s="115" t="s">
        <v>78</v>
      </c>
      <c r="L56" s="115" t="s">
        <v>79</v>
      </c>
      <c r="M56" s="116" t="s">
        <v>80</v>
      </c>
      <c r="N56" s="116" t="s">
        <v>81</v>
      </c>
      <c r="O56" s="1271" t="s">
        <v>82</v>
      </c>
      <c r="P56" s="1273"/>
      <c r="Q56" s="115" t="s">
        <v>83</v>
      </c>
    </row>
    <row r="57" spans="2:17" ht="30">
      <c r="B57" s="119" t="s">
        <v>1028</v>
      </c>
      <c r="C57" s="225" t="s">
        <v>1028</v>
      </c>
      <c r="D57" s="421" t="s">
        <v>2129</v>
      </c>
      <c r="E57" s="120"/>
      <c r="F57" s="554"/>
      <c r="G57" s="121"/>
      <c r="H57" s="121"/>
      <c r="I57" s="122"/>
      <c r="J57" s="122"/>
      <c r="K57" s="44"/>
      <c r="L57" s="44"/>
      <c r="M57" s="44"/>
      <c r="N57" s="44"/>
      <c r="O57" s="1296" t="s">
        <v>2130</v>
      </c>
      <c r="P57" s="1297"/>
      <c r="Q57" s="44" t="s">
        <v>18</v>
      </c>
    </row>
    <row r="58" spans="2:17">
      <c r="B58" s="119"/>
      <c r="C58" s="119"/>
      <c r="D58" s="421"/>
      <c r="E58" s="120"/>
      <c r="F58" s="554"/>
      <c r="G58" s="121"/>
      <c r="H58" s="121"/>
      <c r="I58" s="122"/>
      <c r="J58" s="122"/>
      <c r="K58" s="44"/>
      <c r="L58" s="44"/>
      <c r="M58" s="44"/>
      <c r="N58" s="44"/>
      <c r="O58" s="1278"/>
      <c r="P58" s="1279"/>
      <c r="Q58" s="44"/>
    </row>
    <row r="59" spans="2:17">
      <c r="B59" s="1" t="s">
        <v>88</v>
      </c>
    </row>
    <row r="60" spans="2:17">
      <c r="B60" s="1" t="s">
        <v>89</v>
      </c>
    </row>
    <row r="61" spans="2:17">
      <c r="B61" s="1" t="s">
        <v>90</v>
      </c>
    </row>
    <row r="63" spans="2:17" ht="15.75" thickBot="1"/>
    <row r="64" spans="2:17" ht="27" thickBot="1">
      <c r="B64" s="1268" t="s">
        <v>91</v>
      </c>
      <c r="C64" s="1269"/>
      <c r="D64" s="1269"/>
      <c r="E64" s="1269"/>
      <c r="F64" s="1269"/>
      <c r="G64" s="1269"/>
      <c r="H64" s="1269"/>
      <c r="I64" s="1269"/>
      <c r="J64" s="1269"/>
      <c r="K64" s="1269"/>
      <c r="L64" s="1269"/>
      <c r="M64" s="1269"/>
      <c r="N64" s="1270"/>
    </row>
    <row r="69" spans="2:17" ht="75">
      <c r="B69" s="114" t="s">
        <v>92</v>
      </c>
      <c r="C69" s="114" t="s">
        <v>93</v>
      </c>
      <c r="D69" s="114" t="s">
        <v>94</v>
      </c>
      <c r="E69" s="114" t="s">
        <v>95</v>
      </c>
      <c r="F69" s="114" t="s">
        <v>96</v>
      </c>
      <c r="G69" s="114" t="s">
        <v>97</v>
      </c>
      <c r="H69" s="114" t="s">
        <v>98</v>
      </c>
      <c r="I69" s="114" t="s">
        <v>99</v>
      </c>
      <c r="J69" s="1271" t="s">
        <v>1608</v>
      </c>
      <c r="K69" s="1272"/>
      <c r="L69" s="1273"/>
      <c r="M69" s="114" t="s">
        <v>101</v>
      </c>
      <c r="N69" s="114" t="s">
        <v>102</v>
      </c>
      <c r="O69" s="114" t="s">
        <v>103</v>
      </c>
      <c r="P69" s="1271" t="s">
        <v>82</v>
      </c>
      <c r="Q69" s="1273"/>
    </row>
    <row r="70" spans="2:17" ht="30">
      <c r="B70" s="1310" t="s">
        <v>1768</v>
      </c>
      <c r="C70" s="1472" t="s">
        <v>2131</v>
      </c>
      <c r="D70" s="1310" t="s">
        <v>2132</v>
      </c>
      <c r="E70" s="1265">
        <v>76316154</v>
      </c>
      <c r="F70" s="1310" t="s">
        <v>2133</v>
      </c>
      <c r="G70" s="1310" t="s">
        <v>185</v>
      </c>
      <c r="H70" s="1300" t="s">
        <v>2134</v>
      </c>
      <c r="I70" s="1303" t="s">
        <v>53</v>
      </c>
      <c r="J70" s="730" t="s">
        <v>1773</v>
      </c>
      <c r="K70" s="731" t="s">
        <v>1774</v>
      </c>
      <c r="L70" s="771" t="s">
        <v>1775</v>
      </c>
      <c r="M70" s="1265" t="s">
        <v>18</v>
      </c>
      <c r="N70" s="1265" t="s">
        <v>18</v>
      </c>
      <c r="O70" s="1265" t="s">
        <v>18</v>
      </c>
      <c r="P70" s="1281"/>
      <c r="Q70" s="1281"/>
    </row>
    <row r="71" spans="2:17" ht="45">
      <c r="B71" s="1311"/>
      <c r="C71" s="1473"/>
      <c r="D71" s="1311"/>
      <c r="E71" s="1283"/>
      <c r="F71" s="1311"/>
      <c r="G71" s="1311"/>
      <c r="H71" s="1301"/>
      <c r="I71" s="1304"/>
      <c r="J71" s="730" t="s">
        <v>289</v>
      </c>
      <c r="K71" s="731" t="s">
        <v>2135</v>
      </c>
      <c r="L71" s="771" t="s">
        <v>2136</v>
      </c>
      <c r="M71" s="1283"/>
      <c r="N71" s="1283"/>
      <c r="O71" s="1283"/>
      <c r="P71" s="1298" t="s">
        <v>2137</v>
      </c>
      <c r="Q71" s="1299"/>
    </row>
    <row r="72" spans="2:17" ht="30">
      <c r="B72" s="1311"/>
      <c r="C72" s="1473"/>
      <c r="D72" s="1311"/>
      <c r="E72" s="1283"/>
      <c r="F72" s="1311"/>
      <c r="G72" s="1311"/>
      <c r="H72" s="1301"/>
      <c r="I72" s="1304"/>
      <c r="J72" s="1310" t="s">
        <v>505</v>
      </c>
      <c r="K72" s="771" t="s">
        <v>2138</v>
      </c>
      <c r="L72" s="771" t="s">
        <v>2139</v>
      </c>
      <c r="M72" s="1283"/>
      <c r="N72" s="1283"/>
      <c r="O72" s="1283"/>
      <c r="P72" s="1306"/>
      <c r="Q72" s="1307"/>
    </row>
    <row r="73" spans="2:17" ht="135">
      <c r="B73" s="1311"/>
      <c r="C73" s="1473"/>
      <c r="D73" s="1311"/>
      <c r="E73" s="1283"/>
      <c r="F73" s="1311"/>
      <c r="G73" s="1311"/>
      <c r="H73" s="1301"/>
      <c r="I73" s="1304"/>
      <c r="J73" s="1311"/>
      <c r="K73" s="731" t="s">
        <v>2140</v>
      </c>
      <c r="L73" s="771" t="s">
        <v>2141</v>
      </c>
      <c r="M73" s="1283"/>
      <c r="N73" s="1283"/>
      <c r="O73" s="1283"/>
      <c r="P73" s="1306"/>
      <c r="Q73" s="1307"/>
    </row>
    <row r="74" spans="2:17" ht="45">
      <c r="B74" s="1311"/>
      <c r="C74" s="1473"/>
      <c r="D74" s="1315"/>
      <c r="E74" s="1266"/>
      <c r="F74" s="1315"/>
      <c r="G74" s="1315"/>
      <c r="H74" s="1302"/>
      <c r="I74" s="1305"/>
      <c r="J74" s="1315"/>
      <c r="K74" s="731" t="s">
        <v>2142</v>
      </c>
      <c r="L74" s="771" t="s">
        <v>2143</v>
      </c>
      <c r="M74" s="1266"/>
      <c r="N74" s="1266"/>
      <c r="O74" s="1266"/>
      <c r="P74" s="1308"/>
      <c r="Q74" s="1309"/>
    </row>
    <row r="75" spans="2:17" ht="45">
      <c r="B75" s="1311"/>
      <c r="C75" s="1473"/>
      <c r="D75" s="1310" t="s">
        <v>2144</v>
      </c>
      <c r="E75" s="1265">
        <v>29116325</v>
      </c>
      <c r="F75" s="1310" t="s">
        <v>2145</v>
      </c>
      <c r="G75" s="1265" t="s">
        <v>1157</v>
      </c>
      <c r="H75" s="1300" t="s">
        <v>2146</v>
      </c>
      <c r="I75" s="1319" t="s">
        <v>53</v>
      </c>
      <c r="J75" s="730" t="s">
        <v>2147</v>
      </c>
      <c r="K75" s="731" t="s">
        <v>2148</v>
      </c>
      <c r="L75" s="771" t="s">
        <v>2149</v>
      </c>
      <c r="M75" s="1265" t="s">
        <v>18</v>
      </c>
      <c r="N75" s="1265" t="s">
        <v>18</v>
      </c>
      <c r="O75" s="1265" t="s">
        <v>18</v>
      </c>
      <c r="P75" s="1468"/>
      <c r="Q75" s="1469"/>
    </row>
    <row r="76" spans="2:17" ht="180">
      <c r="B76" s="1311"/>
      <c r="C76" s="1473"/>
      <c r="D76" s="1311"/>
      <c r="E76" s="1283"/>
      <c r="F76" s="1311"/>
      <c r="G76" s="1283"/>
      <c r="H76" s="1301"/>
      <c r="I76" s="1320"/>
      <c r="J76" s="730" t="s">
        <v>505</v>
      </c>
      <c r="K76" s="731" t="s">
        <v>2150</v>
      </c>
      <c r="L76" s="771" t="s">
        <v>2143</v>
      </c>
      <c r="M76" s="1283"/>
      <c r="N76" s="1283"/>
      <c r="O76" s="1283"/>
      <c r="P76" s="1321"/>
      <c r="Q76" s="1322"/>
    </row>
    <row r="77" spans="2:17" ht="120">
      <c r="B77" s="1311"/>
      <c r="C77" s="1473"/>
      <c r="D77" s="1310" t="s">
        <v>2151</v>
      </c>
      <c r="E77" s="1265">
        <v>29686758</v>
      </c>
      <c r="F77" s="1310" t="s">
        <v>2152</v>
      </c>
      <c r="G77" s="1310" t="s">
        <v>2153</v>
      </c>
      <c r="H77" s="1455" t="s">
        <v>2154</v>
      </c>
      <c r="I77" s="1323" t="s">
        <v>53</v>
      </c>
      <c r="J77" s="730" t="s">
        <v>505</v>
      </c>
      <c r="K77" s="731" t="s">
        <v>2155</v>
      </c>
      <c r="L77" s="731" t="s">
        <v>2156</v>
      </c>
      <c r="M77" s="1265" t="s">
        <v>18</v>
      </c>
      <c r="N77" s="1265" t="s">
        <v>18</v>
      </c>
      <c r="O77" s="1265" t="s">
        <v>18</v>
      </c>
      <c r="P77" s="1298" t="s">
        <v>2157</v>
      </c>
      <c r="Q77" s="1299"/>
    </row>
    <row r="78" spans="2:17" ht="45">
      <c r="B78" s="1311"/>
      <c r="C78" s="1473"/>
      <c r="D78" s="1311"/>
      <c r="E78" s="1283"/>
      <c r="F78" s="1311"/>
      <c r="G78" s="1311"/>
      <c r="H78" s="1311"/>
      <c r="I78" s="1324"/>
      <c r="J78" s="731" t="s">
        <v>2158</v>
      </c>
      <c r="K78" s="568" t="s">
        <v>2159</v>
      </c>
      <c r="L78" s="771" t="s">
        <v>2160</v>
      </c>
      <c r="M78" s="1283"/>
      <c r="N78" s="1283"/>
      <c r="O78" s="1283"/>
      <c r="P78" s="1306"/>
      <c r="Q78" s="1307"/>
    </row>
    <row r="79" spans="2:17" ht="45">
      <c r="B79" s="1311"/>
      <c r="C79" s="1473"/>
      <c r="D79" s="1315"/>
      <c r="E79" s="1266"/>
      <c r="F79" s="1315"/>
      <c r="G79" s="1315"/>
      <c r="H79" s="1315"/>
      <c r="I79" s="1325"/>
      <c r="J79" s="730" t="s">
        <v>2161</v>
      </c>
      <c r="K79" s="731" t="s">
        <v>2162</v>
      </c>
      <c r="L79" s="771" t="s">
        <v>2163</v>
      </c>
      <c r="M79" s="1266"/>
      <c r="N79" s="1266"/>
      <c r="O79" s="1266"/>
      <c r="P79" s="1308"/>
      <c r="Q79" s="1309"/>
    </row>
    <row r="80" spans="2:17">
      <c r="B80" s="1311"/>
      <c r="C80" s="1473"/>
      <c r="D80" s="1312" t="s">
        <v>2164</v>
      </c>
      <c r="E80" s="1312">
        <v>31919825</v>
      </c>
      <c r="F80" s="819" t="s">
        <v>2165</v>
      </c>
      <c r="G80" s="1312" t="s">
        <v>1157</v>
      </c>
      <c r="H80" s="1312" t="s">
        <v>2166</v>
      </c>
      <c r="I80" s="1312" t="s">
        <v>53</v>
      </c>
      <c r="J80" s="1310" t="s">
        <v>505</v>
      </c>
      <c r="K80" s="112"/>
      <c r="L80" s="731" t="s">
        <v>2167</v>
      </c>
      <c r="M80" s="1310" t="s">
        <v>18</v>
      </c>
      <c r="N80" s="1310" t="s">
        <v>18</v>
      </c>
      <c r="O80" s="1310" t="s">
        <v>18</v>
      </c>
      <c r="P80" s="1298" t="s">
        <v>2168</v>
      </c>
      <c r="Q80" s="1299"/>
    </row>
    <row r="81" spans="2:17" ht="45">
      <c r="B81" s="1311"/>
      <c r="C81" s="1473"/>
      <c r="D81" s="1313"/>
      <c r="E81" s="1313"/>
      <c r="F81" s="1313" t="s">
        <v>2169</v>
      </c>
      <c r="G81" s="1313" t="s">
        <v>134</v>
      </c>
      <c r="H81" s="1313"/>
      <c r="I81" s="1313"/>
      <c r="J81" s="1311"/>
      <c r="K81" s="731" t="s">
        <v>2170</v>
      </c>
      <c r="L81" s="771" t="s">
        <v>2171</v>
      </c>
      <c r="M81" s="1311"/>
      <c r="N81" s="1311"/>
      <c r="O81" s="1311"/>
      <c r="P81" s="1298" t="s">
        <v>2172</v>
      </c>
      <c r="Q81" s="1299"/>
    </row>
    <row r="82" spans="2:17" ht="30">
      <c r="B82" s="1311"/>
      <c r="C82" s="1473"/>
      <c r="D82" s="1313"/>
      <c r="E82" s="1313"/>
      <c r="F82" s="1313"/>
      <c r="G82" s="1313"/>
      <c r="H82" s="1313"/>
      <c r="I82" s="1313"/>
      <c r="J82" s="1311"/>
      <c r="K82" s="731"/>
      <c r="L82" s="771" t="s">
        <v>2173</v>
      </c>
      <c r="M82" s="1311"/>
      <c r="N82" s="1311"/>
      <c r="O82" s="1311"/>
      <c r="P82" s="1298" t="s">
        <v>2168</v>
      </c>
      <c r="Q82" s="1299"/>
    </row>
    <row r="83" spans="2:17" ht="30">
      <c r="B83" s="1311"/>
      <c r="C83" s="1473"/>
      <c r="D83" s="1313"/>
      <c r="E83" s="1313"/>
      <c r="F83" s="1313"/>
      <c r="G83" s="1313"/>
      <c r="H83" s="1313"/>
      <c r="I83" s="1313"/>
      <c r="J83" s="1311"/>
      <c r="K83" s="731" t="s">
        <v>2174</v>
      </c>
      <c r="L83" s="771" t="s">
        <v>2175</v>
      </c>
      <c r="M83" s="1311"/>
      <c r="N83" s="1311"/>
      <c r="O83" s="1311"/>
      <c r="P83" s="1298" t="s">
        <v>2168</v>
      </c>
      <c r="Q83" s="1299"/>
    </row>
    <row r="84" spans="2:17" ht="30">
      <c r="B84" s="1311"/>
      <c r="C84" s="1473"/>
      <c r="D84" s="1313"/>
      <c r="E84" s="1313"/>
      <c r="F84" s="1313"/>
      <c r="G84" s="1313"/>
      <c r="H84" s="1313"/>
      <c r="I84" s="1313"/>
      <c r="J84" s="1311"/>
      <c r="K84" s="731" t="s">
        <v>2176</v>
      </c>
      <c r="L84" s="771" t="s">
        <v>2171</v>
      </c>
      <c r="M84" s="1311"/>
      <c r="N84" s="1311"/>
      <c r="O84" s="1311"/>
      <c r="P84" s="1298" t="s">
        <v>2177</v>
      </c>
      <c r="Q84" s="1299"/>
    </row>
    <row r="85" spans="2:17" ht="30">
      <c r="B85" s="1311"/>
      <c r="C85" s="1473"/>
      <c r="D85" s="1313"/>
      <c r="E85" s="1313"/>
      <c r="F85" s="1313"/>
      <c r="G85" s="1313"/>
      <c r="H85" s="1313"/>
      <c r="I85" s="1313"/>
      <c r="J85" s="1311"/>
      <c r="K85" s="731" t="s">
        <v>2178</v>
      </c>
      <c r="L85" s="1445" t="s">
        <v>2179</v>
      </c>
      <c r="M85" s="1311"/>
      <c r="N85" s="1311"/>
      <c r="O85" s="1311"/>
      <c r="P85" s="1468"/>
      <c r="Q85" s="1469"/>
    </row>
    <row r="86" spans="2:17" ht="30">
      <c r="B86" s="1311"/>
      <c r="C86" s="1473"/>
      <c r="D86" s="1313"/>
      <c r="E86" s="1313"/>
      <c r="F86" s="1313"/>
      <c r="G86" s="1313"/>
      <c r="H86" s="1313"/>
      <c r="I86" s="1313"/>
      <c r="J86" s="1311"/>
      <c r="K86" s="731" t="s">
        <v>2180</v>
      </c>
      <c r="L86" s="1467"/>
      <c r="M86" s="1311"/>
      <c r="N86" s="1311"/>
      <c r="O86" s="1311"/>
      <c r="P86" s="1321"/>
      <c r="Q86" s="1322"/>
    </row>
    <row r="87" spans="2:17" ht="30">
      <c r="B87" s="1311"/>
      <c r="C87" s="1473"/>
      <c r="D87" s="1313"/>
      <c r="E87" s="1313"/>
      <c r="F87" s="1313"/>
      <c r="G87" s="1313"/>
      <c r="H87" s="1313"/>
      <c r="I87" s="1313"/>
      <c r="J87" s="1311"/>
      <c r="K87" s="731" t="s">
        <v>2181</v>
      </c>
      <c r="L87" s="1467"/>
      <c r="M87" s="1311"/>
      <c r="N87" s="1311"/>
      <c r="O87" s="1311"/>
      <c r="P87" s="1321"/>
      <c r="Q87" s="1322"/>
    </row>
    <row r="88" spans="2:17" ht="30">
      <c r="B88" s="1311"/>
      <c r="C88" s="1473"/>
      <c r="D88" s="1313"/>
      <c r="E88" s="1313"/>
      <c r="F88" s="1313"/>
      <c r="G88" s="1313"/>
      <c r="H88" s="1313"/>
      <c r="I88" s="1313"/>
      <c r="J88" s="1311"/>
      <c r="K88" s="731" t="s">
        <v>2182</v>
      </c>
      <c r="L88" s="1467"/>
      <c r="M88" s="1311"/>
      <c r="N88" s="1311"/>
      <c r="O88" s="1311"/>
      <c r="P88" s="1321"/>
      <c r="Q88" s="1322"/>
    </row>
    <row r="89" spans="2:17" ht="30">
      <c r="B89" s="1315"/>
      <c r="C89" s="1474"/>
      <c r="D89" s="1314"/>
      <c r="E89" s="1314"/>
      <c r="F89" s="1314"/>
      <c r="G89" s="1314"/>
      <c r="H89" s="1314"/>
      <c r="I89" s="1314"/>
      <c r="J89" s="1315"/>
      <c r="K89" s="731" t="s">
        <v>2183</v>
      </c>
      <c r="L89" s="1446"/>
      <c r="M89" s="1315"/>
      <c r="N89" s="1315"/>
      <c r="O89" s="1315"/>
      <c r="P89" s="1470"/>
      <c r="Q89" s="1471"/>
    </row>
    <row r="90" spans="2:17" ht="45">
      <c r="B90" s="1310" t="s">
        <v>1056</v>
      </c>
      <c r="C90" s="1323" t="s">
        <v>2184</v>
      </c>
      <c r="D90" s="1310" t="s">
        <v>2185</v>
      </c>
      <c r="E90" s="1310">
        <v>1061692361</v>
      </c>
      <c r="F90" s="1310" t="s">
        <v>1242</v>
      </c>
      <c r="G90" s="1310" t="s">
        <v>2186</v>
      </c>
      <c r="H90" s="1310" t="s">
        <v>2187</v>
      </c>
      <c r="I90" s="1310" t="s">
        <v>2188</v>
      </c>
      <c r="J90" s="735" t="s">
        <v>2189</v>
      </c>
      <c r="K90" s="736" t="s">
        <v>2190</v>
      </c>
      <c r="L90" s="736" t="s">
        <v>2191</v>
      </c>
      <c r="M90" s="1265" t="s">
        <v>18</v>
      </c>
      <c r="N90" s="1265" t="s">
        <v>18</v>
      </c>
      <c r="O90" s="1265" t="s">
        <v>18</v>
      </c>
      <c r="P90" s="1280"/>
      <c r="Q90" s="1280"/>
    </row>
    <row r="91" spans="2:17" ht="45">
      <c r="B91" s="1311"/>
      <c r="C91" s="1324"/>
      <c r="D91" s="1311"/>
      <c r="E91" s="1311"/>
      <c r="F91" s="1311"/>
      <c r="G91" s="1311"/>
      <c r="H91" s="1311"/>
      <c r="I91" s="1311"/>
      <c r="J91" s="735" t="s">
        <v>2192</v>
      </c>
      <c r="K91" s="736" t="s">
        <v>2193</v>
      </c>
      <c r="L91" s="756" t="s">
        <v>2194</v>
      </c>
      <c r="M91" s="1283"/>
      <c r="N91" s="1283"/>
      <c r="O91" s="1283"/>
      <c r="P91" s="1338"/>
      <c r="Q91" s="1338"/>
    </row>
    <row r="92" spans="2:17" ht="45">
      <c r="B92" s="1311"/>
      <c r="C92" s="1324"/>
      <c r="D92" s="1311"/>
      <c r="E92" s="1311"/>
      <c r="F92" s="1311"/>
      <c r="G92" s="1311"/>
      <c r="H92" s="1311"/>
      <c r="I92" s="1311"/>
      <c r="J92" s="738" t="s">
        <v>2195</v>
      </c>
      <c r="K92" s="736" t="s">
        <v>2196</v>
      </c>
      <c r="L92" s="756" t="s">
        <v>2197</v>
      </c>
      <c r="M92" s="1283"/>
      <c r="N92" s="1283"/>
      <c r="O92" s="1283"/>
      <c r="P92" s="1338" t="s">
        <v>2198</v>
      </c>
      <c r="Q92" s="1338"/>
    </row>
    <row r="93" spans="2:17" ht="45">
      <c r="B93" s="1311"/>
      <c r="C93" s="1324"/>
      <c r="D93" s="1311"/>
      <c r="E93" s="1311"/>
      <c r="F93" s="1311"/>
      <c r="G93" s="1311"/>
      <c r="H93" s="1311"/>
      <c r="I93" s="1311"/>
      <c r="J93" s="736" t="s">
        <v>2199</v>
      </c>
      <c r="K93" s="736" t="s">
        <v>2200</v>
      </c>
      <c r="L93" s="736" t="s">
        <v>2201</v>
      </c>
      <c r="M93" s="1283"/>
      <c r="N93" s="1283"/>
      <c r="O93" s="1283"/>
      <c r="P93" s="1338"/>
      <c r="Q93" s="1338"/>
    </row>
    <row r="94" spans="2:17" ht="45">
      <c r="B94" s="1311"/>
      <c r="C94" s="1324"/>
      <c r="D94" s="1311"/>
      <c r="E94" s="1311"/>
      <c r="F94" s="1311"/>
      <c r="G94" s="1311"/>
      <c r="H94" s="1311"/>
      <c r="I94" s="1311"/>
      <c r="J94" s="736" t="s">
        <v>2202</v>
      </c>
      <c r="K94" s="736" t="s">
        <v>2203</v>
      </c>
      <c r="L94" s="756" t="s">
        <v>2204</v>
      </c>
      <c r="M94" s="1283"/>
      <c r="N94" s="1283"/>
      <c r="O94" s="1283"/>
      <c r="P94" s="1338" t="s">
        <v>2205</v>
      </c>
      <c r="Q94" s="1338"/>
    </row>
    <row r="95" spans="2:17" ht="60">
      <c r="B95" s="1311"/>
      <c r="C95" s="1324"/>
      <c r="D95" s="1315"/>
      <c r="E95" s="1315"/>
      <c r="F95" s="1315"/>
      <c r="G95" s="1315"/>
      <c r="H95" s="1315"/>
      <c r="I95" s="1315"/>
      <c r="J95" s="736" t="s">
        <v>2206</v>
      </c>
      <c r="K95" s="736" t="s">
        <v>2207</v>
      </c>
      <c r="L95" s="421" t="s">
        <v>2208</v>
      </c>
      <c r="M95" s="1266"/>
      <c r="N95" s="1266"/>
      <c r="O95" s="1266"/>
      <c r="P95" s="1338" t="s">
        <v>2209</v>
      </c>
      <c r="Q95" s="1338"/>
    </row>
    <row r="96" spans="2:17" ht="30">
      <c r="B96" s="1311"/>
      <c r="C96" s="1324"/>
      <c r="D96" s="1280" t="s">
        <v>2210</v>
      </c>
      <c r="E96" s="1340">
        <v>25618614</v>
      </c>
      <c r="F96" s="1338" t="s">
        <v>1242</v>
      </c>
      <c r="G96" s="1465" t="s">
        <v>134</v>
      </c>
      <c r="H96" s="1466" t="s">
        <v>2211</v>
      </c>
      <c r="I96" s="1339" t="s">
        <v>2212</v>
      </c>
      <c r="J96" s="756" t="s">
        <v>2213</v>
      </c>
      <c r="K96" s="736" t="s">
        <v>1328</v>
      </c>
      <c r="L96" s="736" t="s">
        <v>2214</v>
      </c>
      <c r="M96" s="1340" t="s">
        <v>18</v>
      </c>
      <c r="N96" s="1340" t="s">
        <v>18</v>
      </c>
      <c r="O96" s="1340" t="s">
        <v>18</v>
      </c>
      <c r="P96" s="1326"/>
      <c r="Q96" s="1327"/>
    </row>
    <row r="97" spans="2:17" ht="30">
      <c r="B97" s="1311"/>
      <c r="C97" s="1324"/>
      <c r="D97" s="1280"/>
      <c r="E97" s="1340"/>
      <c r="F97" s="1338"/>
      <c r="G97" s="1465"/>
      <c r="H97" s="1466"/>
      <c r="I97" s="1339"/>
      <c r="J97" s="756" t="s">
        <v>2215</v>
      </c>
      <c r="K97" s="736" t="s">
        <v>2216</v>
      </c>
      <c r="L97" s="756" t="s">
        <v>1242</v>
      </c>
      <c r="M97" s="1340"/>
      <c r="N97" s="1340"/>
      <c r="O97" s="1340"/>
      <c r="P97" s="1330"/>
      <c r="Q97" s="1331"/>
    </row>
    <row r="98" spans="2:17" ht="45">
      <c r="B98" s="1311"/>
      <c r="C98" s="1324"/>
      <c r="D98" s="1310" t="s">
        <v>2217</v>
      </c>
      <c r="E98" s="1310">
        <v>10690048</v>
      </c>
      <c r="F98" s="1310" t="s">
        <v>2218</v>
      </c>
      <c r="G98" s="1310" t="s">
        <v>134</v>
      </c>
      <c r="H98" s="1310" t="s">
        <v>2219</v>
      </c>
      <c r="I98" s="1310" t="s">
        <v>2220</v>
      </c>
      <c r="J98" s="736" t="s">
        <v>2221</v>
      </c>
      <c r="K98" s="736" t="s">
        <v>2222</v>
      </c>
      <c r="L98" s="736" t="s">
        <v>2223</v>
      </c>
      <c r="M98" s="1265" t="s">
        <v>18</v>
      </c>
      <c r="N98" s="1265" t="s">
        <v>18</v>
      </c>
      <c r="O98" s="1265" t="s">
        <v>18</v>
      </c>
      <c r="P98" s="1344" t="s">
        <v>2224</v>
      </c>
      <c r="Q98" s="1345"/>
    </row>
    <row r="99" spans="2:17" ht="30">
      <c r="B99" s="1311"/>
      <c r="C99" s="1324"/>
      <c r="D99" s="1311"/>
      <c r="E99" s="1311"/>
      <c r="F99" s="1311"/>
      <c r="G99" s="1311"/>
      <c r="H99" s="1311"/>
      <c r="I99" s="1311"/>
      <c r="J99" s="736" t="s">
        <v>2225</v>
      </c>
      <c r="K99" s="736"/>
      <c r="L99" s="756" t="s">
        <v>1270</v>
      </c>
      <c r="M99" s="1283"/>
      <c r="N99" s="1283"/>
      <c r="O99" s="1283"/>
      <c r="P99" s="1328"/>
      <c r="Q99" s="1329"/>
    </row>
    <row r="100" spans="2:17" ht="60">
      <c r="B100" s="1311"/>
      <c r="C100" s="1324"/>
      <c r="D100" s="1311"/>
      <c r="E100" s="1311"/>
      <c r="F100" s="1311"/>
      <c r="G100" s="1311"/>
      <c r="H100" s="1311"/>
      <c r="I100" s="1311"/>
      <c r="J100" s="736" t="s">
        <v>2226</v>
      </c>
      <c r="K100" s="736" t="s">
        <v>2227</v>
      </c>
      <c r="L100" s="756" t="s">
        <v>2228</v>
      </c>
      <c r="M100" s="1283"/>
      <c r="N100" s="1283"/>
      <c r="O100" s="1283"/>
      <c r="P100" s="1344" t="s">
        <v>2224</v>
      </c>
      <c r="Q100" s="1345"/>
    </row>
    <row r="101" spans="2:17" ht="75">
      <c r="B101" s="1311"/>
      <c r="C101" s="1324"/>
      <c r="D101" s="1311"/>
      <c r="E101" s="1311"/>
      <c r="F101" s="1311"/>
      <c r="G101" s="1311"/>
      <c r="H101" s="1311"/>
      <c r="I101" s="1311"/>
      <c r="J101" s="1445" t="s">
        <v>2229</v>
      </c>
      <c r="K101" s="736" t="s">
        <v>2230</v>
      </c>
      <c r="L101" s="736" t="s">
        <v>2231</v>
      </c>
      <c r="M101" s="1283"/>
      <c r="N101" s="1283"/>
      <c r="O101" s="1283"/>
      <c r="P101" s="1328"/>
      <c r="Q101" s="1329"/>
    </row>
    <row r="102" spans="2:17" ht="135">
      <c r="B102" s="1311"/>
      <c r="C102" s="1324"/>
      <c r="D102" s="1315"/>
      <c r="E102" s="1315"/>
      <c r="F102" s="1315"/>
      <c r="G102" s="1315"/>
      <c r="H102" s="1315"/>
      <c r="I102" s="1315"/>
      <c r="J102" s="1446"/>
      <c r="K102" s="736" t="s">
        <v>2232</v>
      </c>
      <c r="L102" s="771" t="s">
        <v>2141</v>
      </c>
      <c r="M102" s="1266"/>
      <c r="N102" s="1266"/>
      <c r="O102" s="1266"/>
      <c r="P102" s="821"/>
      <c r="Q102" s="822"/>
    </row>
    <row r="103" spans="2:17" ht="105">
      <c r="B103" s="1311"/>
      <c r="C103" s="1324"/>
      <c r="D103" s="1310" t="s">
        <v>2233</v>
      </c>
      <c r="E103" s="1265">
        <v>1006165646</v>
      </c>
      <c r="F103" s="1265" t="s">
        <v>1242</v>
      </c>
      <c r="G103" s="1310" t="s">
        <v>2234</v>
      </c>
      <c r="H103" s="1265" t="s">
        <v>2235</v>
      </c>
      <c r="I103" s="1265">
        <v>133273</v>
      </c>
      <c r="J103" s="736" t="s">
        <v>2236</v>
      </c>
      <c r="K103" s="736" t="s">
        <v>2237</v>
      </c>
      <c r="L103" s="736" t="s">
        <v>2238</v>
      </c>
      <c r="M103" s="1265" t="s">
        <v>63</v>
      </c>
      <c r="N103" s="1265" t="s">
        <v>63</v>
      </c>
      <c r="O103" s="1265" t="s">
        <v>63</v>
      </c>
      <c r="P103" s="1344" t="s">
        <v>2239</v>
      </c>
      <c r="Q103" s="1345"/>
    </row>
    <row r="104" spans="2:17" ht="60">
      <c r="B104" s="1311"/>
      <c r="C104" s="1324"/>
      <c r="D104" s="1311"/>
      <c r="E104" s="1283"/>
      <c r="F104" s="1283"/>
      <c r="G104" s="1311"/>
      <c r="H104" s="1283"/>
      <c r="I104" s="1283"/>
      <c r="J104" s="736" t="s">
        <v>2240</v>
      </c>
      <c r="K104" s="736" t="s">
        <v>2241</v>
      </c>
      <c r="L104" s="736" t="s">
        <v>2242</v>
      </c>
      <c r="M104" s="1283"/>
      <c r="N104" s="1283"/>
      <c r="O104" s="1283"/>
      <c r="P104" s="1351"/>
      <c r="Q104" s="1352"/>
    </row>
    <row r="105" spans="2:17" ht="30">
      <c r="B105" s="1311"/>
      <c r="C105" s="1324"/>
      <c r="D105" s="1311"/>
      <c r="E105" s="1283"/>
      <c r="F105" s="1283"/>
      <c r="G105" s="1311"/>
      <c r="H105" s="1283"/>
      <c r="I105" s="1283"/>
      <c r="J105" s="736" t="s">
        <v>2243</v>
      </c>
      <c r="K105" s="736" t="s">
        <v>2244</v>
      </c>
      <c r="L105" s="736" t="s">
        <v>2245</v>
      </c>
      <c r="M105" s="1283"/>
      <c r="N105" s="1283"/>
      <c r="O105" s="1283"/>
      <c r="P105" s="1351"/>
      <c r="Q105" s="1352"/>
    </row>
    <row r="106" spans="2:17" ht="60">
      <c r="B106" s="1311"/>
      <c r="C106" s="1324"/>
      <c r="D106" s="1311"/>
      <c r="E106" s="1283"/>
      <c r="F106" s="1283"/>
      <c r="G106" s="1311"/>
      <c r="H106" s="1283"/>
      <c r="I106" s="1283"/>
      <c r="J106" s="580" t="s">
        <v>2246</v>
      </c>
      <c r="K106" s="580" t="s">
        <v>2247</v>
      </c>
      <c r="L106" s="421" t="s">
        <v>2248</v>
      </c>
      <c r="M106" s="1283"/>
      <c r="N106" s="1283"/>
      <c r="O106" s="1283"/>
      <c r="P106" s="1351"/>
      <c r="Q106" s="1352"/>
    </row>
    <row r="107" spans="2:17" ht="30">
      <c r="B107" s="1311"/>
      <c r="C107" s="1324"/>
      <c r="D107" s="1311"/>
      <c r="E107" s="1283"/>
      <c r="F107" s="1283"/>
      <c r="G107" s="1311"/>
      <c r="H107" s="1283"/>
      <c r="I107" s="1283"/>
      <c r="J107" s="580" t="s">
        <v>2249</v>
      </c>
      <c r="K107" s="580" t="s">
        <v>1354</v>
      </c>
      <c r="L107" s="580" t="s">
        <v>2250</v>
      </c>
      <c r="M107" s="1283"/>
      <c r="N107" s="1283"/>
      <c r="O107" s="1283"/>
      <c r="P107" s="1351"/>
      <c r="Q107" s="1352"/>
    </row>
    <row r="108" spans="2:17" ht="60">
      <c r="B108" s="1311"/>
      <c r="C108" s="1324"/>
      <c r="D108" s="1315"/>
      <c r="E108" s="1266"/>
      <c r="F108" s="1266"/>
      <c r="G108" s="1315"/>
      <c r="H108" s="1266"/>
      <c r="I108" s="1266"/>
      <c r="J108" s="580" t="s">
        <v>2229</v>
      </c>
      <c r="K108" s="580" t="s">
        <v>2251</v>
      </c>
      <c r="L108" s="823" t="s">
        <v>1242</v>
      </c>
      <c r="M108" s="1266"/>
      <c r="N108" s="1266"/>
      <c r="O108" s="1266"/>
      <c r="P108" s="1346"/>
      <c r="Q108" s="1347"/>
    </row>
    <row r="109" spans="2:17" ht="75">
      <c r="B109" s="1311"/>
      <c r="C109" s="1324"/>
      <c r="D109" s="1310" t="s">
        <v>2252</v>
      </c>
      <c r="E109" s="1265">
        <v>34565947</v>
      </c>
      <c r="F109" s="1310" t="s">
        <v>1242</v>
      </c>
      <c r="G109" s="1310" t="s">
        <v>1305</v>
      </c>
      <c r="H109" s="1310" t="s">
        <v>2253</v>
      </c>
      <c r="I109" s="1310">
        <v>140137</v>
      </c>
      <c r="J109" s="580" t="s">
        <v>2254</v>
      </c>
      <c r="K109" s="580" t="s">
        <v>2255</v>
      </c>
      <c r="L109" s="823" t="s">
        <v>2256</v>
      </c>
      <c r="M109" s="1341" t="s">
        <v>18</v>
      </c>
      <c r="N109" s="1341" t="s">
        <v>18</v>
      </c>
      <c r="O109" s="1341" t="s">
        <v>18</v>
      </c>
      <c r="P109" s="1326"/>
      <c r="Q109" s="1327"/>
    </row>
    <row r="110" spans="2:17" ht="45">
      <c r="B110" s="1311"/>
      <c r="C110" s="1324"/>
      <c r="D110" s="1315"/>
      <c r="E110" s="1266"/>
      <c r="F110" s="1315"/>
      <c r="G110" s="1315"/>
      <c r="H110" s="1315"/>
      <c r="I110" s="1315"/>
      <c r="J110" s="824" t="s">
        <v>2257</v>
      </c>
      <c r="K110" s="736" t="s">
        <v>2258</v>
      </c>
      <c r="L110" s="736" t="s">
        <v>1242</v>
      </c>
      <c r="M110" s="1343"/>
      <c r="N110" s="1343"/>
      <c r="O110" s="1343"/>
      <c r="P110" s="1330"/>
      <c r="Q110" s="1331"/>
    </row>
    <row r="111" spans="2:17" ht="45">
      <c r="B111" s="1311"/>
      <c r="C111" s="1324"/>
      <c r="D111" s="1310" t="s">
        <v>2259</v>
      </c>
      <c r="E111" s="1310">
        <v>1115070002</v>
      </c>
      <c r="F111" s="1455" t="s">
        <v>1242</v>
      </c>
      <c r="G111" s="1455" t="s">
        <v>2260</v>
      </c>
      <c r="H111" s="1455" t="s">
        <v>2261</v>
      </c>
      <c r="I111" s="1323"/>
      <c r="J111" s="736" t="s">
        <v>2262</v>
      </c>
      <c r="K111" s="736" t="s">
        <v>2263</v>
      </c>
      <c r="L111" s="736" t="s">
        <v>2264</v>
      </c>
      <c r="M111" s="1265" t="s">
        <v>18</v>
      </c>
      <c r="N111" s="1265" t="s">
        <v>18</v>
      </c>
      <c r="O111" s="1265" t="s">
        <v>18</v>
      </c>
      <c r="P111" s="1326" t="s">
        <v>2265</v>
      </c>
      <c r="Q111" s="1327"/>
    </row>
    <row r="112" spans="2:17" ht="45">
      <c r="B112" s="1311"/>
      <c r="C112" s="1324"/>
      <c r="D112" s="1315"/>
      <c r="E112" s="1315"/>
      <c r="F112" s="1456"/>
      <c r="G112" s="1456"/>
      <c r="H112" s="1456"/>
      <c r="I112" s="1325"/>
      <c r="J112" s="736" t="s">
        <v>2266</v>
      </c>
      <c r="K112" s="736" t="s">
        <v>2267</v>
      </c>
      <c r="L112" s="736" t="s">
        <v>2268</v>
      </c>
      <c r="M112" s="1266"/>
      <c r="N112" s="1266"/>
      <c r="O112" s="1266"/>
      <c r="P112" s="1330"/>
      <c r="Q112" s="1331"/>
    </row>
    <row r="113" spans="2:17" s="15" customFormat="1" ht="105">
      <c r="B113" s="1315"/>
      <c r="C113" s="1325"/>
      <c r="D113" s="232" t="s">
        <v>2269</v>
      </c>
      <c r="E113" s="225">
        <v>1061689164</v>
      </c>
      <c r="F113" s="232" t="s">
        <v>1242</v>
      </c>
      <c r="G113" s="737" t="s">
        <v>2270</v>
      </c>
      <c r="H113" s="650" t="s">
        <v>2271</v>
      </c>
      <c r="I113" s="733">
        <v>118515</v>
      </c>
      <c r="J113" s="421" t="s">
        <v>2229</v>
      </c>
      <c r="K113" s="421" t="s">
        <v>2272</v>
      </c>
      <c r="L113" s="118" t="s">
        <v>1242</v>
      </c>
      <c r="M113" s="225" t="s">
        <v>18</v>
      </c>
      <c r="N113" s="225" t="s">
        <v>18</v>
      </c>
      <c r="O113" s="225" t="s">
        <v>18</v>
      </c>
      <c r="P113" s="1278"/>
      <c r="Q113" s="1279"/>
    </row>
    <row r="114" spans="2:17">
      <c r="B114" s="740"/>
      <c r="C114" s="825"/>
      <c r="D114" s="39"/>
      <c r="E114" s="826"/>
      <c r="F114" s="740"/>
      <c r="G114" s="827"/>
      <c r="H114" s="828"/>
      <c r="I114" s="829"/>
      <c r="J114" s="745"/>
      <c r="K114" s="746"/>
      <c r="L114" s="745"/>
      <c r="M114" s="404"/>
      <c r="N114" s="404"/>
      <c r="O114" s="404"/>
      <c r="P114" s="32"/>
      <c r="Q114" s="32"/>
    </row>
    <row r="115" spans="2:17" ht="15.75" thickBot="1"/>
    <row r="116" spans="2:17" ht="27" thickBot="1">
      <c r="B116" s="1268" t="s">
        <v>118</v>
      </c>
      <c r="C116" s="1269"/>
      <c r="D116" s="1269"/>
      <c r="E116" s="1269"/>
      <c r="F116" s="1269"/>
      <c r="G116" s="1269"/>
      <c r="H116" s="1269"/>
      <c r="I116" s="1269"/>
      <c r="J116" s="1269"/>
      <c r="K116" s="1269"/>
      <c r="L116" s="1269"/>
      <c r="M116" s="1269"/>
      <c r="N116" s="1270"/>
    </row>
    <row r="119" spans="2:17" ht="30">
      <c r="B119" s="115" t="s">
        <v>17</v>
      </c>
      <c r="C119" s="115" t="s">
        <v>119</v>
      </c>
      <c r="D119" s="1271" t="s">
        <v>82</v>
      </c>
      <c r="E119" s="1273"/>
    </row>
    <row r="120" spans="2:17">
      <c r="B120" s="129" t="s">
        <v>181</v>
      </c>
      <c r="C120" s="225" t="s">
        <v>18</v>
      </c>
      <c r="D120" s="1281"/>
      <c r="E120" s="1281"/>
    </row>
    <row r="123" spans="2:17" ht="26.25">
      <c r="B123" s="1256" t="s">
        <v>121</v>
      </c>
      <c r="C123" s="1257"/>
      <c r="D123" s="1257"/>
      <c r="E123" s="1257"/>
      <c r="F123" s="1257"/>
      <c r="G123" s="1257"/>
      <c r="H123" s="1257"/>
      <c r="I123" s="1257"/>
      <c r="J123" s="1257"/>
      <c r="K123" s="1257"/>
      <c r="L123" s="1257"/>
      <c r="M123" s="1257"/>
      <c r="N123" s="1257"/>
      <c r="O123" s="1257"/>
      <c r="P123" s="1257"/>
    </row>
    <row r="125" spans="2:17" ht="15.75" thickBot="1"/>
    <row r="126" spans="2:17" ht="27" thickBot="1">
      <c r="B126" s="1268" t="s">
        <v>122</v>
      </c>
      <c r="C126" s="1269"/>
      <c r="D126" s="1269"/>
      <c r="E126" s="1269"/>
      <c r="F126" s="1269"/>
      <c r="G126" s="1269"/>
      <c r="H126" s="1269"/>
      <c r="I126" s="1269"/>
      <c r="J126" s="1269"/>
      <c r="K126" s="1269"/>
      <c r="L126" s="1269"/>
      <c r="M126" s="1269"/>
      <c r="N126" s="1270"/>
    </row>
    <row r="128" spans="2:17" ht="15.75" thickBot="1">
      <c r="M128" s="51"/>
      <c r="N128" s="51"/>
    </row>
    <row r="129" spans="1:26" s="15" customFormat="1" ht="60">
      <c r="B129" s="52" t="s">
        <v>33</v>
      </c>
      <c r="C129" s="52" t="s">
        <v>34</v>
      </c>
      <c r="D129" s="52" t="s">
        <v>35</v>
      </c>
      <c r="E129" s="52" t="s">
        <v>36</v>
      </c>
      <c r="F129" s="52" t="s">
        <v>37</v>
      </c>
      <c r="G129" s="52" t="s">
        <v>38</v>
      </c>
      <c r="H129" s="52" t="s">
        <v>39</v>
      </c>
      <c r="I129" s="52" t="s">
        <v>40</v>
      </c>
      <c r="J129" s="52" t="s">
        <v>41</v>
      </c>
      <c r="K129" s="52" t="s">
        <v>42</v>
      </c>
      <c r="L129" s="52" t="s">
        <v>43</v>
      </c>
      <c r="M129" s="53" t="s">
        <v>44</v>
      </c>
      <c r="N129" s="52" t="s">
        <v>45</v>
      </c>
      <c r="O129" s="52" t="s">
        <v>46</v>
      </c>
      <c r="P129" s="54" t="s">
        <v>47</v>
      </c>
      <c r="Q129" s="54" t="s">
        <v>48</v>
      </c>
    </row>
    <row r="130" spans="1:26" s="162" customFormat="1">
      <c r="A130" s="150">
        <v>1</v>
      </c>
      <c r="B130" s="153"/>
      <c r="C130" s="153"/>
      <c r="D130" s="153"/>
      <c r="E130" s="154"/>
      <c r="F130" s="155"/>
      <c r="G130" s="184"/>
      <c r="H130" s="156"/>
      <c r="I130" s="156"/>
      <c r="J130" s="157"/>
      <c r="K130" s="545"/>
      <c r="L130" s="157"/>
      <c r="M130" s="173"/>
      <c r="N130" s="173"/>
      <c r="O130" s="160"/>
      <c r="P130" s="160"/>
      <c r="Q130" s="174"/>
      <c r="R130" s="175"/>
      <c r="S130" s="175"/>
      <c r="T130" s="175"/>
      <c r="U130" s="175"/>
      <c r="V130" s="175"/>
      <c r="W130" s="175"/>
      <c r="X130" s="175"/>
      <c r="Y130" s="175"/>
      <c r="Z130" s="175"/>
    </row>
    <row r="131" spans="1:26" s="162" customFormat="1">
      <c r="A131" s="150">
        <f>+A130+1</f>
        <v>2</v>
      </c>
      <c r="B131" s="153"/>
      <c r="C131" s="153"/>
      <c r="D131" s="153"/>
      <c r="E131" s="154"/>
      <c r="F131" s="155"/>
      <c r="G131" s="155"/>
      <c r="H131" s="156"/>
      <c r="I131" s="156"/>
      <c r="J131" s="157"/>
      <c r="K131" s="545"/>
      <c r="L131" s="157"/>
      <c r="M131" s="173"/>
      <c r="N131" s="173"/>
      <c r="O131" s="160"/>
      <c r="P131" s="160"/>
      <c r="Q131" s="174"/>
      <c r="R131" s="175"/>
      <c r="S131" s="175"/>
      <c r="T131" s="175"/>
      <c r="U131" s="175"/>
      <c r="V131" s="175"/>
      <c r="W131" s="175"/>
      <c r="X131" s="175"/>
      <c r="Y131" s="175"/>
      <c r="Z131" s="175"/>
    </row>
    <row r="132" spans="1:26" s="162" customFormat="1">
      <c r="A132" s="150"/>
      <c r="B132" s="151" t="s">
        <v>28</v>
      </c>
      <c r="C132" s="152"/>
      <c r="D132" s="153"/>
      <c r="E132" s="154"/>
      <c r="F132" s="155"/>
      <c r="G132" s="155"/>
      <c r="H132" s="155"/>
      <c r="I132" s="157"/>
      <c r="J132" s="157"/>
      <c r="K132" s="158">
        <f>SUM(K130:K131)</f>
        <v>0</v>
      </c>
      <c r="L132" s="158">
        <f>SUM(L130:L131)</f>
        <v>0</v>
      </c>
      <c r="M132" s="185">
        <f>SUM(M130:M131)</f>
        <v>0</v>
      </c>
      <c r="N132" s="158">
        <f>SUM(N130:N131)</f>
        <v>0</v>
      </c>
      <c r="O132" s="160"/>
      <c r="P132" s="160"/>
      <c r="Q132" s="161"/>
    </row>
    <row r="133" spans="1:26">
      <c r="B133" s="112"/>
      <c r="C133" s="112"/>
      <c r="D133" s="727"/>
      <c r="E133" s="163"/>
      <c r="F133" s="568"/>
      <c r="G133" s="112"/>
      <c r="H133" s="112"/>
      <c r="I133" s="112"/>
      <c r="J133" s="112"/>
      <c r="K133" s="112"/>
      <c r="L133" s="112"/>
      <c r="M133" s="112"/>
      <c r="N133" s="112"/>
      <c r="O133" s="112"/>
      <c r="P133" s="112"/>
    </row>
    <row r="134" spans="1:26" ht="18.75">
      <c r="B134" s="166" t="s">
        <v>123</v>
      </c>
      <c r="C134" s="176">
        <f>+K132</f>
        <v>0</v>
      </c>
      <c r="H134" s="168"/>
      <c r="I134" s="168"/>
      <c r="J134" s="168"/>
      <c r="K134" s="168"/>
      <c r="L134" s="168"/>
      <c r="M134" s="168"/>
      <c r="N134" s="112"/>
      <c r="O134" s="112"/>
      <c r="P134" s="112"/>
    </row>
    <row r="136" spans="1:26" ht="15.75" thickBot="1"/>
    <row r="137" spans="1:26" ht="30.75" thickBot="1">
      <c r="B137" s="177" t="s">
        <v>124</v>
      </c>
      <c r="C137" s="142" t="s">
        <v>125</v>
      </c>
      <c r="D137" s="142" t="s">
        <v>27</v>
      </c>
      <c r="E137" s="142" t="s">
        <v>126</v>
      </c>
    </row>
    <row r="138" spans="1:26">
      <c r="B138" s="178" t="s">
        <v>127</v>
      </c>
      <c r="C138" s="179">
        <v>20</v>
      </c>
      <c r="D138" s="751">
        <v>0</v>
      </c>
      <c r="E138" s="1282">
        <f>+D138+D139+D140</f>
        <v>0</v>
      </c>
    </row>
    <row r="139" spans="1:26">
      <c r="B139" s="178" t="s">
        <v>128</v>
      </c>
      <c r="C139" s="118">
        <v>30</v>
      </c>
      <c r="D139" s="232">
        <v>0</v>
      </c>
      <c r="E139" s="1283"/>
    </row>
    <row r="140" spans="1:26" ht="15.75" thickBot="1">
      <c r="B140" s="178" t="s">
        <v>129</v>
      </c>
      <c r="C140" s="180">
        <v>40</v>
      </c>
      <c r="D140" s="752">
        <v>0</v>
      </c>
      <c r="E140" s="1284"/>
    </row>
    <row r="142" spans="1:26" ht="15.75" thickBot="1"/>
    <row r="143" spans="1:26" ht="27" thickBot="1">
      <c r="B143" s="1268" t="s">
        <v>130</v>
      </c>
      <c r="C143" s="1269"/>
      <c r="D143" s="1269"/>
      <c r="E143" s="1269"/>
      <c r="F143" s="1269"/>
      <c r="G143" s="1269"/>
      <c r="H143" s="1269"/>
      <c r="I143" s="1269"/>
      <c r="J143" s="1269"/>
      <c r="K143" s="1269"/>
      <c r="L143" s="1269"/>
      <c r="M143" s="1269"/>
      <c r="N143" s="1270"/>
    </row>
    <row r="145" spans="2:17" ht="75">
      <c r="B145" s="114" t="s">
        <v>92</v>
      </c>
      <c r="C145" s="114" t="s">
        <v>93</v>
      </c>
      <c r="D145" s="114" t="s">
        <v>94</v>
      </c>
      <c r="E145" s="114" t="s">
        <v>95</v>
      </c>
      <c r="F145" s="114" t="s">
        <v>96</v>
      </c>
      <c r="G145" s="114" t="s">
        <v>97</v>
      </c>
      <c r="H145" s="114" t="s">
        <v>98</v>
      </c>
      <c r="I145" s="114" t="s">
        <v>99</v>
      </c>
      <c r="J145" s="1271" t="s">
        <v>100</v>
      </c>
      <c r="K145" s="1272"/>
      <c r="L145" s="1273"/>
      <c r="M145" s="114" t="s">
        <v>101</v>
      </c>
      <c r="N145" s="114" t="s">
        <v>102</v>
      </c>
      <c r="O145" s="114" t="s">
        <v>103</v>
      </c>
      <c r="P145" s="1271" t="s">
        <v>82</v>
      </c>
      <c r="Q145" s="1273"/>
    </row>
    <row r="146" spans="2:17" ht="30">
      <c r="B146" s="114"/>
      <c r="C146" s="114"/>
      <c r="D146" s="114"/>
      <c r="E146" s="114"/>
      <c r="F146" s="114"/>
      <c r="G146" s="114"/>
      <c r="H146" s="114"/>
      <c r="I146" s="114"/>
      <c r="J146" s="46" t="s">
        <v>189</v>
      </c>
      <c r="K146" s="188" t="s">
        <v>190</v>
      </c>
      <c r="L146" s="122" t="s">
        <v>191</v>
      </c>
      <c r="M146" s="114"/>
      <c r="N146" s="114"/>
      <c r="O146" s="114"/>
      <c r="P146" s="223"/>
      <c r="Q146" s="224"/>
    </row>
    <row r="147" spans="2:17">
      <c r="B147" s="1311" t="s">
        <v>2273</v>
      </c>
      <c r="C147" s="1311"/>
      <c r="D147" s="1311"/>
      <c r="E147" s="1311"/>
      <c r="F147" s="1311"/>
      <c r="G147" s="1311"/>
      <c r="H147" s="1311"/>
      <c r="I147" s="1311"/>
      <c r="J147" s="213"/>
      <c r="K147" s="188"/>
      <c r="L147" s="118"/>
      <c r="M147" s="1265"/>
      <c r="N147" s="1265"/>
      <c r="O147" s="1265"/>
      <c r="P147" s="1298"/>
      <c r="Q147" s="1299"/>
    </row>
    <row r="148" spans="2:17">
      <c r="B148" s="1311"/>
      <c r="C148" s="1311"/>
      <c r="D148" s="1311"/>
      <c r="E148" s="1311"/>
      <c r="F148" s="1311"/>
      <c r="G148" s="1311"/>
      <c r="H148" s="1311"/>
      <c r="I148" s="1311"/>
      <c r="J148" s="232"/>
      <c r="K148" s="421"/>
      <c r="L148" s="118"/>
      <c r="M148" s="1283"/>
      <c r="N148" s="1283"/>
      <c r="O148" s="1283"/>
      <c r="P148" s="1298"/>
      <c r="Q148" s="1299"/>
    </row>
    <row r="149" spans="2:17">
      <c r="B149" s="1311"/>
      <c r="C149" s="1311"/>
      <c r="D149" s="1311"/>
      <c r="E149" s="1311"/>
      <c r="F149" s="1311"/>
      <c r="G149" s="1311"/>
      <c r="H149" s="1311"/>
      <c r="I149" s="1311"/>
      <c r="J149" s="213"/>
      <c r="K149" s="188"/>
      <c r="L149" s="122"/>
      <c r="M149" s="1283"/>
      <c r="N149" s="1283"/>
      <c r="O149" s="1283"/>
      <c r="P149" s="1298"/>
      <c r="Q149" s="1299"/>
    </row>
    <row r="150" spans="2:17">
      <c r="B150" s="1311"/>
      <c r="C150" s="1311"/>
      <c r="D150" s="1311"/>
      <c r="E150" s="1311"/>
      <c r="F150" s="1311"/>
      <c r="G150" s="1311"/>
      <c r="H150" s="1311"/>
      <c r="I150" s="1311"/>
      <c r="J150" s="213"/>
      <c r="K150" s="188"/>
      <c r="L150" s="122"/>
      <c r="M150" s="1283"/>
      <c r="N150" s="1283"/>
      <c r="O150" s="1283"/>
      <c r="P150" s="1298"/>
      <c r="Q150" s="1299"/>
    </row>
    <row r="151" spans="2:17">
      <c r="B151" s="1315"/>
      <c r="C151" s="1315"/>
      <c r="D151" s="1315"/>
      <c r="E151" s="1315"/>
      <c r="F151" s="1315"/>
      <c r="G151" s="1315"/>
      <c r="H151" s="1315"/>
      <c r="I151" s="1315"/>
      <c r="J151" s="129"/>
      <c r="K151" s="44"/>
      <c r="L151" s="189"/>
      <c r="M151" s="1266"/>
      <c r="N151" s="1266"/>
      <c r="O151" s="1266"/>
      <c r="P151" s="1298"/>
      <c r="Q151" s="1299"/>
    </row>
    <row r="152" spans="2:17">
      <c r="B152" s="232" t="s">
        <v>461</v>
      </c>
      <c r="C152" s="232"/>
      <c r="D152" s="232"/>
      <c r="E152" s="225"/>
      <c r="F152" s="44"/>
      <c r="G152" s="44"/>
      <c r="H152" s="44"/>
      <c r="I152" s="44"/>
      <c r="J152" s="44"/>
      <c r="K152" s="44"/>
      <c r="L152" s="44"/>
      <c r="M152" s="44"/>
      <c r="N152" s="44"/>
      <c r="O152" s="44"/>
      <c r="P152" s="1276"/>
      <c r="Q152" s="1277"/>
    </row>
    <row r="153" spans="2:17">
      <c r="B153" s="1280" t="s">
        <v>462</v>
      </c>
      <c r="C153" s="1449"/>
      <c r="D153" s="1280"/>
      <c r="E153" s="1280"/>
      <c r="F153" s="1280"/>
      <c r="G153" s="1280"/>
      <c r="H153" s="1280"/>
      <c r="I153" s="1280"/>
      <c r="J153" s="232"/>
      <c r="K153" s="188"/>
      <c r="L153" s="122"/>
      <c r="M153" s="1281"/>
      <c r="N153" s="1281"/>
      <c r="O153" s="1281"/>
      <c r="P153" s="1281"/>
      <c r="Q153" s="1281"/>
    </row>
    <row r="154" spans="2:17">
      <c r="B154" s="1280"/>
      <c r="C154" s="1464"/>
      <c r="D154" s="1280"/>
      <c r="E154" s="1280"/>
      <c r="F154" s="1280"/>
      <c r="G154" s="1280"/>
      <c r="H154" s="1280"/>
      <c r="I154" s="1280"/>
      <c r="J154" s="129"/>
      <c r="K154" s="129"/>
      <c r="L154" s="44"/>
      <c r="M154" s="1281"/>
      <c r="N154" s="1281"/>
      <c r="O154" s="1281"/>
      <c r="P154" s="1281"/>
      <c r="Q154" s="1281"/>
    </row>
    <row r="155" spans="2:17">
      <c r="B155" s="1280"/>
      <c r="C155" s="1450"/>
      <c r="D155" s="1280"/>
      <c r="E155" s="1280"/>
      <c r="F155" s="1280"/>
      <c r="G155" s="1280"/>
      <c r="H155" s="1280"/>
      <c r="I155" s="1280"/>
      <c r="J155" s="129"/>
      <c r="K155" s="129"/>
      <c r="L155" s="44"/>
      <c r="M155" s="1281"/>
      <c r="N155" s="1281"/>
      <c r="O155" s="1281"/>
      <c r="P155" s="1281"/>
      <c r="Q155" s="1281"/>
    </row>
    <row r="156" spans="2:17">
      <c r="J156" s="183"/>
    </row>
    <row r="157" spans="2:17">
      <c r="J157" s="183"/>
    </row>
    <row r="158" spans="2:17">
      <c r="J158" s="183"/>
    </row>
    <row r="160" spans="2:17" ht="15.75" thickBot="1"/>
    <row r="161" spans="2:7" ht="30">
      <c r="B161" s="569" t="s">
        <v>17</v>
      </c>
      <c r="C161" s="569" t="s">
        <v>124</v>
      </c>
      <c r="D161" s="114" t="s">
        <v>125</v>
      </c>
      <c r="E161" s="569" t="s">
        <v>27</v>
      </c>
      <c r="F161" s="142" t="s">
        <v>138</v>
      </c>
      <c r="G161" s="143"/>
    </row>
    <row r="162" spans="2:7" ht="108">
      <c r="B162" s="1285" t="s">
        <v>139</v>
      </c>
      <c r="C162" s="144" t="s">
        <v>140</v>
      </c>
      <c r="D162" s="232">
        <v>25</v>
      </c>
      <c r="E162" s="225">
        <v>0</v>
      </c>
      <c r="F162" s="1461">
        <f>+E162+E163+E164</f>
        <v>0</v>
      </c>
      <c r="G162" s="145"/>
    </row>
    <row r="163" spans="2:7" ht="96">
      <c r="B163" s="1285"/>
      <c r="C163" s="144" t="s">
        <v>141</v>
      </c>
      <c r="D163" s="232">
        <v>25</v>
      </c>
      <c r="E163" s="225">
        <v>0</v>
      </c>
      <c r="F163" s="1462"/>
      <c r="G163" s="145"/>
    </row>
    <row r="164" spans="2:7" ht="60">
      <c r="B164" s="1285"/>
      <c r="C164" s="144" t="s">
        <v>142</v>
      </c>
      <c r="D164" s="232">
        <v>10</v>
      </c>
      <c r="E164" s="225">
        <v>0</v>
      </c>
      <c r="F164" s="1463"/>
      <c r="G164" s="145"/>
    </row>
    <row r="165" spans="2:7">
      <c r="C165"/>
    </row>
    <row r="168" spans="2:7">
      <c r="B168" s="42" t="s">
        <v>143</v>
      </c>
    </row>
    <row r="171" spans="2:7">
      <c r="B171" s="43" t="s">
        <v>17</v>
      </c>
      <c r="C171" s="43" t="s">
        <v>26</v>
      </c>
      <c r="D171" s="114" t="s">
        <v>27</v>
      </c>
      <c r="E171" s="569" t="s">
        <v>28</v>
      </c>
    </row>
    <row r="172" spans="2:7" ht="28.5">
      <c r="B172" s="49" t="s">
        <v>144</v>
      </c>
      <c r="C172" s="50">
        <v>40</v>
      </c>
      <c r="D172" s="232">
        <f>+E138</f>
        <v>0</v>
      </c>
      <c r="E172" s="1265">
        <f>+D172+D173</f>
        <v>0</v>
      </c>
    </row>
    <row r="173" spans="2:7" ht="42.75">
      <c r="B173" s="49" t="s">
        <v>145</v>
      </c>
      <c r="C173" s="50">
        <v>60</v>
      </c>
      <c r="D173" s="232">
        <v>0</v>
      </c>
      <c r="E173" s="1266"/>
    </row>
  </sheetData>
  <mergeCells count="185">
    <mergeCell ref="B2:P2"/>
    <mergeCell ref="B4:P4"/>
    <mergeCell ref="C6:N6"/>
    <mergeCell ref="C7:N7"/>
    <mergeCell ref="C8:N8"/>
    <mergeCell ref="C9:N9"/>
    <mergeCell ref="C51:N51"/>
    <mergeCell ref="B53:N53"/>
    <mergeCell ref="O56:P56"/>
    <mergeCell ref="O57:P57"/>
    <mergeCell ref="O58:P58"/>
    <mergeCell ref="B64:N64"/>
    <mergeCell ref="C10:E10"/>
    <mergeCell ref="B16:C16"/>
    <mergeCell ref="E34:E35"/>
    <mergeCell ref="M39:N39"/>
    <mergeCell ref="B47:B48"/>
    <mergeCell ref="C47:C48"/>
    <mergeCell ref="D47:E47"/>
    <mergeCell ref="P70:Q70"/>
    <mergeCell ref="P71:Q74"/>
    <mergeCell ref="J72:J74"/>
    <mergeCell ref="J69:L69"/>
    <mergeCell ref="P69:Q69"/>
    <mergeCell ref="B70:B89"/>
    <mergeCell ref="C70:C89"/>
    <mergeCell ref="D70:D74"/>
    <mergeCell ref="E70:E74"/>
    <mergeCell ref="F70:F74"/>
    <mergeCell ref="G70:G74"/>
    <mergeCell ref="H70:H74"/>
    <mergeCell ref="I70:I74"/>
    <mergeCell ref="M75:M76"/>
    <mergeCell ref="N75:N76"/>
    <mergeCell ref="O75:O76"/>
    <mergeCell ref="P75:Q76"/>
    <mergeCell ref="D77:D79"/>
    <mergeCell ref="E77:E79"/>
    <mergeCell ref="F77:F79"/>
    <mergeCell ref="G77:G79"/>
    <mergeCell ref="D75:D76"/>
    <mergeCell ref="E75:E76"/>
    <mergeCell ref="F75:F76"/>
    <mergeCell ref="G75:G76"/>
    <mergeCell ref="H75:H76"/>
    <mergeCell ref="I75:I76"/>
    <mergeCell ref="M77:M79"/>
    <mergeCell ref="M70:M74"/>
    <mergeCell ref="N70:N74"/>
    <mergeCell ref="N77:N79"/>
    <mergeCell ref="O77:O79"/>
    <mergeCell ref="O70:O74"/>
    <mergeCell ref="P77:Q79"/>
    <mergeCell ref="D80:D89"/>
    <mergeCell ref="E80:E89"/>
    <mergeCell ref="G80:G89"/>
    <mergeCell ref="H80:H89"/>
    <mergeCell ref="I80:I89"/>
    <mergeCell ref="J80:J89"/>
    <mergeCell ref="H77:H79"/>
    <mergeCell ref="I77:I79"/>
    <mergeCell ref="M90:M95"/>
    <mergeCell ref="M80:M89"/>
    <mergeCell ref="N80:N89"/>
    <mergeCell ref="O80:O89"/>
    <mergeCell ref="P80:Q80"/>
    <mergeCell ref="F81:F89"/>
    <mergeCell ref="P81:Q81"/>
    <mergeCell ref="P82:Q82"/>
    <mergeCell ref="P83:Q83"/>
    <mergeCell ref="P84:Q84"/>
    <mergeCell ref="L85:L89"/>
    <mergeCell ref="N90:N95"/>
    <mergeCell ref="O90:O95"/>
    <mergeCell ref="P90:Q90"/>
    <mergeCell ref="P91:Q91"/>
    <mergeCell ref="P92:Q92"/>
    <mergeCell ref="P93:Q93"/>
    <mergeCell ref="P94:Q94"/>
    <mergeCell ref="P95:Q95"/>
    <mergeCell ref="P85:Q89"/>
    <mergeCell ref="M98:M102"/>
    <mergeCell ref="N98:N102"/>
    <mergeCell ref="M96:M97"/>
    <mergeCell ref="N96:N97"/>
    <mergeCell ref="O96:O97"/>
    <mergeCell ref="P96:Q97"/>
    <mergeCell ref="D98:D102"/>
    <mergeCell ref="E98:E102"/>
    <mergeCell ref="F98:F102"/>
    <mergeCell ref="G98:G102"/>
    <mergeCell ref="H98:H102"/>
    <mergeCell ref="I98:I102"/>
    <mergeCell ref="D96:D97"/>
    <mergeCell ref="E96:E97"/>
    <mergeCell ref="F96:F97"/>
    <mergeCell ref="G96:G97"/>
    <mergeCell ref="H96:H97"/>
    <mergeCell ref="I96:I97"/>
    <mergeCell ref="J101:J102"/>
    <mergeCell ref="P101:Q101"/>
    <mergeCell ref="O98:O102"/>
    <mergeCell ref="P98:Q98"/>
    <mergeCell ref="P99:Q99"/>
    <mergeCell ref="P100:Q100"/>
    <mergeCell ref="O103:O108"/>
    <mergeCell ref="P103:Q108"/>
    <mergeCell ref="D109:D110"/>
    <mergeCell ref="E109:E110"/>
    <mergeCell ref="F109:F110"/>
    <mergeCell ref="G109:G110"/>
    <mergeCell ref="H109:H110"/>
    <mergeCell ref="I109:I110"/>
    <mergeCell ref="M109:M110"/>
    <mergeCell ref="N109:N110"/>
    <mergeCell ref="D103:D108"/>
    <mergeCell ref="E103:E108"/>
    <mergeCell ref="F103:F108"/>
    <mergeCell ref="G103:G108"/>
    <mergeCell ref="H103:H108"/>
    <mergeCell ref="I103:I108"/>
    <mergeCell ref="M103:M108"/>
    <mergeCell ref="N103:N108"/>
    <mergeCell ref="O111:O112"/>
    <mergeCell ref="P111:Q112"/>
    <mergeCell ref="P113:Q113"/>
    <mergeCell ref="B116:N116"/>
    <mergeCell ref="D119:E119"/>
    <mergeCell ref="D120:E120"/>
    <mergeCell ref="O109:O110"/>
    <mergeCell ref="P109:Q110"/>
    <mergeCell ref="D111:D112"/>
    <mergeCell ref="E111:E112"/>
    <mergeCell ref="F111:F112"/>
    <mergeCell ref="G111:G112"/>
    <mergeCell ref="H111:H112"/>
    <mergeCell ref="I111:I112"/>
    <mergeCell ref="M111:M112"/>
    <mergeCell ref="N111:N112"/>
    <mergeCell ref="B90:B113"/>
    <mergeCell ref="C90:C113"/>
    <mergeCell ref="D90:D95"/>
    <mergeCell ref="E90:E95"/>
    <mergeCell ref="F90:F95"/>
    <mergeCell ref="G90:G95"/>
    <mergeCell ref="H90:H95"/>
    <mergeCell ref="I90:I95"/>
    <mergeCell ref="B147:B151"/>
    <mergeCell ref="C147:C151"/>
    <mergeCell ref="D147:D151"/>
    <mergeCell ref="E147:E151"/>
    <mergeCell ref="F147:F151"/>
    <mergeCell ref="G147:G151"/>
    <mergeCell ref="B123:P123"/>
    <mergeCell ref="B126:N126"/>
    <mergeCell ref="E138:E140"/>
    <mergeCell ref="B143:N143"/>
    <mergeCell ref="J145:L145"/>
    <mergeCell ref="P145:Q145"/>
    <mergeCell ref="H147:H151"/>
    <mergeCell ref="I147:I151"/>
    <mergeCell ref="M147:M151"/>
    <mergeCell ref="N147:N151"/>
    <mergeCell ref="O147:O151"/>
    <mergeCell ref="P147:Q147"/>
    <mergeCell ref="P148:Q148"/>
    <mergeCell ref="P149:Q149"/>
    <mergeCell ref="P150:Q150"/>
    <mergeCell ref="P151:Q151"/>
    <mergeCell ref="N153:N155"/>
    <mergeCell ref="O153:O155"/>
    <mergeCell ref="P153:Q155"/>
    <mergeCell ref="B162:B164"/>
    <mergeCell ref="F162:F164"/>
    <mergeCell ref="E172:E173"/>
    <mergeCell ref="P152:Q152"/>
    <mergeCell ref="B153:B155"/>
    <mergeCell ref="C153:C155"/>
    <mergeCell ref="D153:D155"/>
    <mergeCell ref="E153:E155"/>
    <mergeCell ref="F153:F155"/>
    <mergeCell ref="G153:G155"/>
    <mergeCell ref="H153:H155"/>
    <mergeCell ref="I153:I155"/>
    <mergeCell ref="M153:M155"/>
  </mergeCells>
  <dataValidations count="2">
    <dataValidation type="decimal" allowBlank="1" showInputMessage="1" showErrorMessage="1" sqref="WVH983089 WVH18:WVH38 WLL18:WLL38 WBP18:WBP38 VRT18:VRT38 VHX18:VHX38 UYB18:UYB38 UOF18:UOF38 UEJ18:UEJ38 TUN18:TUN38 TKR18:TKR38 TAV18:TAV38 SQZ18:SQZ38 SHD18:SHD38 RXH18:RXH38 RNL18:RNL38 RDP18:RDP38 QTT18:QTT38 QJX18:QJX38 QAB18:QAB38 PQF18:PQF38 PGJ18:PGJ38 OWN18:OWN38 OMR18:OMR38 OCV18:OCV38 NSZ18:NSZ38 NJD18:NJD38 MZH18:MZH38 MPL18:MPL38 MFP18:MFP38 LVT18:LVT38 LLX18:LLX38 LCB18:LCB38 KSF18:KSF38 KIJ18:KIJ38 JYN18:JYN38 JOR18:JOR38 JEV18:JEV38 IUZ18:IUZ38 ILD18:ILD38 IBH18:IBH38 HRL18:HRL38 HHP18:HHP38 GXT18:GXT38 GNX18:GNX38 GEB18:GEB38 FUF18:FUF38 FKJ18:FKJ38 FAN18:FAN38 EQR18:EQR38 EGV18:EGV38 DWZ18:DWZ38 DND18:DND38 DDH18:DDH38 CTL18:CTL38 CJP18:CJP38 BZT18:BZT38 BPX18:BPX38 BGB18:BGB38 AWF18:AWF38 AMJ18:AMJ38 ACN18:ACN38 SR18:SR38 IV18:IV38 WBP983089 VRT983089 VHX983089 UYB983089 UOF983089 UEJ983089 TUN983089 TKR983089 TAV983089 SQZ983089 SHD983089 RXH983089 RNL983089 RDP983089 QTT983089 QJX983089 QAB983089 PQF983089 PGJ983089 OWN983089 OMR983089 OCV983089 NSZ983089 NJD983089 MZH983089 MPL983089 MFP983089 LVT983089 LLX983089 LCB983089 KSF983089 KIJ983089 JYN983089 JOR983089 JEV983089 IUZ983089 ILD983089 IBH983089 HRL983089 HHP983089 GXT983089 GNX983089 GEB983089 FUF983089 FKJ983089 FAN983089 EQR983089 EGV983089 DWZ983089 DND983089 DDH983089 CTL983089 CJP983089 BZT983089 BPX983089 BGB983089 AWF983089 AMJ983089 ACN983089 SR983089 IV983089 C983089 WVH917553 WLL917553 WBP917553 VRT917553 VHX917553 UYB917553 UOF917553 UEJ917553 TUN917553 TKR917553 TAV917553 SQZ917553 SHD917553 RXH917553 RNL917553 RDP917553 QTT917553 QJX917553 QAB917553 PQF917553 PGJ917553 OWN917553 OMR917553 OCV917553 NSZ917553 NJD917553 MZH917553 MPL917553 MFP917553 LVT917553 LLX917553 LCB917553 KSF917553 KIJ917553 JYN917553 JOR917553 JEV917553 IUZ917553 ILD917553 IBH917553 HRL917553 HHP917553 GXT917553 GNX917553 GEB917553 FUF917553 FKJ917553 FAN917553 EQR917553 EGV917553 DWZ917553 DND917553 DDH917553 CTL917553 CJP917553 BZT917553 BPX917553 BGB917553 AWF917553 AMJ917553 ACN917553 SR917553 IV917553 C917553 WVH852017 WLL852017 WBP852017 VRT852017 VHX852017 UYB852017 UOF852017 UEJ852017 TUN852017 TKR852017 TAV852017 SQZ852017 SHD852017 RXH852017 RNL852017 RDP852017 QTT852017 QJX852017 QAB852017 PQF852017 PGJ852017 OWN852017 OMR852017 OCV852017 NSZ852017 NJD852017 MZH852017 MPL852017 MFP852017 LVT852017 LLX852017 LCB852017 KSF852017 KIJ852017 JYN852017 JOR852017 JEV852017 IUZ852017 ILD852017 IBH852017 HRL852017 HHP852017 GXT852017 GNX852017 GEB852017 FUF852017 FKJ852017 FAN852017 EQR852017 EGV852017 DWZ852017 DND852017 DDH852017 CTL852017 CJP852017 BZT852017 BPX852017 BGB852017 AWF852017 AMJ852017 ACN852017 SR852017 IV852017 C852017 WVH786481 WLL786481 WBP786481 VRT786481 VHX786481 UYB786481 UOF786481 UEJ786481 TUN786481 TKR786481 TAV786481 SQZ786481 SHD786481 RXH786481 RNL786481 RDP786481 QTT786481 QJX786481 QAB786481 PQF786481 PGJ786481 OWN786481 OMR786481 OCV786481 NSZ786481 NJD786481 MZH786481 MPL786481 MFP786481 LVT786481 LLX786481 LCB786481 KSF786481 KIJ786481 JYN786481 JOR786481 JEV786481 IUZ786481 ILD786481 IBH786481 HRL786481 HHP786481 GXT786481 GNX786481 GEB786481 FUF786481 FKJ786481 FAN786481 EQR786481 EGV786481 DWZ786481 DND786481 DDH786481 CTL786481 CJP786481 BZT786481 BPX786481 BGB786481 AWF786481 AMJ786481 ACN786481 SR786481 IV786481 C786481 WVH720945 WLL720945 WBP720945 VRT720945 VHX720945 UYB720945 UOF720945 UEJ720945 TUN720945 TKR720945 TAV720945 SQZ720945 SHD720945 RXH720945 RNL720945 RDP720945 QTT720945 QJX720945 QAB720945 PQF720945 PGJ720945 OWN720945 OMR720945 OCV720945 NSZ720945 NJD720945 MZH720945 MPL720945 MFP720945 LVT720945 LLX720945 LCB720945 KSF720945 KIJ720945 JYN720945 JOR720945 JEV720945 IUZ720945 ILD720945 IBH720945 HRL720945 HHP720945 GXT720945 GNX720945 GEB720945 FUF720945 FKJ720945 FAN720945 EQR720945 EGV720945 DWZ720945 DND720945 DDH720945 CTL720945 CJP720945 BZT720945 BPX720945 BGB720945 AWF720945 AMJ720945 ACN720945 SR720945 IV720945 C720945 WVH655409 WLL655409 WBP655409 VRT655409 VHX655409 UYB655409 UOF655409 UEJ655409 TUN655409 TKR655409 TAV655409 SQZ655409 SHD655409 RXH655409 RNL655409 RDP655409 QTT655409 QJX655409 QAB655409 PQF655409 PGJ655409 OWN655409 OMR655409 OCV655409 NSZ655409 NJD655409 MZH655409 MPL655409 MFP655409 LVT655409 LLX655409 LCB655409 KSF655409 KIJ655409 JYN655409 JOR655409 JEV655409 IUZ655409 ILD655409 IBH655409 HRL655409 HHP655409 GXT655409 GNX655409 GEB655409 FUF655409 FKJ655409 FAN655409 EQR655409 EGV655409 DWZ655409 DND655409 DDH655409 CTL655409 CJP655409 BZT655409 BPX655409 BGB655409 AWF655409 AMJ655409 ACN655409 SR655409 IV655409 C655409 WVH589873 WLL589873 WBP589873 VRT589873 VHX589873 UYB589873 UOF589873 UEJ589873 TUN589873 TKR589873 TAV589873 SQZ589873 SHD589873 RXH589873 RNL589873 RDP589873 QTT589873 QJX589873 QAB589873 PQF589873 PGJ589873 OWN589873 OMR589873 OCV589873 NSZ589873 NJD589873 MZH589873 MPL589873 MFP589873 LVT589873 LLX589873 LCB589873 KSF589873 KIJ589873 JYN589873 JOR589873 JEV589873 IUZ589873 ILD589873 IBH589873 HRL589873 HHP589873 GXT589873 GNX589873 GEB589873 FUF589873 FKJ589873 FAN589873 EQR589873 EGV589873 DWZ589873 DND589873 DDH589873 CTL589873 CJP589873 BZT589873 BPX589873 BGB589873 AWF589873 AMJ589873 ACN589873 SR589873 IV589873 C589873 WVH524337 WLL524337 WBP524337 VRT524337 VHX524337 UYB524337 UOF524337 UEJ524337 TUN524337 TKR524337 TAV524337 SQZ524337 SHD524337 RXH524337 RNL524337 RDP524337 QTT524337 QJX524337 QAB524337 PQF524337 PGJ524337 OWN524337 OMR524337 OCV524337 NSZ524337 NJD524337 MZH524337 MPL524337 MFP524337 LVT524337 LLX524337 LCB524337 KSF524337 KIJ524337 JYN524337 JOR524337 JEV524337 IUZ524337 ILD524337 IBH524337 HRL524337 HHP524337 GXT524337 GNX524337 GEB524337 FUF524337 FKJ524337 FAN524337 EQR524337 EGV524337 DWZ524337 DND524337 DDH524337 CTL524337 CJP524337 BZT524337 BPX524337 BGB524337 AWF524337 AMJ524337 ACN524337 SR524337 IV524337 C524337 WVH458801 WLL458801 WBP458801 VRT458801 VHX458801 UYB458801 UOF458801 UEJ458801 TUN458801 TKR458801 TAV458801 SQZ458801 SHD458801 RXH458801 RNL458801 RDP458801 QTT458801 QJX458801 QAB458801 PQF458801 PGJ458801 OWN458801 OMR458801 OCV458801 NSZ458801 NJD458801 MZH458801 MPL458801 MFP458801 LVT458801 LLX458801 LCB458801 KSF458801 KIJ458801 JYN458801 JOR458801 JEV458801 IUZ458801 ILD458801 IBH458801 HRL458801 HHP458801 GXT458801 GNX458801 GEB458801 FUF458801 FKJ458801 FAN458801 EQR458801 EGV458801 DWZ458801 DND458801 DDH458801 CTL458801 CJP458801 BZT458801 BPX458801 BGB458801 AWF458801 AMJ458801 ACN458801 SR458801 IV458801 C458801 WVH393265 WLL393265 WBP393265 VRT393265 VHX393265 UYB393265 UOF393265 UEJ393265 TUN393265 TKR393265 TAV393265 SQZ393265 SHD393265 RXH393265 RNL393265 RDP393265 QTT393265 QJX393265 QAB393265 PQF393265 PGJ393265 OWN393265 OMR393265 OCV393265 NSZ393265 NJD393265 MZH393265 MPL393265 MFP393265 LVT393265 LLX393265 LCB393265 KSF393265 KIJ393265 JYN393265 JOR393265 JEV393265 IUZ393265 ILD393265 IBH393265 HRL393265 HHP393265 GXT393265 GNX393265 GEB393265 FUF393265 FKJ393265 FAN393265 EQR393265 EGV393265 DWZ393265 DND393265 DDH393265 CTL393265 CJP393265 BZT393265 BPX393265 BGB393265 AWF393265 AMJ393265 ACN393265 SR393265 IV393265 C393265 WVH327729 WLL327729 WBP327729 VRT327729 VHX327729 UYB327729 UOF327729 UEJ327729 TUN327729 TKR327729 TAV327729 SQZ327729 SHD327729 RXH327729 RNL327729 RDP327729 QTT327729 QJX327729 QAB327729 PQF327729 PGJ327729 OWN327729 OMR327729 OCV327729 NSZ327729 NJD327729 MZH327729 MPL327729 MFP327729 LVT327729 LLX327729 LCB327729 KSF327729 KIJ327729 JYN327729 JOR327729 JEV327729 IUZ327729 ILD327729 IBH327729 HRL327729 HHP327729 GXT327729 GNX327729 GEB327729 FUF327729 FKJ327729 FAN327729 EQR327729 EGV327729 DWZ327729 DND327729 DDH327729 CTL327729 CJP327729 BZT327729 BPX327729 BGB327729 AWF327729 AMJ327729 ACN327729 SR327729 IV327729 C327729 WVH262193 WLL262193 WBP262193 VRT262193 VHX262193 UYB262193 UOF262193 UEJ262193 TUN262193 TKR262193 TAV262193 SQZ262193 SHD262193 RXH262193 RNL262193 RDP262193 QTT262193 QJX262193 QAB262193 PQF262193 PGJ262193 OWN262193 OMR262193 OCV262193 NSZ262193 NJD262193 MZH262193 MPL262193 MFP262193 LVT262193 LLX262193 LCB262193 KSF262193 KIJ262193 JYN262193 JOR262193 JEV262193 IUZ262193 ILD262193 IBH262193 HRL262193 HHP262193 GXT262193 GNX262193 GEB262193 FUF262193 FKJ262193 FAN262193 EQR262193 EGV262193 DWZ262193 DND262193 DDH262193 CTL262193 CJP262193 BZT262193 BPX262193 BGB262193 AWF262193 AMJ262193 ACN262193 SR262193 IV262193 C262193 WVH196657 WLL196657 WBP196657 VRT196657 VHX196657 UYB196657 UOF196657 UEJ196657 TUN196657 TKR196657 TAV196657 SQZ196657 SHD196657 RXH196657 RNL196657 RDP196657 QTT196657 QJX196657 QAB196657 PQF196657 PGJ196657 OWN196657 OMR196657 OCV196657 NSZ196657 NJD196657 MZH196657 MPL196657 MFP196657 LVT196657 LLX196657 LCB196657 KSF196657 KIJ196657 JYN196657 JOR196657 JEV196657 IUZ196657 ILD196657 IBH196657 HRL196657 HHP196657 GXT196657 GNX196657 GEB196657 FUF196657 FKJ196657 FAN196657 EQR196657 EGV196657 DWZ196657 DND196657 DDH196657 CTL196657 CJP196657 BZT196657 BPX196657 BGB196657 AWF196657 AMJ196657 ACN196657 SR196657 IV196657 C196657 WVH131121 WLL131121 WBP131121 VRT131121 VHX131121 UYB131121 UOF131121 UEJ131121 TUN131121 TKR131121 TAV131121 SQZ131121 SHD131121 RXH131121 RNL131121 RDP131121 QTT131121 QJX131121 QAB131121 PQF131121 PGJ131121 OWN131121 OMR131121 OCV131121 NSZ131121 NJD131121 MZH131121 MPL131121 MFP131121 LVT131121 LLX131121 LCB131121 KSF131121 KIJ131121 JYN131121 JOR131121 JEV131121 IUZ131121 ILD131121 IBH131121 HRL131121 HHP131121 GXT131121 GNX131121 GEB131121 FUF131121 FKJ131121 FAN131121 EQR131121 EGV131121 DWZ131121 DND131121 DDH131121 CTL131121 CJP131121 BZT131121 BPX131121 BGB131121 AWF131121 AMJ131121 ACN131121 SR131121 IV131121 C131121 WVH65585 WLL65585 WBP65585 VRT65585 VHX65585 UYB65585 UOF65585 UEJ65585 TUN65585 TKR65585 TAV65585 SQZ65585 SHD65585 RXH65585 RNL65585 RDP65585 QTT65585 QJX65585 QAB65585 PQF65585 PGJ65585 OWN65585 OMR65585 OCV65585 NSZ65585 NJD65585 MZH65585 MPL65585 MFP65585 LVT65585 LLX65585 LCB65585 KSF65585 KIJ65585 JYN65585 JOR65585 JEV65585 IUZ65585 ILD65585 IBH65585 HRL65585 HHP65585 GXT65585 GNX65585 GEB65585 FUF65585 FKJ65585 FAN65585 EQR65585 EGV65585 DWZ65585 DND65585 DDH65585 CTL65585 CJP65585 BZT65585 BPX65585 BGB65585 AWF65585 AMJ65585 ACN65585 SR65585 IV65585 C65585 WLL983089">
      <formula1>0</formula1>
      <formula2>1</formula2>
    </dataValidation>
    <dataValidation type="list" allowBlank="1" showInputMessage="1" showErrorMessage="1" sqref="WVE983089 WVE18:WVE38 WLI18:WLI38 WBM18:WBM38 VRQ18:VRQ38 VHU18:VHU38 UXY18:UXY38 UOC18:UOC38 UEG18:UEG38 TUK18:TUK38 TKO18:TKO38 TAS18:TAS38 SQW18:SQW38 SHA18:SHA38 RXE18:RXE38 RNI18:RNI38 RDM18:RDM38 QTQ18:QTQ38 QJU18:QJU38 PZY18:PZY38 PQC18:PQC38 PGG18:PGG38 OWK18:OWK38 OMO18:OMO38 OCS18:OCS38 NSW18:NSW38 NJA18:NJA38 MZE18:MZE38 MPI18:MPI38 MFM18:MFM38 LVQ18:LVQ38 LLU18:LLU38 LBY18:LBY38 KSC18:KSC38 KIG18:KIG38 JYK18:JYK38 JOO18:JOO38 JES18:JES38 IUW18:IUW38 ILA18:ILA38 IBE18:IBE38 HRI18:HRI38 HHM18:HHM38 GXQ18:GXQ38 GNU18:GNU38 GDY18:GDY38 FUC18:FUC38 FKG18:FKG38 FAK18:FAK38 EQO18:EQO38 EGS18:EGS38 DWW18:DWW38 DNA18:DNA38 DDE18:DDE38 CTI18:CTI38 CJM18:CJM38 BZQ18:BZQ38 BPU18:BPU38 BFY18:BFY38 AWC18:AWC38 AMG18:AMG38 ACK18:ACK38 SO18:SO38 IS18:IS38 A18:A38 WLI983089 WBM983089 VRQ983089 VHU983089 UXY983089 UOC983089 UEG983089 TUK983089 TKO983089 TAS983089 SQW983089 SHA983089 RXE983089 RNI983089 RDM983089 QTQ983089 QJU983089 PZY983089 PQC983089 PGG983089 OWK983089 OMO983089 OCS983089 NSW983089 NJA983089 MZE983089 MPI983089 MFM983089 LVQ983089 LLU983089 LBY983089 KSC983089 KIG983089 JYK983089 JOO983089 JES983089 IUW983089 ILA983089 IBE983089 HRI983089 HHM983089 GXQ983089 GNU983089 GDY983089 FUC983089 FKG983089 FAK983089 EQO983089 EGS983089 DWW983089 DNA983089 DDE983089 CTI983089 CJM983089 BZQ983089 BPU983089 BFY983089 AWC983089 AMG983089 ACK983089 SO983089 IS983089 A983089 WVE917553 WLI917553 WBM917553 VRQ917553 VHU917553 UXY917553 UOC917553 UEG917553 TUK917553 TKO917553 TAS917553 SQW917553 SHA917553 RXE917553 RNI917553 RDM917553 QTQ917553 QJU917553 PZY917553 PQC917553 PGG917553 OWK917553 OMO917553 OCS917553 NSW917553 NJA917553 MZE917553 MPI917553 MFM917553 LVQ917553 LLU917553 LBY917553 KSC917553 KIG917553 JYK917553 JOO917553 JES917553 IUW917553 ILA917553 IBE917553 HRI917553 HHM917553 GXQ917553 GNU917553 GDY917553 FUC917553 FKG917553 FAK917553 EQO917553 EGS917553 DWW917553 DNA917553 DDE917553 CTI917553 CJM917553 BZQ917553 BPU917553 BFY917553 AWC917553 AMG917553 ACK917553 SO917553 IS917553 A917553 WVE852017 WLI852017 WBM852017 VRQ852017 VHU852017 UXY852017 UOC852017 UEG852017 TUK852017 TKO852017 TAS852017 SQW852017 SHA852017 RXE852017 RNI852017 RDM852017 QTQ852017 QJU852017 PZY852017 PQC852017 PGG852017 OWK852017 OMO852017 OCS852017 NSW852017 NJA852017 MZE852017 MPI852017 MFM852017 LVQ852017 LLU852017 LBY852017 KSC852017 KIG852017 JYK852017 JOO852017 JES852017 IUW852017 ILA852017 IBE852017 HRI852017 HHM852017 GXQ852017 GNU852017 GDY852017 FUC852017 FKG852017 FAK852017 EQO852017 EGS852017 DWW852017 DNA852017 DDE852017 CTI852017 CJM852017 BZQ852017 BPU852017 BFY852017 AWC852017 AMG852017 ACK852017 SO852017 IS852017 A852017 WVE786481 WLI786481 WBM786481 VRQ786481 VHU786481 UXY786481 UOC786481 UEG786481 TUK786481 TKO786481 TAS786481 SQW786481 SHA786481 RXE786481 RNI786481 RDM786481 QTQ786481 QJU786481 PZY786481 PQC786481 PGG786481 OWK786481 OMO786481 OCS786481 NSW786481 NJA786481 MZE786481 MPI786481 MFM786481 LVQ786481 LLU786481 LBY786481 KSC786481 KIG786481 JYK786481 JOO786481 JES786481 IUW786481 ILA786481 IBE786481 HRI786481 HHM786481 GXQ786481 GNU786481 GDY786481 FUC786481 FKG786481 FAK786481 EQO786481 EGS786481 DWW786481 DNA786481 DDE786481 CTI786481 CJM786481 BZQ786481 BPU786481 BFY786481 AWC786481 AMG786481 ACK786481 SO786481 IS786481 A786481 WVE720945 WLI720945 WBM720945 VRQ720945 VHU720945 UXY720945 UOC720945 UEG720945 TUK720945 TKO720945 TAS720945 SQW720945 SHA720945 RXE720945 RNI720945 RDM720945 QTQ720945 QJU720945 PZY720945 PQC720945 PGG720945 OWK720945 OMO720945 OCS720945 NSW720945 NJA720945 MZE720945 MPI720945 MFM720945 LVQ720945 LLU720945 LBY720945 KSC720945 KIG720945 JYK720945 JOO720945 JES720945 IUW720945 ILA720945 IBE720945 HRI720945 HHM720945 GXQ720945 GNU720945 GDY720945 FUC720945 FKG720945 FAK720945 EQO720945 EGS720945 DWW720945 DNA720945 DDE720945 CTI720945 CJM720945 BZQ720945 BPU720945 BFY720945 AWC720945 AMG720945 ACK720945 SO720945 IS720945 A720945 WVE655409 WLI655409 WBM655409 VRQ655409 VHU655409 UXY655409 UOC655409 UEG655409 TUK655409 TKO655409 TAS655409 SQW655409 SHA655409 RXE655409 RNI655409 RDM655409 QTQ655409 QJU655409 PZY655409 PQC655409 PGG655409 OWK655409 OMO655409 OCS655409 NSW655409 NJA655409 MZE655409 MPI655409 MFM655409 LVQ655409 LLU655409 LBY655409 KSC655409 KIG655409 JYK655409 JOO655409 JES655409 IUW655409 ILA655409 IBE655409 HRI655409 HHM655409 GXQ655409 GNU655409 GDY655409 FUC655409 FKG655409 FAK655409 EQO655409 EGS655409 DWW655409 DNA655409 DDE655409 CTI655409 CJM655409 BZQ655409 BPU655409 BFY655409 AWC655409 AMG655409 ACK655409 SO655409 IS655409 A655409 WVE589873 WLI589873 WBM589873 VRQ589873 VHU589873 UXY589873 UOC589873 UEG589873 TUK589873 TKO589873 TAS589873 SQW589873 SHA589873 RXE589873 RNI589873 RDM589873 QTQ589873 QJU589873 PZY589873 PQC589873 PGG589873 OWK589873 OMO589873 OCS589873 NSW589873 NJA589873 MZE589873 MPI589873 MFM589873 LVQ589873 LLU589873 LBY589873 KSC589873 KIG589873 JYK589873 JOO589873 JES589873 IUW589873 ILA589873 IBE589873 HRI589873 HHM589873 GXQ589873 GNU589873 GDY589873 FUC589873 FKG589873 FAK589873 EQO589873 EGS589873 DWW589873 DNA589873 DDE589873 CTI589873 CJM589873 BZQ589873 BPU589873 BFY589873 AWC589873 AMG589873 ACK589873 SO589873 IS589873 A589873 WVE524337 WLI524337 WBM524337 VRQ524337 VHU524337 UXY524337 UOC524337 UEG524337 TUK524337 TKO524337 TAS524337 SQW524337 SHA524337 RXE524337 RNI524337 RDM524337 QTQ524337 QJU524337 PZY524337 PQC524337 PGG524337 OWK524337 OMO524337 OCS524337 NSW524337 NJA524337 MZE524337 MPI524337 MFM524337 LVQ524337 LLU524337 LBY524337 KSC524337 KIG524337 JYK524337 JOO524337 JES524337 IUW524337 ILA524337 IBE524337 HRI524337 HHM524337 GXQ524337 GNU524337 GDY524337 FUC524337 FKG524337 FAK524337 EQO524337 EGS524337 DWW524337 DNA524337 DDE524337 CTI524337 CJM524337 BZQ524337 BPU524337 BFY524337 AWC524337 AMG524337 ACK524337 SO524337 IS524337 A524337 WVE458801 WLI458801 WBM458801 VRQ458801 VHU458801 UXY458801 UOC458801 UEG458801 TUK458801 TKO458801 TAS458801 SQW458801 SHA458801 RXE458801 RNI458801 RDM458801 QTQ458801 QJU458801 PZY458801 PQC458801 PGG458801 OWK458801 OMO458801 OCS458801 NSW458801 NJA458801 MZE458801 MPI458801 MFM458801 LVQ458801 LLU458801 LBY458801 KSC458801 KIG458801 JYK458801 JOO458801 JES458801 IUW458801 ILA458801 IBE458801 HRI458801 HHM458801 GXQ458801 GNU458801 GDY458801 FUC458801 FKG458801 FAK458801 EQO458801 EGS458801 DWW458801 DNA458801 DDE458801 CTI458801 CJM458801 BZQ458801 BPU458801 BFY458801 AWC458801 AMG458801 ACK458801 SO458801 IS458801 A458801 WVE393265 WLI393265 WBM393265 VRQ393265 VHU393265 UXY393265 UOC393265 UEG393265 TUK393265 TKO393265 TAS393265 SQW393265 SHA393265 RXE393265 RNI393265 RDM393265 QTQ393265 QJU393265 PZY393265 PQC393265 PGG393265 OWK393265 OMO393265 OCS393265 NSW393265 NJA393265 MZE393265 MPI393265 MFM393265 LVQ393265 LLU393265 LBY393265 KSC393265 KIG393265 JYK393265 JOO393265 JES393265 IUW393265 ILA393265 IBE393265 HRI393265 HHM393265 GXQ393265 GNU393265 GDY393265 FUC393265 FKG393265 FAK393265 EQO393265 EGS393265 DWW393265 DNA393265 DDE393265 CTI393265 CJM393265 BZQ393265 BPU393265 BFY393265 AWC393265 AMG393265 ACK393265 SO393265 IS393265 A393265 WVE327729 WLI327729 WBM327729 VRQ327729 VHU327729 UXY327729 UOC327729 UEG327729 TUK327729 TKO327729 TAS327729 SQW327729 SHA327729 RXE327729 RNI327729 RDM327729 QTQ327729 QJU327729 PZY327729 PQC327729 PGG327729 OWK327729 OMO327729 OCS327729 NSW327729 NJA327729 MZE327729 MPI327729 MFM327729 LVQ327729 LLU327729 LBY327729 KSC327729 KIG327729 JYK327729 JOO327729 JES327729 IUW327729 ILA327729 IBE327729 HRI327729 HHM327729 GXQ327729 GNU327729 GDY327729 FUC327729 FKG327729 FAK327729 EQO327729 EGS327729 DWW327729 DNA327729 DDE327729 CTI327729 CJM327729 BZQ327729 BPU327729 BFY327729 AWC327729 AMG327729 ACK327729 SO327729 IS327729 A327729 WVE262193 WLI262193 WBM262193 VRQ262193 VHU262193 UXY262193 UOC262193 UEG262193 TUK262193 TKO262193 TAS262193 SQW262193 SHA262193 RXE262193 RNI262193 RDM262193 QTQ262193 QJU262193 PZY262193 PQC262193 PGG262193 OWK262193 OMO262193 OCS262193 NSW262193 NJA262193 MZE262193 MPI262193 MFM262193 LVQ262193 LLU262193 LBY262193 KSC262193 KIG262193 JYK262193 JOO262193 JES262193 IUW262193 ILA262193 IBE262193 HRI262193 HHM262193 GXQ262193 GNU262193 GDY262193 FUC262193 FKG262193 FAK262193 EQO262193 EGS262193 DWW262193 DNA262193 DDE262193 CTI262193 CJM262193 BZQ262193 BPU262193 BFY262193 AWC262193 AMG262193 ACK262193 SO262193 IS262193 A262193 WVE196657 WLI196657 WBM196657 VRQ196657 VHU196657 UXY196657 UOC196657 UEG196657 TUK196657 TKO196657 TAS196657 SQW196657 SHA196657 RXE196657 RNI196657 RDM196657 QTQ196657 QJU196657 PZY196657 PQC196657 PGG196657 OWK196657 OMO196657 OCS196657 NSW196657 NJA196657 MZE196657 MPI196657 MFM196657 LVQ196657 LLU196657 LBY196657 KSC196657 KIG196657 JYK196657 JOO196657 JES196657 IUW196657 ILA196657 IBE196657 HRI196657 HHM196657 GXQ196657 GNU196657 GDY196657 FUC196657 FKG196657 FAK196657 EQO196657 EGS196657 DWW196657 DNA196657 DDE196657 CTI196657 CJM196657 BZQ196657 BPU196657 BFY196657 AWC196657 AMG196657 ACK196657 SO196657 IS196657 A196657 WVE131121 WLI131121 WBM131121 VRQ131121 VHU131121 UXY131121 UOC131121 UEG131121 TUK131121 TKO131121 TAS131121 SQW131121 SHA131121 RXE131121 RNI131121 RDM131121 QTQ131121 QJU131121 PZY131121 PQC131121 PGG131121 OWK131121 OMO131121 OCS131121 NSW131121 NJA131121 MZE131121 MPI131121 MFM131121 LVQ131121 LLU131121 LBY131121 KSC131121 KIG131121 JYK131121 JOO131121 JES131121 IUW131121 ILA131121 IBE131121 HRI131121 HHM131121 GXQ131121 GNU131121 GDY131121 FUC131121 FKG131121 FAK131121 EQO131121 EGS131121 DWW131121 DNA131121 DDE131121 CTI131121 CJM131121 BZQ131121 BPU131121 BFY131121 AWC131121 AMG131121 ACK131121 SO131121 IS131121 A131121 WVE65585 WLI65585 WBM65585 VRQ65585 VHU65585 UXY65585 UOC65585 UEG65585 TUK65585 TKO65585 TAS65585 SQW65585 SHA65585 RXE65585 RNI65585 RDM65585 QTQ65585 QJU65585 PZY65585 PQC65585 PGG65585 OWK65585 OMO65585 OCS65585 NSW65585 NJA65585 MZE65585 MPI65585 MFM65585 LVQ65585 LLU65585 LBY65585 KSC65585 KIG65585 JYK65585 JOO65585 JES65585 IUW65585 ILA65585 IBE65585 HRI65585 HHM65585 GXQ65585 GNU65585 GDY65585 FUC65585 FKG65585 FAK65585 EQO65585 EGS65585 DWW65585 DNA65585 DDE65585 CTI65585 CJM65585 BZQ65585 BPU65585 BFY65585 AWC65585 AMG65585 ACK65585 SO65585 IS65585 A65585">
      <formula1>"1,2,3,4,5"</formula1>
    </dataValidation>
  </dataValidations>
  <pageMargins left="0.7" right="0.7" top="0.75" bottom="0.75" header="0.3" footer="0.3"/>
  <legacy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2:Z141"/>
  <sheetViews>
    <sheetView zoomScale="80" zoomScaleNormal="80" workbookViewId="0">
      <selection activeCell="B12" sqref="B12"/>
    </sheetView>
  </sheetViews>
  <sheetFormatPr baseColWidth="10" defaultRowHeight="15"/>
  <cols>
    <col min="1" max="1" width="3.140625" style="1" bestFit="1" customWidth="1"/>
    <col min="2" max="2" width="44.5703125" style="1" customWidth="1"/>
    <col min="3" max="3" width="16.5703125" style="1" customWidth="1"/>
    <col min="4" max="4" width="36.42578125" style="1" customWidth="1"/>
    <col min="5" max="5" width="19.85546875" style="1" bestFit="1" customWidth="1"/>
    <col min="6" max="6" width="33.42578125" style="1" customWidth="1"/>
    <col min="7" max="7" width="29.7109375" style="1" customWidth="1"/>
    <col min="8" max="8" width="21.140625" style="1" customWidth="1"/>
    <col min="9" max="9" width="16.85546875" style="1" customWidth="1"/>
    <col min="10" max="10" width="30.7109375" style="1" customWidth="1"/>
    <col min="11" max="11" width="34" style="1" customWidth="1"/>
    <col min="12" max="12" width="32.85546875" style="1" customWidth="1"/>
    <col min="13" max="13" width="18.7109375" style="1" customWidth="1"/>
    <col min="14" max="14" width="16.28515625" style="1" customWidth="1"/>
    <col min="15" max="15" width="26.140625" style="1" customWidth="1"/>
    <col min="16" max="16" width="18.140625" style="1" customWidth="1"/>
    <col min="17" max="17" width="4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v>29</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17" t="s">
        <v>10</v>
      </c>
      <c r="E14" s="17" t="s">
        <v>11</v>
      </c>
      <c r="F14" s="17" t="s">
        <v>12</v>
      </c>
      <c r="G14" s="776"/>
      <c r="I14" s="19"/>
      <c r="J14" s="19"/>
      <c r="K14" s="19"/>
      <c r="L14" s="19"/>
      <c r="M14" s="19"/>
      <c r="N14" s="16"/>
    </row>
    <row r="15" spans="2:16">
      <c r="B15" s="1262"/>
      <c r="C15" s="1262"/>
      <c r="D15" s="17">
        <v>29</v>
      </c>
      <c r="E15" s="20">
        <v>272073800</v>
      </c>
      <c r="F15" s="21">
        <v>100</v>
      </c>
      <c r="G15" s="779"/>
      <c r="I15" s="23"/>
      <c r="J15" s="23"/>
      <c r="K15" s="23"/>
      <c r="L15" s="23"/>
      <c r="M15" s="23"/>
      <c r="N15" s="16"/>
    </row>
    <row r="16" spans="2:16">
      <c r="B16" s="1262"/>
      <c r="C16" s="1262"/>
      <c r="D16" s="17"/>
      <c r="E16" s="20"/>
      <c r="F16" s="20"/>
      <c r="G16" s="779"/>
      <c r="I16" s="23"/>
      <c r="J16" s="23"/>
      <c r="K16" s="23"/>
      <c r="L16" s="23"/>
      <c r="M16" s="23"/>
      <c r="N16" s="16"/>
    </row>
    <row r="17" spans="1:14">
      <c r="B17" s="1262"/>
      <c r="C17" s="1262"/>
      <c r="D17" s="17"/>
      <c r="E17" s="20"/>
      <c r="F17" s="20"/>
      <c r="G17" s="779"/>
      <c r="I17" s="23"/>
      <c r="J17" s="23"/>
      <c r="K17" s="23"/>
      <c r="L17" s="23"/>
      <c r="M17" s="23"/>
      <c r="N17" s="16"/>
    </row>
    <row r="18" spans="1:14">
      <c r="B18" s="1262"/>
      <c r="C18" s="1262"/>
      <c r="D18" s="17"/>
      <c r="E18" s="24"/>
      <c r="F18" s="20"/>
      <c r="G18" s="779"/>
      <c r="H18" s="25"/>
      <c r="I18" s="23"/>
      <c r="J18" s="23"/>
      <c r="K18" s="23"/>
      <c r="L18" s="23"/>
      <c r="M18" s="23"/>
      <c r="N18" s="26"/>
    </row>
    <row r="19" spans="1:14">
      <c r="B19" s="1262"/>
      <c r="C19" s="1262"/>
      <c r="D19" s="17"/>
      <c r="E19" s="24"/>
      <c r="F19" s="20"/>
      <c r="G19" s="779"/>
      <c r="H19" s="25"/>
      <c r="I19" s="27"/>
      <c r="J19" s="27"/>
      <c r="K19" s="27"/>
      <c r="L19" s="27"/>
      <c r="M19" s="27"/>
      <c r="N19" s="26"/>
    </row>
    <row r="20" spans="1:14">
      <c r="B20" s="1262"/>
      <c r="C20" s="1262"/>
      <c r="D20" s="17"/>
      <c r="E20" s="24"/>
      <c r="F20" s="20"/>
      <c r="G20" s="779"/>
      <c r="H20" s="25"/>
      <c r="I20" s="15"/>
      <c r="J20" s="15"/>
      <c r="K20" s="15"/>
      <c r="L20" s="15"/>
      <c r="M20" s="15"/>
      <c r="N20" s="26"/>
    </row>
    <row r="21" spans="1:14">
      <c r="B21" s="1262"/>
      <c r="C21" s="1262"/>
      <c r="D21" s="17"/>
      <c r="E21" s="24"/>
      <c r="F21" s="20"/>
      <c r="G21" s="779"/>
      <c r="H21" s="25"/>
      <c r="I21" s="15"/>
      <c r="J21" s="15"/>
      <c r="K21" s="15"/>
      <c r="L21" s="15"/>
      <c r="M21" s="15"/>
      <c r="N21" s="26"/>
    </row>
    <row r="22" spans="1:14" ht="15.75" thickBot="1">
      <c r="B22" s="1263" t="s">
        <v>13</v>
      </c>
      <c r="C22" s="1264"/>
      <c r="D22" s="17"/>
      <c r="E22" s="28">
        <f>+SUM(E15:E21)</f>
        <v>272073800</v>
      </c>
      <c r="F22" s="29">
        <f>+SUM(F15:F21)</f>
        <v>100</v>
      </c>
      <c r="G22" s="779"/>
      <c r="H22" s="25"/>
      <c r="I22" s="15"/>
      <c r="J22" s="15"/>
      <c r="K22" s="15"/>
      <c r="L22" s="15"/>
      <c r="M22" s="15"/>
      <c r="N22" s="26"/>
    </row>
    <row r="23" spans="1:14" ht="90.75" thickBot="1">
      <c r="A23" s="30"/>
      <c r="B23" s="31" t="s">
        <v>14</v>
      </c>
      <c r="C23" s="31" t="s">
        <v>15</v>
      </c>
      <c r="E23" s="19"/>
      <c r="F23" s="19"/>
      <c r="G23" s="19"/>
      <c r="H23" s="19"/>
      <c r="I23" s="32"/>
      <c r="J23" s="32"/>
      <c r="K23" s="32"/>
      <c r="L23" s="32"/>
      <c r="M23" s="32"/>
    </row>
    <row r="24" spans="1:14" ht="15.75" thickBot="1">
      <c r="A24" s="33">
        <v>1</v>
      </c>
      <c r="C24" s="34">
        <f>+F22*0.8</f>
        <v>80</v>
      </c>
      <c r="D24" s="35"/>
      <c r="E24" s="36">
        <f>E22</f>
        <v>272073800</v>
      </c>
      <c r="F24" s="37"/>
      <c r="G24" s="37"/>
      <c r="H24" s="37"/>
      <c r="I24" s="38"/>
      <c r="J24" s="38"/>
      <c r="K24" s="38"/>
      <c r="L24" s="38"/>
      <c r="M24" s="38"/>
    </row>
    <row r="25" spans="1:14">
      <c r="A25" s="39"/>
      <c r="C25" s="40"/>
      <c r="D25" s="23"/>
      <c r="E25" s="41"/>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c r="H27"/>
      <c r="I27" s="15"/>
      <c r="J27" s="15"/>
      <c r="K27" s="15"/>
      <c r="L27" s="15"/>
      <c r="M27" s="15"/>
      <c r="N27" s="16"/>
    </row>
    <row r="28" spans="1:14">
      <c r="A28" s="39"/>
      <c r="B28"/>
      <c r="C28"/>
      <c r="D28"/>
      <c r="E28"/>
      <c r="F28"/>
      <c r="G28"/>
      <c r="H28"/>
      <c r="I28" s="15"/>
      <c r="J28" s="15"/>
      <c r="K28" s="15"/>
      <c r="L28" s="15"/>
      <c r="M28" s="15"/>
      <c r="N28" s="16"/>
    </row>
    <row r="29" spans="1:14">
      <c r="A29" s="39"/>
      <c r="B29" s="43" t="s">
        <v>17</v>
      </c>
      <c r="C29" s="43" t="s">
        <v>18</v>
      </c>
      <c r="D29" s="43" t="s">
        <v>19</v>
      </c>
      <c r="E29"/>
      <c r="F29"/>
      <c r="G29"/>
      <c r="H29"/>
      <c r="I29" s="15"/>
      <c r="J29" s="15"/>
      <c r="K29" s="15"/>
      <c r="L29" s="15"/>
      <c r="M29" s="15"/>
      <c r="N29" s="16"/>
    </row>
    <row r="30" spans="1:14">
      <c r="A30" s="39"/>
      <c r="B30" s="44" t="s">
        <v>20</v>
      </c>
      <c r="C30" s="45" t="s">
        <v>18</v>
      </c>
      <c r="D30" s="45"/>
      <c r="E30"/>
      <c r="F30"/>
      <c r="G30"/>
      <c r="H30"/>
      <c r="I30" s="15"/>
      <c r="J30" s="15"/>
      <c r="K30" s="15"/>
      <c r="L30" s="15"/>
      <c r="M30" s="15"/>
      <c r="N30" s="16"/>
    </row>
    <row r="31" spans="1:14">
      <c r="A31" s="39"/>
      <c r="B31" s="44" t="s">
        <v>21</v>
      </c>
      <c r="C31" s="45" t="s">
        <v>18</v>
      </c>
      <c r="D31" s="45"/>
      <c r="E31"/>
      <c r="F31"/>
      <c r="G31"/>
      <c r="H31"/>
      <c r="I31" s="15"/>
      <c r="J31" s="15"/>
      <c r="K31" s="15"/>
      <c r="L31" s="15"/>
      <c r="M31" s="15"/>
      <c r="N31" s="16"/>
    </row>
    <row r="32" spans="1:14">
      <c r="A32" s="39"/>
      <c r="B32" s="44" t="s">
        <v>22</v>
      </c>
      <c r="C32" s="45" t="s">
        <v>18</v>
      </c>
      <c r="D32" s="45"/>
      <c r="E32"/>
      <c r="F32"/>
      <c r="G32"/>
      <c r="H32"/>
      <c r="I32" s="15"/>
      <c r="J32" s="15"/>
      <c r="K32" s="15"/>
      <c r="L32" s="15"/>
      <c r="M32" s="15"/>
      <c r="N32" s="16"/>
    </row>
    <row r="33" spans="1:17">
      <c r="A33" s="39"/>
      <c r="B33" s="44" t="s">
        <v>23</v>
      </c>
      <c r="C33" s="45"/>
      <c r="D33" s="45" t="s">
        <v>19</v>
      </c>
      <c r="E33"/>
      <c r="F33"/>
      <c r="G33"/>
      <c r="H33"/>
      <c r="I33" s="15"/>
      <c r="J33" s="15"/>
      <c r="K33" s="15"/>
      <c r="L33" s="15"/>
      <c r="M33" s="15"/>
      <c r="N33" s="16"/>
    </row>
    <row r="34" spans="1:17">
      <c r="A34" s="39"/>
      <c r="B34" s="46" t="s">
        <v>24</v>
      </c>
      <c r="C34" s="47" t="s">
        <v>18</v>
      </c>
      <c r="D34" s="47"/>
      <c r="E34"/>
      <c r="F34"/>
      <c r="G34"/>
      <c r="H34"/>
      <c r="I34" s="15"/>
      <c r="J34" s="15"/>
      <c r="K34" s="15"/>
      <c r="L34" s="15"/>
      <c r="M34" s="15"/>
      <c r="N34" s="16"/>
    </row>
    <row r="35" spans="1:17">
      <c r="A35" s="39"/>
      <c r="B35"/>
      <c r="C35"/>
      <c r="D35"/>
      <c r="E35"/>
      <c r="F35"/>
      <c r="G35"/>
      <c r="H35"/>
      <c r="I35" s="15"/>
      <c r="J35" s="15"/>
      <c r="K35" s="15"/>
      <c r="L35" s="15"/>
      <c r="M35" s="15"/>
      <c r="N35" s="16"/>
    </row>
    <row r="36" spans="1:17">
      <c r="A36" s="39"/>
      <c r="B36" s="42" t="s">
        <v>25</v>
      </c>
      <c r="C36"/>
      <c r="D36"/>
      <c r="E36"/>
      <c r="F36"/>
      <c r="G36"/>
      <c r="H36"/>
      <c r="I36" s="15"/>
      <c r="J36" s="15"/>
      <c r="K36" s="15"/>
      <c r="L36" s="15"/>
      <c r="M36" s="15"/>
      <c r="N36" s="16"/>
    </row>
    <row r="37" spans="1:17">
      <c r="A37" s="39"/>
      <c r="B37"/>
      <c r="C37"/>
      <c r="D37"/>
      <c r="E37"/>
      <c r="F37"/>
      <c r="G37"/>
      <c r="H37"/>
      <c r="I37" s="15"/>
      <c r="J37" s="15"/>
      <c r="K37" s="15"/>
      <c r="L37" s="15"/>
      <c r="M37" s="15"/>
      <c r="N37" s="16"/>
    </row>
    <row r="38" spans="1:17">
      <c r="A38" s="39"/>
      <c r="B38"/>
      <c r="C38"/>
      <c r="D38"/>
      <c r="E38"/>
      <c r="F38"/>
      <c r="G38"/>
      <c r="H38"/>
      <c r="I38" s="15"/>
      <c r="J38" s="15"/>
      <c r="K38" s="15"/>
      <c r="L38" s="15"/>
      <c r="M38" s="15"/>
      <c r="N38" s="16"/>
    </row>
    <row r="39" spans="1:17" ht="30">
      <c r="A39" s="39"/>
      <c r="B39" s="43" t="s">
        <v>17</v>
      </c>
      <c r="C39" s="43" t="s">
        <v>26</v>
      </c>
      <c r="D39" s="48" t="s">
        <v>27</v>
      </c>
      <c r="E39" s="48" t="s">
        <v>28</v>
      </c>
      <c r="F39"/>
      <c r="G39"/>
      <c r="H39"/>
      <c r="I39" s="15"/>
      <c r="J39" s="15"/>
      <c r="K39" s="15"/>
      <c r="L39" s="15"/>
      <c r="M39" s="15"/>
      <c r="N39" s="16"/>
    </row>
    <row r="40" spans="1:17" ht="53.25" customHeight="1">
      <c r="A40" s="39"/>
      <c r="B40" s="49" t="s">
        <v>29</v>
      </c>
      <c r="C40" s="50">
        <v>40</v>
      </c>
      <c r="D40" s="45">
        <v>0</v>
      </c>
      <c r="E40" s="1265">
        <f>+D40+D41</f>
        <v>0</v>
      </c>
      <c r="F40"/>
      <c r="G40"/>
      <c r="H40"/>
      <c r="I40" s="15"/>
      <c r="J40" s="15"/>
      <c r="K40" s="15"/>
      <c r="L40" s="15"/>
      <c r="M40" s="15"/>
      <c r="N40" s="16"/>
    </row>
    <row r="41" spans="1:17" ht="87.75" customHeight="1">
      <c r="A41" s="39"/>
      <c r="B41" s="49" t="s">
        <v>30</v>
      </c>
      <c r="C41" s="50">
        <v>60</v>
      </c>
      <c r="D41" s="45">
        <v>0</v>
      </c>
      <c r="E41" s="1266"/>
      <c r="F41"/>
      <c r="G41"/>
      <c r="H41"/>
      <c r="I41" s="15"/>
      <c r="J41" s="15"/>
      <c r="K41" s="15"/>
      <c r="L41" s="15"/>
      <c r="M41" s="15"/>
      <c r="N41" s="16"/>
    </row>
    <row r="42" spans="1:17">
      <c r="A42" s="39"/>
      <c r="C42" s="40"/>
      <c r="D42" s="23"/>
      <c r="E42" s="41"/>
      <c r="F42" s="37"/>
      <c r="G42" s="37"/>
      <c r="H42" s="37"/>
      <c r="I42" s="38"/>
      <c r="J42" s="38"/>
      <c r="K42" s="38"/>
      <c r="L42" s="38"/>
      <c r="M42" s="38"/>
    </row>
    <row r="43" spans="1:17">
      <c r="A43" s="39"/>
      <c r="C43" s="40"/>
      <c r="D43" s="23"/>
      <c r="E43" s="41"/>
      <c r="F43" s="37"/>
      <c r="G43" s="37"/>
      <c r="H43" s="37"/>
      <c r="I43" s="38"/>
      <c r="J43" s="38"/>
      <c r="K43" s="38"/>
      <c r="L43" s="38"/>
      <c r="M43" s="38"/>
    </row>
    <row r="44" spans="1:17">
      <c r="A44" s="39"/>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72" customFormat="1" ht="45">
      <c r="A49" s="55">
        <v>1</v>
      </c>
      <c r="B49" s="56" t="s">
        <v>3</v>
      </c>
      <c r="C49" s="57" t="s">
        <v>3</v>
      </c>
      <c r="D49" s="58" t="s">
        <v>49</v>
      </c>
      <c r="E49" s="59" t="s">
        <v>50</v>
      </c>
      <c r="F49" s="60"/>
      <c r="G49" s="61"/>
      <c r="H49" s="62">
        <v>39479</v>
      </c>
      <c r="I49" s="62">
        <v>39813</v>
      </c>
      <c r="J49" s="63"/>
      <c r="K49" s="64"/>
      <c r="L49" s="65"/>
      <c r="M49" s="66"/>
      <c r="N49" s="67"/>
      <c r="O49" s="68"/>
      <c r="P49" s="69">
        <v>26</v>
      </c>
      <c r="Q49" s="70" t="s">
        <v>51</v>
      </c>
      <c r="R49" s="71"/>
      <c r="S49" s="71"/>
      <c r="T49" s="71"/>
      <c r="U49" s="71"/>
      <c r="V49" s="71"/>
      <c r="W49" s="71"/>
      <c r="X49" s="71"/>
      <c r="Y49" s="71"/>
      <c r="Z49" s="71"/>
    </row>
    <row r="50" spans="1:26" s="72" customFormat="1" ht="45">
      <c r="A50" s="55">
        <f>+A49+1</f>
        <v>2</v>
      </c>
      <c r="B50" s="56" t="s">
        <v>3</v>
      </c>
      <c r="C50" s="57" t="s">
        <v>3</v>
      </c>
      <c r="D50" s="58" t="s">
        <v>49</v>
      </c>
      <c r="E50" s="59" t="s">
        <v>52</v>
      </c>
      <c r="F50" s="60" t="s">
        <v>18</v>
      </c>
      <c r="G50" s="61" t="s">
        <v>53</v>
      </c>
      <c r="H50" s="62">
        <v>39845</v>
      </c>
      <c r="I50" s="62">
        <v>40178</v>
      </c>
      <c r="J50" s="63" t="s">
        <v>19</v>
      </c>
      <c r="K50" s="59" t="s">
        <v>54</v>
      </c>
      <c r="L50" s="66">
        <v>10</v>
      </c>
      <c r="M50" s="66">
        <v>240</v>
      </c>
      <c r="N50" s="67" t="s">
        <v>53</v>
      </c>
      <c r="O50" s="68">
        <v>208766525</v>
      </c>
      <c r="P50" s="69">
        <v>26</v>
      </c>
      <c r="Q50" s="73" t="s">
        <v>55</v>
      </c>
      <c r="R50" s="71"/>
      <c r="S50" s="71"/>
      <c r="T50" s="71"/>
      <c r="U50" s="71"/>
      <c r="V50" s="71"/>
      <c r="W50" s="71"/>
      <c r="X50" s="71"/>
      <c r="Y50" s="71"/>
      <c r="Z50" s="71"/>
    </row>
    <row r="51" spans="1:26" s="72" customFormat="1">
      <c r="A51" s="55">
        <f>+A50+1</f>
        <v>3</v>
      </c>
      <c r="B51" s="56" t="s">
        <v>3</v>
      </c>
      <c r="C51" s="57" t="s">
        <v>3</v>
      </c>
      <c r="D51" s="58" t="s">
        <v>49</v>
      </c>
      <c r="E51" s="59" t="s">
        <v>56</v>
      </c>
      <c r="F51" s="60" t="s">
        <v>18</v>
      </c>
      <c r="G51" s="61" t="s">
        <v>53</v>
      </c>
      <c r="H51" s="62">
        <v>40210</v>
      </c>
      <c r="I51" s="62">
        <v>40543</v>
      </c>
      <c r="J51" s="63" t="s">
        <v>19</v>
      </c>
      <c r="K51" s="74">
        <f>(DAYS360(H51,I51))/30</f>
        <v>11</v>
      </c>
      <c r="L51" s="63"/>
      <c r="M51" s="66">
        <v>240</v>
      </c>
      <c r="N51" s="67" t="s">
        <v>53</v>
      </c>
      <c r="O51" s="68">
        <v>217380200</v>
      </c>
      <c r="P51" s="69">
        <v>27</v>
      </c>
      <c r="Q51" s="73"/>
      <c r="R51" s="71"/>
      <c r="S51" s="71"/>
      <c r="T51" s="71"/>
      <c r="U51" s="71"/>
      <c r="V51" s="71"/>
      <c r="W51" s="71"/>
      <c r="X51" s="71"/>
      <c r="Y51" s="71"/>
      <c r="Z51" s="71"/>
    </row>
    <row r="52" spans="1:26" s="72" customFormat="1">
      <c r="A52" s="55">
        <f>+A51+1</f>
        <v>4</v>
      </c>
      <c r="B52" s="56" t="s">
        <v>3</v>
      </c>
      <c r="C52" s="57" t="s">
        <v>3</v>
      </c>
      <c r="D52" s="58" t="s">
        <v>49</v>
      </c>
      <c r="E52" s="59" t="s">
        <v>57</v>
      </c>
      <c r="F52" s="60" t="s">
        <v>18</v>
      </c>
      <c r="G52" s="61" t="s">
        <v>53</v>
      </c>
      <c r="H52" s="62">
        <v>40575</v>
      </c>
      <c r="I52" s="62">
        <v>40908</v>
      </c>
      <c r="J52" s="63" t="s">
        <v>19</v>
      </c>
      <c r="K52" s="74">
        <f>(DAYS360(H52,I52))/30</f>
        <v>11</v>
      </c>
      <c r="L52" s="63"/>
      <c r="M52" s="66">
        <v>240</v>
      </c>
      <c r="N52" s="67" t="s">
        <v>53</v>
      </c>
      <c r="O52" s="68">
        <v>223959950</v>
      </c>
      <c r="P52" s="69">
        <v>27</v>
      </c>
      <c r="Q52" s="73"/>
      <c r="R52" s="71"/>
      <c r="S52" s="71"/>
      <c r="T52" s="71"/>
      <c r="U52" s="71"/>
      <c r="V52" s="71"/>
      <c r="W52" s="71"/>
      <c r="X52" s="71"/>
      <c r="Y52" s="71"/>
      <c r="Z52" s="71"/>
    </row>
    <row r="53" spans="1:26" s="72" customFormat="1">
      <c r="A53" s="75">
        <f>+A52+1</f>
        <v>5</v>
      </c>
      <c r="B53" s="76" t="s">
        <v>3</v>
      </c>
      <c r="C53" s="77" t="s">
        <v>3</v>
      </c>
      <c r="D53" s="78" t="s">
        <v>49</v>
      </c>
      <c r="E53" s="79" t="s">
        <v>58</v>
      </c>
      <c r="F53" s="80" t="s">
        <v>18</v>
      </c>
      <c r="G53" s="81" t="s">
        <v>53</v>
      </c>
      <c r="H53" s="82">
        <v>40940</v>
      </c>
      <c r="I53" s="82">
        <v>41274</v>
      </c>
      <c r="J53" s="83" t="s">
        <v>19</v>
      </c>
      <c r="K53" s="84">
        <f>(DAYS360(H53,I53))/30</f>
        <v>11</v>
      </c>
      <c r="L53" s="83"/>
      <c r="M53" s="85">
        <v>240</v>
      </c>
      <c r="N53" s="86" t="s">
        <v>53</v>
      </c>
      <c r="O53" s="87">
        <v>180443776</v>
      </c>
      <c r="P53" s="88">
        <v>27</v>
      </c>
      <c r="Q53" s="89"/>
      <c r="R53" s="71"/>
      <c r="S53" s="71"/>
      <c r="T53" s="71"/>
      <c r="U53" s="71"/>
      <c r="V53" s="71"/>
      <c r="W53" s="71"/>
      <c r="X53" s="71"/>
      <c r="Y53" s="71"/>
      <c r="Z53" s="71"/>
    </row>
    <row r="54" spans="1:26" s="32" customFormat="1">
      <c r="A54" s="44"/>
      <c r="B54" s="44"/>
      <c r="C54" s="44"/>
      <c r="D54" s="44"/>
      <c r="E54" s="44"/>
      <c r="F54" s="44"/>
      <c r="G54" s="44"/>
      <c r="H54" s="44"/>
      <c r="I54" s="44"/>
      <c r="J54" s="44"/>
      <c r="K54" s="44"/>
      <c r="L54" s="44"/>
      <c r="M54" s="44"/>
      <c r="N54" s="44"/>
      <c r="O54" s="44"/>
      <c r="P54" s="44"/>
      <c r="Q54" s="44"/>
    </row>
    <row r="55" spans="1:26" s="32" customFormat="1">
      <c r="A55" s="44"/>
      <c r="B55" s="44"/>
      <c r="C55" s="44"/>
      <c r="D55" s="44"/>
      <c r="E55" s="44"/>
      <c r="F55" s="44"/>
      <c r="G55" s="44"/>
      <c r="H55" s="44"/>
      <c r="I55" s="44"/>
      <c r="J55" s="44"/>
      <c r="K55" s="44"/>
      <c r="L55" s="44"/>
      <c r="M55" s="44"/>
      <c r="N55" s="44"/>
      <c r="O55" s="44"/>
      <c r="P55" s="44"/>
      <c r="Q55" s="44"/>
    </row>
    <row r="56" spans="1:26" s="32" customFormat="1">
      <c r="A56" s="44"/>
      <c r="B56" s="44"/>
      <c r="C56" s="44"/>
      <c r="D56" s="44"/>
      <c r="E56" s="44"/>
      <c r="F56" s="44"/>
      <c r="G56" s="44"/>
      <c r="H56" s="44"/>
      <c r="I56" s="44"/>
      <c r="J56" s="44"/>
      <c r="K56" s="44"/>
      <c r="L56" s="44"/>
      <c r="M56" s="44"/>
      <c r="N56" s="44"/>
      <c r="O56" s="44"/>
      <c r="P56" s="44"/>
      <c r="Q56" s="44"/>
    </row>
    <row r="57" spans="1:26" s="32" customFormat="1">
      <c r="A57" s="44"/>
      <c r="B57" s="44"/>
      <c r="C57" s="44"/>
      <c r="D57" s="44"/>
      <c r="E57" s="44"/>
      <c r="F57" s="44"/>
      <c r="G57" s="44"/>
      <c r="H57" s="44"/>
      <c r="I57" s="44"/>
      <c r="J57" s="44"/>
      <c r="K57" s="44"/>
      <c r="L57" s="44"/>
      <c r="M57" s="44"/>
      <c r="N57" s="44"/>
      <c r="O57" s="44"/>
      <c r="P57" s="44"/>
      <c r="Q57" s="44"/>
    </row>
    <row r="58" spans="1:26" s="72" customFormat="1">
      <c r="A58" s="90"/>
      <c r="B58" s="91" t="s">
        <v>28</v>
      </c>
      <c r="C58" s="92"/>
      <c r="D58" s="93"/>
      <c r="E58" s="94"/>
      <c r="F58" s="95"/>
      <c r="G58" s="95"/>
      <c r="H58" s="95"/>
      <c r="I58" s="96"/>
      <c r="J58" s="97"/>
      <c r="K58" s="98" t="s">
        <v>59</v>
      </c>
      <c r="L58" s="99">
        <f>SUM(L50:L53)</f>
        <v>10</v>
      </c>
      <c r="M58" s="100">
        <f>SUM(M50:M53)</f>
        <v>960</v>
      </c>
      <c r="N58" s="99">
        <f>SUM(N50:N53)</f>
        <v>0</v>
      </c>
      <c r="O58" s="101"/>
      <c r="P58" s="101"/>
      <c r="Q58" s="102"/>
      <c r="R58" s="71"/>
      <c r="S58" s="71"/>
      <c r="T58" s="71"/>
      <c r="U58" s="71"/>
      <c r="V58" s="71"/>
      <c r="W58" s="71"/>
      <c r="X58" s="71"/>
      <c r="Y58" s="71"/>
      <c r="Z58" s="71"/>
    </row>
    <row r="59" spans="1:26" s="103" customFormat="1">
      <c r="E59" s="104"/>
    </row>
    <row r="60" spans="1:26" s="103" customFormat="1">
      <c r="B60" s="1393" t="s">
        <v>60</v>
      </c>
      <c r="C60" s="1393" t="s">
        <v>61</v>
      </c>
      <c r="D60" s="1478" t="s">
        <v>62</v>
      </c>
      <c r="E60" s="1478"/>
    </row>
    <row r="61" spans="1:26" s="103" customFormat="1">
      <c r="B61" s="1395"/>
      <c r="C61" s="1395"/>
      <c r="D61" s="105" t="s">
        <v>63</v>
      </c>
      <c r="E61" s="106" t="s">
        <v>64</v>
      </c>
    </row>
    <row r="62" spans="1:26" s="103" customFormat="1" ht="30.6" customHeight="1">
      <c r="B62" s="107" t="s">
        <v>65</v>
      </c>
      <c r="C62" s="108" t="s">
        <v>59</v>
      </c>
      <c r="D62" s="109" t="s">
        <v>18</v>
      </c>
      <c r="E62" s="110"/>
      <c r="F62" s="111"/>
      <c r="G62" s="111"/>
      <c r="H62" s="111"/>
      <c r="I62" s="111"/>
      <c r="J62" s="111"/>
      <c r="K62" s="111"/>
      <c r="L62" s="111"/>
      <c r="M62" s="111"/>
    </row>
    <row r="63" spans="1:26" s="103" customFormat="1" ht="30" customHeight="1">
      <c r="B63" s="107" t="s">
        <v>66</v>
      </c>
      <c r="C63" s="108" t="s">
        <v>67</v>
      </c>
      <c r="D63" s="109" t="s">
        <v>18</v>
      </c>
      <c r="E63" s="110"/>
    </row>
    <row r="64" spans="1:26" s="112" customFormat="1">
      <c r="B64" s="113"/>
      <c r="C64" s="1274"/>
      <c r="D64" s="1274"/>
      <c r="E64" s="1274"/>
      <c r="F64" s="1274"/>
      <c r="G64" s="1274"/>
      <c r="H64" s="1274"/>
      <c r="I64" s="1274"/>
      <c r="J64" s="1274"/>
      <c r="K64" s="1274"/>
      <c r="L64" s="1274"/>
      <c r="M64" s="1274"/>
      <c r="N64" s="1274"/>
    </row>
    <row r="65" spans="2:17" ht="28.15" customHeight="1" thickBot="1"/>
    <row r="66" spans="2:17" ht="27" thickBot="1">
      <c r="B66" s="1275" t="s">
        <v>68</v>
      </c>
      <c r="C66" s="1275"/>
      <c r="D66" s="1275"/>
      <c r="E66" s="1275"/>
      <c r="F66" s="1275"/>
      <c r="G66" s="1275"/>
      <c r="H66" s="1275"/>
      <c r="I66" s="1275"/>
      <c r="J66" s="1275"/>
      <c r="K66" s="1275"/>
      <c r="L66" s="1275"/>
      <c r="M66" s="1275"/>
      <c r="N66" s="1275"/>
    </row>
    <row r="69" spans="2:17" ht="135" customHeight="1">
      <c r="B69" s="114" t="s">
        <v>69</v>
      </c>
      <c r="C69" s="115" t="s">
        <v>70</v>
      </c>
      <c r="D69" s="115" t="s">
        <v>71</v>
      </c>
      <c r="E69" s="115" t="s">
        <v>72</v>
      </c>
      <c r="F69" s="115" t="s">
        <v>73</v>
      </c>
      <c r="G69" s="115" t="s">
        <v>74</v>
      </c>
      <c r="H69" s="115" t="s">
        <v>75</v>
      </c>
      <c r="I69" s="115" t="s">
        <v>76</v>
      </c>
      <c r="J69" s="115" t="s">
        <v>77</v>
      </c>
      <c r="K69" s="115" t="s">
        <v>78</v>
      </c>
      <c r="L69" s="115" t="s">
        <v>79</v>
      </c>
      <c r="M69" s="116" t="s">
        <v>80</v>
      </c>
      <c r="N69" s="116" t="s">
        <v>81</v>
      </c>
      <c r="O69" s="1271" t="s">
        <v>82</v>
      </c>
      <c r="P69" s="1273"/>
      <c r="Q69" s="115" t="s">
        <v>83</v>
      </c>
    </row>
    <row r="70" spans="2:17" ht="56.25" customHeight="1">
      <c r="B70" s="44" t="s">
        <v>84</v>
      </c>
      <c r="C70" s="44" t="s">
        <v>85</v>
      </c>
      <c r="D70" s="117" t="s">
        <v>86</v>
      </c>
      <c r="E70" s="117">
        <v>100</v>
      </c>
      <c r="F70" s="118" t="s">
        <v>53</v>
      </c>
      <c r="G70" s="118" t="s">
        <v>53</v>
      </c>
      <c r="H70" s="118" t="s">
        <v>18</v>
      </c>
      <c r="I70" s="118" t="s">
        <v>53</v>
      </c>
      <c r="J70" s="118" t="s">
        <v>18</v>
      </c>
      <c r="K70" s="45" t="s">
        <v>18</v>
      </c>
      <c r="L70" s="45" t="s">
        <v>18</v>
      </c>
      <c r="M70" s="45" t="s">
        <v>18</v>
      </c>
      <c r="N70" s="45" t="s">
        <v>18</v>
      </c>
      <c r="O70" s="1296" t="s">
        <v>87</v>
      </c>
      <c r="P70" s="1297"/>
      <c r="Q70" s="45" t="s">
        <v>18</v>
      </c>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44"/>
      <c r="C76" s="44"/>
      <c r="D76" s="44"/>
      <c r="E76" s="44"/>
      <c r="F76" s="44"/>
      <c r="G76" s="44"/>
      <c r="H76" s="44"/>
      <c r="I76" s="44"/>
      <c r="J76" s="44"/>
      <c r="K76" s="44"/>
      <c r="L76" s="44"/>
      <c r="M76" s="44"/>
      <c r="N76" s="44"/>
      <c r="O76" s="1278"/>
      <c r="P76" s="1279"/>
      <c r="Q76" s="44"/>
    </row>
    <row r="77" spans="2:17">
      <c r="B77" s="1" t="s">
        <v>88</v>
      </c>
    </row>
    <row r="78" spans="2:17">
      <c r="B78" s="1" t="s">
        <v>89</v>
      </c>
    </row>
    <row r="79" spans="2:17">
      <c r="B79" s="1" t="s">
        <v>90</v>
      </c>
    </row>
    <row r="81" spans="2:17" ht="15.75" thickBot="1"/>
    <row r="82" spans="2:17" ht="27" thickBot="1">
      <c r="B82" s="1268" t="s">
        <v>91</v>
      </c>
      <c r="C82" s="1269"/>
      <c r="D82" s="1269"/>
      <c r="E82" s="1269"/>
      <c r="F82" s="1269"/>
      <c r="G82" s="1269"/>
      <c r="H82" s="1269"/>
      <c r="I82" s="1269"/>
      <c r="J82" s="1269"/>
      <c r="K82" s="1269"/>
      <c r="L82" s="1269"/>
      <c r="M82" s="1269"/>
      <c r="N82" s="1270"/>
    </row>
    <row r="87" spans="2:17" ht="76.5" customHeight="1">
      <c r="B87" s="114" t="s">
        <v>92</v>
      </c>
      <c r="C87" s="114" t="s">
        <v>93</v>
      </c>
      <c r="D87" s="114" t="s">
        <v>94</v>
      </c>
      <c r="E87" s="114" t="s">
        <v>95</v>
      </c>
      <c r="F87" s="114" t="s">
        <v>96</v>
      </c>
      <c r="G87" s="114" t="s">
        <v>97</v>
      </c>
      <c r="H87" s="114" t="s">
        <v>98</v>
      </c>
      <c r="I87" s="114" t="s">
        <v>99</v>
      </c>
      <c r="J87" s="1271" t="s">
        <v>100</v>
      </c>
      <c r="K87" s="1272"/>
      <c r="L87" s="1273"/>
      <c r="M87" s="114" t="s">
        <v>101</v>
      </c>
      <c r="N87" s="114" t="s">
        <v>102</v>
      </c>
      <c r="O87" s="114" t="s">
        <v>103</v>
      </c>
      <c r="P87" s="1271" t="s">
        <v>82</v>
      </c>
      <c r="Q87" s="1273"/>
    </row>
    <row r="88" spans="2:17" s="103" customFormat="1" ht="98.25" customHeight="1">
      <c r="B88" s="123" t="s">
        <v>104</v>
      </c>
      <c r="C88" s="123" t="s">
        <v>105</v>
      </c>
      <c r="D88" s="109" t="s">
        <v>106</v>
      </c>
      <c r="E88" s="109">
        <v>34617169</v>
      </c>
      <c r="F88" s="123" t="s">
        <v>107</v>
      </c>
      <c r="G88" s="123" t="s">
        <v>108</v>
      </c>
      <c r="H88" s="124">
        <v>39759</v>
      </c>
      <c r="I88" s="109" t="s">
        <v>53</v>
      </c>
      <c r="J88" s="123" t="s">
        <v>109</v>
      </c>
      <c r="K88" s="123" t="s">
        <v>110</v>
      </c>
      <c r="L88" s="125" t="s">
        <v>111</v>
      </c>
      <c r="M88" s="109" t="s">
        <v>18</v>
      </c>
      <c r="N88" s="109" t="s">
        <v>18</v>
      </c>
      <c r="O88" s="109" t="s">
        <v>18</v>
      </c>
      <c r="P88" s="126"/>
      <c r="Q88" s="127"/>
    </row>
    <row r="89" spans="2:17" s="103" customFormat="1" ht="79.5" customHeight="1">
      <c r="B89" s="123" t="s">
        <v>112</v>
      </c>
      <c r="C89" s="123" t="s">
        <v>105</v>
      </c>
      <c r="D89" s="109" t="s">
        <v>113</v>
      </c>
      <c r="E89" s="109">
        <v>25292854</v>
      </c>
      <c r="F89" s="109" t="s">
        <v>114</v>
      </c>
      <c r="G89" s="123" t="s">
        <v>115</v>
      </c>
      <c r="H89" s="124">
        <v>38687</v>
      </c>
      <c r="I89" s="109">
        <v>113513</v>
      </c>
      <c r="J89" s="123" t="s">
        <v>49</v>
      </c>
      <c r="K89" s="123" t="s">
        <v>116</v>
      </c>
      <c r="L89" s="123" t="s">
        <v>117</v>
      </c>
      <c r="M89" s="109" t="s">
        <v>18</v>
      </c>
      <c r="N89" s="109" t="s">
        <v>18</v>
      </c>
      <c r="O89" s="109" t="s">
        <v>18</v>
      </c>
      <c r="P89" s="1350"/>
      <c r="Q89" s="1350"/>
    </row>
    <row r="90" spans="2:17">
      <c r="B90" s="44"/>
      <c r="C90" s="44"/>
      <c r="D90" s="44"/>
      <c r="E90" s="44"/>
      <c r="F90" s="44"/>
      <c r="G90" s="44"/>
      <c r="H90" s="44"/>
      <c r="I90" s="44"/>
      <c r="J90" s="44"/>
      <c r="K90" s="44"/>
      <c r="L90" s="44"/>
      <c r="M90" s="44"/>
      <c r="N90" s="44"/>
      <c r="O90" s="44"/>
      <c r="P90" s="1280"/>
      <c r="Q90" s="1280"/>
    </row>
    <row r="91" spans="2:17" ht="27" thickBot="1">
      <c r="B91" s="1374" t="s">
        <v>118</v>
      </c>
      <c r="C91" s="1375"/>
      <c r="D91" s="1375"/>
      <c r="E91" s="1375"/>
      <c r="F91" s="1375"/>
      <c r="G91" s="1375"/>
      <c r="H91" s="1375"/>
      <c r="I91" s="1375"/>
      <c r="J91" s="1375"/>
      <c r="K91" s="1375"/>
      <c r="L91" s="1375"/>
      <c r="M91" s="1375"/>
      <c r="N91" s="1376"/>
      <c r="O91" s="44"/>
      <c r="P91" s="1280"/>
      <c r="Q91" s="1280"/>
    </row>
    <row r="95" spans="2:17" ht="46.15" customHeight="1">
      <c r="B95" s="115" t="s">
        <v>17</v>
      </c>
      <c r="C95" s="115" t="s">
        <v>119</v>
      </c>
      <c r="D95" s="1271" t="s">
        <v>82</v>
      </c>
      <c r="E95" s="1273"/>
    </row>
    <row r="96" spans="2:17" ht="46.9" customHeight="1">
      <c r="B96" s="129" t="s">
        <v>120</v>
      </c>
      <c r="C96" s="109" t="s">
        <v>18</v>
      </c>
      <c r="D96" s="1280"/>
      <c r="E96" s="1280"/>
      <c r="F96" s="103"/>
    </row>
    <row r="99" spans="1:26" ht="26.25">
      <c r="B99" s="1256" t="s">
        <v>121</v>
      </c>
      <c r="C99" s="1257"/>
      <c r="D99" s="1257"/>
      <c r="E99" s="1257"/>
      <c r="F99" s="1257"/>
      <c r="G99" s="1257"/>
      <c r="H99" s="1257"/>
      <c r="I99" s="1257"/>
      <c r="J99" s="1257"/>
      <c r="K99" s="1257"/>
      <c r="L99" s="1257"/>
      <c r="M99" s="1257"/>
      <c r="N99" s="1257"/>
      <c r="O99" s="1257"/>
      <c r="P99" s="1257"/>
    </row>
    <row r="101" spans="1:26" ht="15.75" thickBot="1"/>
    <row r="102" spans="1:26" ht="27" thickBot="1">
      <c r="B102" s="1268" t="s">
        <v>122</v>
      </c>
      <c r="C102" s="1269"/>
      <c r="D102" s="1269"/>
      <c r="E102" s="1269"/>
      <c r="F102" s="1269"/>
      <c r="G102" s="1269"/>
      <c r="H102" s="1269"/>
      <c r="I102" s="1269"/>
      <c r="J102" s="1269"/>
      <c r="K102" s="1269"/>
      <c r="L102" s="1269"/>
      <c r="M102" s="1269"/>
      <c r="N102" s="1270"/>
    </row>
    <row r="104" spans="1:26" ht="15.75" thickBot="1">
      <c r="M104" s="51"/>
      <c r="N104" s="51"/>
    </row>
    <row r="105" spans="1:26" s="15" customFormat="1" ht="109.5" customHeight="1">
      <c r="B105" s="52" t="s">
        <v>33</v>
      </c>
      <c r="C105" s="52" t="s">
        <v>34</v>
      </c>
      <c r="D105" s="52" t="s">
        <v>35</v>
      </c>
      <c r="E105" s="52" t="s">
        <v>36</v>
      </c>
      <c r="F105" s="52" t="s">
        <v>37</v>
      </c>
      <c r="G105" s="52" t="s">
        <v>38</v>
      </c>
      <c r="H105" s="52" t="s">
        <v>39</v>
      </c>
      <c r="I105" s="52" t="s">
        <v>40</v>
      </c>
      <c r="J105" s="52" t="s">
        <v>41</v>
      </c>
      <c r="K105" s="52" t="s">
        <v>42</v>
      </c>
      <c r="L105" s="52" t="s">
        <v>43</v>
      </c>
      <c r="M105" s="53" t="s">
        <v>44</v>
      </c>
      <c r="N105" s="52" t="s">
        <v>45</v>
      </c>
      <c r="O105" s="52" t="s">
        <v>46</v>
      </c>
      <c r="P105" s="54" t="s">
        <v>47</v>
      </c>
      <c r="Q105" s="54" t="s">
        <v>48</v>
      </c>
    </row>
    <row r="106" spans="1:26" s="72" customFormat="1">
      <c r="A106" s="75">
        <f>+A105+1</f>
        <v>1</v>
      </c>
      <c r="B106" s="76"/>
      <c r="C106" s="77"/>
      <c r="D106" s="78"/>
      <c r="E106" s="79"/>
      <c r="F106" s="80"/>
      <c r="G106" s="81"/>
      <c r="H106" s="82"/>
      <c r="I106" s="82"/>
      <c r="J106" s="83"/>
      <c r="K106" s="84"/>
      <c r="L106" s="83"/>
      <c r="M106" s="85"/>
      <c r="N106" s="86"/>
      <c r="O106" s="87"/>
      <c r="P106" s="88"/>
      <c r="Q106" s="89"/>
      <c r="R106" s="71"/>
      <c r="S106" s="71"/>
      <c r="T106" s="71"/>
      <c r="U106" s="71"/>
      <c r="V106" s="71"/>
      <c r="W106" s="71"/>
      <c r="X106" s="71"/>
      <c r="Y106" s="71"/>
      <c r="Z106" s="71"/>
    </row>
    <row r="107" spans="1:26" s="72" customFormat="1">
      <c r="A107" s="75">
        <f>+A106+1</f>
        <v>2</v>
      </c>
      <c r="B107" s="56"/>
      <c r="C107" s="57"/>
      <c r="D107" s="58"/>
      <c r="E107" s="59"/>
      <c r="F107" s="60"/>
      <c r="G107" s="61"/>
      <c r="H107" s="62"/>
      <c r="I107" s="62"/>
      <c r="J107" s="63"/>
      <c r="K107" s="74"/>
      <c r="L107" s="63"/>
      <c r="M107" s="66"/>
      <c r="N107" s="67"/>
      <c r="O107" s="68"/>
      <c r="P107" s="69"/>
      <c r="Q107" s="73"/>
      <c r="R107" s="71"/>
      <c r="S107" s="71"/>
      <c r="T107" s="71"/>
      <c r="U107" s="71"/>
      <c r="V107" s="71"/>
      <c r="W107" s="71"/>
      <c r="X107" s="71"/>
      <c r="Y107" s="71"/>
      <c r="Z107" s="71"/>
    </row>
    <row r="108" spans="1:26" s="72" customFormat="1">
      <c r="A108" s="55"/>
      <c r="B108" s="58"/>
      <c r="C108" s="57"/>
      <c r="D108" s="58"/>
      <c r="E108" s="130"/>
      <c r="F108" s="60"/>
      <c r="G108" s="60"/>
      <c r="H108" s="60"/>
      <c r="I108" s="63"/>
      <c r="J108" s="63"/>
      <c r="K108" s="63"/>
      <c r="L108" s="59"/>
      <c r="M108" s="66"/>
      <c r="N108" s="67"/>
      <c r="O108" s="69"/>
      <c r="P108" s="69"/>
      <c r="Q108" s="73"/>
      <c r="R108" s="71"/>
      <c r="S108" s="71"/>
      <c r="T108" s="71"/>
      <c r="U108" s="71"/>
      <c r="V108" s="71"/>
      <c r="W108" s="71"/>
      <c r="X108" s="71"/>
      <c r="Y108" s="71"/>
      <c r="Z108" s="71"/>
    </row>
    <row r="109" spans="1:26" s="72" customFormat="1">
      <c r="A109" s="55"/>
      <c r="B109" s="56" t="s">
        <v>28</v>
      </c>
      <c r="C109" s="57"/>
      <c r="D109" s="58"/>
      <c r="E109" s="130"/>
      <c r="F109" s="60"/>
      <c r="G109" s="60"/>
      <c r="H109" s="60"/>
      <c r="I109" s="63"/>
      <c r="J109" s="63"/>
      <c r="K109" s="131"/>
      <c r="L109" s="131"/>
      <c r="M109" s="66"/>
      <c r="N109" s="131">
        <f>SUM(N107:N108)</f>
        <v>0</v>
      </c>
      <c r="O109" s="69"/>
      <c r="P109" s="69"/>
      <c r="Q109" s="132"/>
    </row>
    <row r="110" spans="1:26" s="103" customFormat="1">
      <c r="E110" s="104"/>
    </row>
    <row r="111" spans="1:26" s="103" customFormat="1" ht="18.75">
      <c r="B111" s="107" t="s">
        <v>123</v>
      </c>
      <c r="C111" s="108">
        <f>+K109</f>
        <v>0</v>
      </c>
      <c r="H111" s="111"/>
      <c r="I111" s="111"/>
      <c r="J111" s="111"/>
      <c r="K111" s="111"/>
      <c r="L111" s="111"/>
      <c r="M111" s="111"/>
    </row>
    <row r="113" spans="2:17" ht="15.75" thickBot="1"/>
    <row r="114" spans="2:17" s="103" customFormat="1" ht="37.15" customHeight="1" thickBot="1">
      <c r="B114" s="133" t="s">
        <v>124</v>
      </c>
      <c r="C114" s="134" t="s">
        <v>125</v>
      </c>
      <c r="D114" s="133" t="s">
        <v>27</v>
      </c>
      <c r="E114" s="134" t="s">
        <v>126</v>
      </c>
    </row>
    <row r="115" spans="2:17" s="103" customFormat="1" ht="16.5" customHeight="1">
      <c r="B115" s="135" t="s">
        <v>127</v>
      </c>
      <c r="C115" s="136">
        <v>20</v>
      </c>
      <c r="D115" s="136">
        <v>0</v>
      </c>
      <c r="E115" s="1475">
        <f>+D115+D116+D117</f>
        <v>0</v>
      </c>
    </row>
    <row r="116" spans="2:17" s="103" customFormat="1">
      <c r="B116" s="135" t="s">
        <v>128</v>
      </c>
      <c r="C116" s="109">
        <v>30</v>
      </c>
      <c r="D116" s="109">
        <v>0</v>
      </c>
      <c r="E116" s="1476"/>
    </row>
    <row r="117" spans="2:17" s="103" customFormat="1" ht="15.75" thickBot="1">
      <c r="B117" s="135" t="s">
        <v>129</v>
      </c>
      <c r="C117" s="137">
        <v>40</v>
      </c>
      <c r="D117" s="137">
        <v>0</v>
      </c>
      <c r="E117" s="1477"/>
    </row>
    <row r="119" spans="2:17" ht="15.75" thickBot="1"/>
    <row r="120" spans="2:17" ht="27" thickBot="1">
      <c r="B120" s="1268" t="s">
        <v>130</v>
      </c>
      <c r="C120" s="1269"/>
      <c r="D120" s="1269"/>
      <c r="E120" s="1269"/>
      <c r="F120" s="1269"/>
      <c r="G120" s="1269"/>
      <c r="H120" s="1269"/>
      <c r="I120" s="1269"/>
      <c r="J120" s="1269"/>
      <c r="K120" s="1269"/>
      <c r="L120" s="1269"/>
      <c r="M120" s="1269"/>
      <c r="N120" s="1270"/>
    </row>
    <row r="122" spans="2:17" ht="76.5" customHeight="1">
      <c r="B122" s="114" t="s">
        <v>92</v>
      </c>
      <c r="C122" s="114" t="s">
        <v>93</v>
      </c>
      <c r="D122" s="114" t="s">
        <v>94</v>
      </c>
      <c r="E122" s="114" t="s">
        <v>95</v>
      </c>
      <c r="F122" s="114" t="s">
        <v>96</v>
      </c>
      <c r="G122" s="114" t="s">
        <v>97</v>
      </c>
      <c r="H122" s="114" t="s">
        <v>98</v>
      </c>
      <c r="I122" s="114" t="s">
        <v>99</v>
      </c>
      <c r="J122" s="1271" t="s">
        <v>100</v>
      </c>
      <c r="K122" s="1272"/>
      <c r="L122" s="1273"/>
      <c r="M122" s="114" t="s">
        <v>101</v>
      </c>
      <c r="N122" s="114" t="s">
        <v>102</v>
      </c>
      <c r="O122" s="114" t="s">
        <v>103</v>
      </c>
      <c r="P122" s="1271" t="s">
        <v>82</v>
      </c>
      <c r="Q122" s="1273"/>
    </row>
    <row r="123" spans="2:17" s="103" customFormat="1" ht="99" customHeight="1">
      <c r="B123" s="138"/>
      <c r="C123" s="123"/>
      <c r="D123" s="109"/>
      <c r="E123" s="109"/>
      <c r="F123" s="123"/>
      <c r="G123" s="123"/>
      <c r="H123" s="124"/>
      <c r="I123" s="109"/>
      <c r="J123" s="123"/>
      <c r="K123" s="123"/>
      <c r="L123" s="109"/>
      <c r="M123" s="109"/>
      <c r="N123" s="109"/>
      <c r="O123" s="109"/>
      <c r="P123" s="1369"/>
      <c r="Q123" s="1370"/>
    </row>
    <row r="124" spans="2:17" s="103" customFormat="1" ht="82.5" customHeight="1">
      <c r="B124" s="138"/>
      <c r="C124" s="123"/>
      <c r="D124" s="109"/>
      <c r="E124" s="109"/>
      <c r="F124" s="109"/>
      <c r="G124" s="123"/>
      <c r="H124" s="124"/>
      <c r="I124" s="109"/>
      <c r="J124" s="123"/>
      <c r="K124" s="123"/>
      <c r="L124" s="109"/>
      <c r="M124" s="109"/>
      <c r="N124" s="109"/>
      <c r="O124" s="109"/>
      <c r="P124" s="1365"/>
      <c r="Q124" s="1365"/>
    </row>
    <row r="125" spans="2:17" s="141" customFormat="1" ht="51.75" customHeight="1">
      <c r="B125" s="139"/>
      <c r="C125" s="140"/>
      <c r="D125" s="110"/>
      <c r="E125" s="109"/>
      <c r="F125" s="110"/>
      <c r="G125" s="123"/>
      <c r="H125" s="124"/>
      <c r="I125" s="123"/>
      <c r="J125" s="123"/>
      <c r="K125" s="123"/>
      <c r="L125" s="123"/>
      <c r="M125" s="109"/>
      <c r="N125" s="109"/>
      <c r="O125" s="109"/>
      <c r="P125" s="1365"/>
      <c r="Q125" s="1365"/>
    </row>
    <row r="128" spans="2:17" ht="15.75" thickBot="1"/>
    <row r="129" spans="2:7" ht="54" customHeight="1">
      <c r="B129" s="48" t="s">
        <v>17</v>
      </c>
      <c r="C129" s="48" t="s">
        <v>124</v>
      </c>
      <c r="D129" s="114" t="s">
        <v>125</v>
      </c>
      <c r="E129" s="48" t="s">
        <v>27</v>
      </c>
      <c r="F129" s="142" t="s">
        <v>138</v>
      </c>
      <c r="G129" s="143"/>
    </row>
    <row r="130" spans="2:7" ht="219" customHeight="1">
      <c r="B130" s="1285" t="s">
        <v>139</v>
      </c>
      <c r="C130" s="144" t="s">
        <v>140</v>
      </c>
      <c r="D130" s="45">
        <v>25</v>
      </c>
      <c r="E130" s="45">
        <v>0</v>
      </c>
      <c r="F130" s="1286">
        <f>+E130+E131+E132</f>
        <v>10</v>
      </c>
      <c r="G130" s="145"/>
    </row>
    <row r="131" spans="2:7" ht="76.150000000000006" customHeight="1">
      <c r="B131" s="1285"/>
      <c r="C131" s="144" t="s">
        <v>141</v>
      </c>
      <c r="D131" s="146">
        <v>25</v>
      </c>
      <c r="E131" s="45">
        <v>0</v>
      </c>
      <c r="F131" s="1287"/>
      <c r="G131" s="145"/>
    </row>
    <row r="132" spans="2:7" ht="136.5" customHeight="1">
      <c r="B132" s="1285"/>
      <c r="C132" s="144" t="s">
        <v>142</v>
      </c>
      <c r="D132" s="45">
        <v>10</v>
      </c>
      <c r="E132" s="109">
        <v>10</v>
      </c>
      <c r="F132" s="1288"/>
      <c r="G132" s="145"/>
    </row>
    <row r="133" spans="2:7">
      <c r="C133"/>
    </row>
    <row r="136" spans="2:7">
      <c r="B136" s="42" t="s">
        <v>143</v>
      </c>
    </row>
    <row r="139" spans="2:7" ht="30">
      <c r="B139" s="43" t="s">
        <v>17</v>
      </c>
      <c r="C139" s="43" t="s">
        <v>26</v>
      </c>
      <c r="D139" s="48" t="s">
        <v>27</v>
      </c>
      <c r="E139" s="48" t="s">
        <v>28</v>
      </c>
    </row>
    <row r="140" spans="2:7" ht="61.5" customHeight="1">
      <c r="B140" s="49" t="s">
        <v>144</v>
      </c>
      <c r="C140" s="50">
        <v>40</v>
      </c>
      <c r="D140" s="45">
        <f>+E115</f>
        <v>0</v>
      </c>
      <c r="E140" s="1265">
        <f>+D140+D141</f>
        <v>10</v>
      </c>
    </row>
    <row r="141" spans="2:7" ht="93.75" customHeight="1">
      <c r="B141" s="49" t="s">
        <v>145</v>
      </c>
      <c r="C141" s="50">
        <v>60</v>
      </c>
      <c r="D141" s="45">
        <f>+F130</f>
        <v>10</v>
      </c>
      <c r="E141" s="1266"/>
    </row>
  </sheetData>
  <mergeCells count="45">
    <mergeCell ref="C9:N9"/>
    <mergeCell ref="B2:P2"/>
    <mergeCell ref="B4:P4"/>
    <mergeCell ref="C6:N6"/>
    <mergeCell ref="C7:N7"/>
    <mergeCell ref="C8:N8"/>
    <mergeCell ref="O72:P72"/>
    <mergeCell ref="C10:E10"/>
    <mergeCell ref="B14:C21"/>
    <mergeCell ref="B22:C22"/>
    <mergeCell ref="E40:E41"/>
    <mergeCell ref="M45:N45"/>
    <mergeCell ref="B60:B61"/>
    <mergeCell ref="C60:C61"/>
    <mergeCell ref="D60:E60"/>
    <mergeCell ref="C64:N64"/>
    <mergeCell ref="B66:N66"/>
    <mergeCell ref="O69:P69"/>
    <mergeCell ref="O70:P70"/>
    <mergeCell ref="O71:P71"/>
    <mergeCell ref="D96:E96"/>
    <mergeCell ref="O73:P73"/>
    <mergeCell ref="O74:P74"/>
    <mergeCell ref="O75:P75"/>
    <mergeCell ref="O76:P76"/>
    <mergeCell ref="B82:N82"/>
    <mergeCell ref="J87:L87"/>
    <mergeCell ref="P87:Q87"/>
    <mergeCell ref="P89:Q89"/>
    <mergeCell ref="P90:Q90"/>
    <mergeCell ref="B91:N91"/>
    <mergeCell ref="P91:Q91"/>
    <mergeCell ref="D95:E95"/>
    <mergeCell ref="E140:E141"/>
    <mergeCell ref="B99:P99"/>
    <mergeCell ref="B102:N102"/>
    <mergeCell ref="E115:E117"/>
    <mergeCell ref="B120:N120"/>
    <mergeCell ref="J122:L122"/>
    <mergeCell ref="P122:Q122"/>
    <mergeCell ref="P123:Q123"/>
    <mergeCell ref="P124:Q124"/>
    <mergeCell ref="P125:Q125"/>
    <mergeCell ref="B130:B132"/>
    <mergeCell ref="F130:F132"/>
  </mergeCells>
  <dataValidations count="2">
    <dataValidation type="decimal" allowBlank="1" showInputMessage="1" showErrorMessage="1" sqref="WVH983057 WLL983057 C65553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C131089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C196625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C262161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C327697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C393233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C458769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C524305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C589841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C655377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C720913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C786449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C851985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C917521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C983057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7 A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A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A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A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A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A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A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A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A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A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A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A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A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A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A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2:Z128"/>
  <sheetViews>
    <sheetView zoomScale="80" zoomScaleNormal="80" workbookViewId="0">
      <selection activeCell="B12" sqref="B12"/>
    </sheetView>
  </sheetViews>
  <sheetFormatPr baseColWidth="10" defaultRowHeight="15"/>
  <cols>
    <col min="1" max="1" width="3.140625" style="1" bestFit="1" customWidth="1"/>
    <col min="2" max="2" width="44.5703125" style="1" customWidth="1"/>
    <col min="3" max="3" width="16.5703125" style="1" customWidth="1"/>
    <col min="4" max="4" width="36.42578125" style="1" customWidth="1"/>
    <col min="5" max="5" width="19.85546875" style="1" bestFit="1" customWidth="1"/>
    <col min="6" max="6" width="31.5703125" style="1" customWidth="1"/>
    <col min="7" max="7" width="29.7109375" style="1" customWidth="1"/>
    <col min="8" max="8" width="21.140625" style="1" customWidth="1"/>
    <col min="9" max="9" width="14.85546875" style="1" customWidth="1"/>
    <col min="10" max="11" width="30.7109375" style="1" customWidth="1"/>
    <col min="12" max="12" width="41.140625" style="1" customWidth="1"/>
    <col min="13" max="13" width="18.7109375" style="1" customWidth="1"/>
    <col min="14" max="14" width="16.28515625" style="1" customWidth="1"/>
    <col min="15" max="15" width="26.140625" style="1" customWidth="1"/>
    <col min="16" max="16" width="33.85546875" style="1" customWidth="1"/>
    <col min="17" max="17" width="49.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146</v>
      </c>
      <c r="C10" s="1260">
        <v>30</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17" t="s">
        <v>10</v>
      </c>
      <c r="E14" s="17" t="s">
        <v>11</v>
      </c>
      <c r="F14" s="17" t="s">
        <v>12</v>
      </c>
      <c r="G14" s="147"/>
      <c r="I14" s="19"/>
      <c r="J14" s="19"/>
      <c r="K14" s="19"/>
      <c r="L14" s="19"/>
      <c r="M14" s="19"/>
      <c r="N14" s="16"/>
    </row>
    <row r="15" spans="2:16">
      <c r="B15" s="1262"/>
      <c r="C15" s="1262"/>
      <c r="D15" s="17">
        <v>30</v>
      </c>
      <c r="E15" s="20">
        <v>1570387312</v>
      </c>
      <c r="F15" s="21">
        <v>752</v>
      </c>
      <c r="G15" s="148"/>
      <c r="I15" s="23"/>
      <c r="J15" s="23"/>
      <c r="K15" s="23"/>
      <c r="L15" s="23"/>
      <c r="M15" s="23"/>
      <c r="N15" s="16"/>
    </row>
    <row r="16" spans="2:16">
      <c r="B16" s="1262"/>
      <c r="C16" s="1262"/>
      <c r="D16" s="17"/>
      <c r="E16" s="20"/>
      <c r="F16" s="20"/>
      <c r="G16" s="148"/>
      <c r="I16" s="23"/>
      <c r="J16" s="23"/>
      <c r="K16" s="23"/>
      <c r="L16" s="23"/>
      <c r="M16" s="23"/>
      <c r="N16" s="16"/>
    </row>
    <row r="17" spans="1:14">
      <c r="B17" s="1262"/>
      <c r="C17" s="1262"/>
      <c r="D17" s="17"/>
      <c r="E17" s="20"/>
      <c r="F17" s="20"/>
      <c r="G17" s="148"/>
      <c r="I17" s="23"/>
      <c r="J17" s="23"/>
      <c r="K17" s="23"/>
      <c r="L17" s="23"/>
      <c r="M17" s="23"/>
      <c r="N17" s="16"/>
    </row>
    <row r="18" spans="1:14">
      <c r="B18" s="1262"/>
      <c r="C18" s="1262"/>
      <c r="D18" s="17"/>
      <c r="E18" s="24"/>
      <c r="F18" s="20"/>
      <c r="G18" s="148"/>
      <c r="H18" s="25"/>
      <c r="I18" s="23"/>
      <c r="J18" s="23"/>
      <c r="K18" s="23"/>
      <c r="L18" s="23"/>
      <c r="M18" s="23"/>
      <c r="N18" s="26"/>
    </row>
    <row r="19" spans="1:14">
      <c r="B19" s="1262"/>
      <c r="C19" s="1262"/>
      <c r="D19" s="17"/>
      <c r="E19" s="24"/>
      <c r="F19" s="20"/>
      <c r="G19" s="148"/>
      <c r="H19" s="25"/>
      <c r="I19" s="27"/>
      <c r="J19" s="27"/>
      <c r="K19" s="27"/>
      <c r="L19" s="27"/>
      <c r="M19" s="27"/>
      <c r="N19" s="26"/>
    </row>
    <row r="20" spans="1:14">
      <c r="B20" s="1262"/>
      <c r="C20" s="1262"/>
      <c r="D20" s="17"/>
      <c r="E20" s="24"/>
      <c r="F20" s="20"/>
      <c r="G20" s="148"/>
      <c r="H20" s="25"/>
      <c r="I20" s="15"/>
      <c r="J20" s="15"/>
      <c r="K20" s="15"/>
      <c r="L20" s="15"/>
      <c r="M20" s="15"/>
      <c r="N20" s="26"/>
    </row>
    <row r="21" spans="1:14">
      <c r="B21" s="1262"/>
      <c r="C21" s="1262"/>
      <c r="D21" s="17"/>
      <c r="E21" s="24"/>
      <c r="F21" s="20"/>
      <c r="G21" s="148"/>
      <c r="H21" s="25"/>
      <c r="I21" s="15"/>
      <c r="J21" s="15"/>
      <c r="K21" s="15"/>
      <c r="L21" s="15"/>
      <c r="M21" s="15"/>
      <c r="N21" s="26"/>
    </row>
    <row r="22" spans="1:14" ht="15.75" thickBot="1">
      <c r="B22" s="1263" t="s">
        <v>13</v>
      </c>
      <c r="C22" s="1264"/>
      <c r="D22" s="17"/>
      <c r="E22" s="28">
        <f>+SUM(E15:E21)</f>
        <v>1570387312</v>
      </c>
      <c r="F22" s="29">
        <f>+SUM(F15:F21)</f>
        <v>752</v>
      </c>
      <c r="G22" s="148"/>
      <c r="H22" s="25"/>
      <c r="I22" s="15"/>
      <c r="J22" s="15"/>
      <c r="K22" s="15"/>
      <c r="L22" s="15"/>
      <c r="M22" s="15"/>
      <c r="N22" s="26"/>
    </row>
    <row r="23" spans="1:14" ht="90.75" thickBot="1">
      <c r="A23" s="30"/>
      <c r="B23" s="31" t="s">
        <v>14</v>
      </c>
      <c r="C23" s="31" t="s">
        <v>15</v>
      </c>
      <c r="E23" s="19"/>
      <c r="F23" s="19"/>
      <c r="G23" s="149"/>
      <c r="H23" s="19"/>
      <c r="I23" s="32"/>
      <c r="J23" s="32"/>
      <c r="K23" s="32"/>
      <c r="L23" s="32"/>
      <c r="M23" s="32"/>
    </row>
    <row r="24" spans="1:14" ht="15.75" thickBot="1">
      <c r="A24" s="33">
        <v>1</v>
      </c>
      <c r="C24" s="34">
        <f>+F22*0.8</f>
        <v>601.6</v>
      </c>
      <c r="D24" s="35"/>
      <c r="E24" s="36">
        <f>E22</f>
        <v>1570387312</v>
      </c>
      <c r="F24" s="37"/>
      <c r="G24" s="37"/>
      <c r="H24" s="37"/>
      <c r="I24" s="38"/>
      <c r="J24" s="38"/>
      <c r="K24" s="38"/>
      <c r="L24" s="38"/>
      <c r="M24" s="38"/>
    </row>
    <row r="25" spans="1:14">
      <c r="A25" s="39"/>
      <c r="C25" s="40"/>
      <c r="D25" s="23"/>
      <c r="E25" s="41"/>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c r="H27"/>
      <c r="I27" s="15"/>
      <c r="J27" s="15"/>
      <c r="K27" s="15"/>
      <c r="L27" s="15"/>
      <c r="M27" s="15"/>
      <c r="N27" s="16"/>
    </row>
    <row r="28" spans="1:14">
      <c r="A28" s="39"/>
      <c r="B28"/>
      <c r="C28"/>
      <c r="D28"/>
      <c r="E28"/>
      <c r="F28"/>
      <c r="G28"/>
      <c r="H28"/>
      <c r="I28" s="15"/>
      <c r="J28" s="15"/>
      <c r="K28" s="15"/>
      <c r="L28" s="15"/>
      <c r="M28" s="15"/>
      <c r="N28" s="16"/>
    </row>
    <row r="29" spans="1:14">
      <c r="A29" s="39"/>
      <c r="B29" s="43" t="s">
        <v>17</v>
      </c>
      <c r="C29" s="43" t="s">
        <v>18</v>
      </c>
      <c r="D29" s="43" t="s">
        <v>19</v>
      </c>
      <c r="E29"/>
      <c r="F29"/>
      <c r="G29"/>
      <c r="H29"/>
      <c r="I29" s="15"/>
      <c r="J29" s="15"/>
      <c r="K29" s="15"/>
      <c r="L29" s="15"/>
      <c r="M29" s="15"/>
      <c r="N29" s="16"/>
    </row>
    <row r="30" spans="1:14">
      <c r="A30" s="39"/>
      <c r="B30" s="44" t="s">
        <v>20</v>
      </c>
      <c r="C30" s="45" t="s">
        <v>18</v>
      </c>
      <c r="D30" s="45"/>
      <c r="E30"/>
      <c r="F30"/>
      <c r="G30"/>
      <c r="H30"/>
      <c r="I30" s="15"/>
      <c r="J30" s="15"/>
      <c r="K30" s="15"/>
      <c r="L30" s="15"/>
      <c r="M30" s="15"/>
      <c r="N30" s="16"/>
    </row>
    <row r="31" spans="1:14">
      <c r="A31" s="39"/>
      <c r="B31" s="44" t="s">
        <v>21</v>
      </c>
      <c r="C31" s="45" t="s">
        <v>18</v>
      </c>
      <c r="D31" s="45"/>
      <c r="E31"/>
      <c r="F31"/>
      <c r="G31"/>
      <c r="H31"/>
      <c r="I31" s="15"/>
      <c r="J31" s="15"/>
      <c r="K31" s="15"/>
      <c r="L31" s="15"/>
      <c r="M31" s="15"/>
      <c r="N31" s="16"/>
    </row>
    <row r="32" spans="1:14">
      <c r="A32" s="39"/>
      <c r="B32" s="44" t="s">
        <v>22</v>
      </c>
      <c r="C32" s="45" t="s">
        <v>18</v>
      </c>
      <c r="D32" s="45"/>
      <c r="E32"/>
      <c r="F32"/>
      <c r="G32"/>
      <c r="H32"/>
      <c r="I32" s="15"/>
      <c r="J32" s="15"/>
      <c r="K32" s="15"/>
      <c r="L32" s="15"/>
      <c r="M32" s="15"/>
      <c r="N32" s="16"/>
    </row>
    <row r="33" spans="1:17">
      <c r="A33" s="39"/>
      <c r="B33" s="44" t="s">
        <v>23</v>
      </c>
      <c r="C33" s="45"/>
      <c r="D33" s="45" t="s">
        <v>19</v>
      </c>
      <c r="E33"/>
      <c r="F33"/>
      <c r="G33"/>
      <c r="H33"/>
      <c r="I33" s="15"/>
      <c r="J33" s="15"/>
      <c r="K33" s="15"/>
      <c r="L33" s="15"/>
      <c r="M33" s="15"/>
      <c r="N33" s="16"/>
    </row>
    <row r="34" spans="1:17">
      <c r="A34" s="39"/>
      <c r="B34" s="46" t="s">
        <v>24</v>
      </c>
      <c r="C34" s="45" t="s">
        <v>18</v>
      </c>
      <c r="D34" s="46"/>
      <c r="E34"/>
      <c r="F34"/>
      <c r="G34"/>
      <c r="H34"/>
      <c r="I34" s="15"/>
      <c r="J34" s="15"/>
      <c r="K34" s="15"/>
      <c r="L34" s="15"/>
      <c r="M34" s="15"/>
      <c r="N34" s="16"/>
    </row>
    <row r="35" spans="1:17">
      <c r="A35" s="39"/>
      <c r="B35"/>
      <c r="C35"/>
      <c r="D35"/>
      <c r="E35"/>
      <c r="F35"/>
      <c r="G35"/>
      <c r="H35"/>
      <c r="I35" s="15"/>
      <c r="J35" s="15"/>
      <c r="K35" s="15"/>
      <c r="L35" s="15"/>
      <c r="M35" s="15"/>
      <c r="N35" s="16"/>
    </row>
    <row r="36" spans="1:17">
      <c r="A36" s="39"/>
      <c r="B36" s="42" t="s">
        <v>25</v>
      </c>
      <c r="C36"/>
      <c r="D36"/>
      <c r="E36"/>
      <c r="F36"/>
      <c r="G36"/>
      <c r="H36"/>
      <c r="I36" s="15"/>
      <c r="J36" s="15"/>
      <c r="K36" s="15"/>
      <c r="L36" s="15"/>
      <c r="M36" s="15"/>
      <c r="N36" s="16"/>
    </row>
    <row r="37" spans="1:17">
      <c r="A37" s="39"/>
      <c r="B37"/>
      <c r="C37"/>
      <c r="D37"/>
      <c r="E37"/>
      <c r="F37"/>
      <c r="G37"/>
      <c r="H37"/>
      <c r="I37" s="15"/>
      <c r="J37" s="15"/>
      <c r="K37" s="15"/>
      <c r="L37" s="15"/>
      <c r="M37" s="15"/>
      <c r="N37" s="16"/>
    </row>
    <row r="38" spans="1:17">
      <c r="A38" s="39"/>
      <c r="B38"/>
      <c r="C38"/>
      <c r="D38"/>
      <c r="E38"/>
      <c r="F38"/>
      <c r="G38"/>
      <c r="H38"/>
      <c r="I38" s="15"/>
      <c r="J38" s="15"/>
      <c r="K38" s="15"/>
      <c r="L38" s="15"/>
      <c r="M38" s="15"/>
      <c r="N38" s="16"/>
    </row>
    <row r="39" spans="1:17" ht="30">
      <c r="A39" s="39"/>
      <c r="B39" s="43" t="s">
        <v>17</v>
      </c>
      <c r="C39" s="43" t="s">
        <v>26</v>
      </c>
      <c r="D39" s="48" t="s">
        <v>27</v>
      </c>
      <c r="E39" s="48" t="s">
        <v>28</v>
      </c>
      <c r="F39"/>
      <c r="G39"/>
      <c r="H39"/>
      <c r="I39" s="15"/>
      <c r="J39" s="15"/>
      <c r="K39" s="15"/>
      <c r="L39" s="15"/>
      <c r="M39" s="15"/>
      <c r="N39" s="16"/>
    </row>
    <row r="40" spans="1:17" ht="54" customHeight="1">
      <c r="A40" s="39"/>
      <c r="B40" s="49" t="s">
        <v>29</v>
      </c>
      <c r="C40" s="50">
        <v>40</v>
      </c>
      <c r="D40" s="45">
        <v>0</v>
      </c>
      <c r="E40" s="1265">
        <f>+D40+D41</f>
        <v>0</v>
      </c>
      <c r="F40"/>
      <c r="G40"/>
      <c r="H40"/>
      <c r="I40" s="15"/>
      <c r="J40" s="15"/>
      <c r="K40" s="15"/>
      <c r="L40" s="15"/>
      <c r="M40" s="15"/>
      <c r="N40" s="16"/>
    </row>
    <row r="41" spans="1:17" ht="90.75" customHeight="1">
      <c r="A41" s="39"/>
      <c r="B41" s="49" t="s">
        <v>30</v>
      </c>
      <c r="C41" s="50">
        <v>60</v>
      </c>
      <c r="D41" s="45">
        <v>0</v>
      </c>
      <c r="E41" s="1266"/>
      <c r="F41"/>
      <c r="G41"/>
      <c r="H41"/>
      <c r="I41" s="15"/>
      <c r="J41" s="15"/>
      <c r="K41" s="15"/>
      <c r="L41" s="15"/>
      <c r="M41" s="15"/>
      <c r="N41" s="16"/>
    </row>
    <row r="42" spans="1:17">
      <c r="A42" s="39"/>
      <c r="C42" s="40"/>
      <c r="D42" s="23"/>
      <c r="E42" s="41"/>
      <c r="F42" s="37"/>
      <c r="G42" s="37"/>
      <c r="H42" s="37"/>
      <c r="I42" s="38"/>
      <c r="J42" s="38"/>
      <c r="K42" s="38"/>
      <c r="L42" s="38"/>
      <c r="M42" s="38"/>
    </row>
    <row r="43" spans="1:17">
      <c r="A43" s="39"/>
      <c r="C43" s="40"/>
      <c r="D43" s="23"/>
      <c r="E43" s="41"/>
      <c r="F43" s="37"/>
      <c r="G43" s="37"/>
      <c r="H43" s="37"/>
      <c r="I43" s="38"/>
      <c r="J43" s="38"/>
      <c r="K43" s="38"/>
      <c r="L43" s="38"/>
      <c r="M43" s="38"/>
    </row>
    <row r="44" spans="1:17">
      <c r="A44" s="39"/>
      <c r="C44" s="40"/>
      <c r="D44" s="23"/>
      <c r="E44" s="41"/>
      <c r="F44" s="37"/>
      <c r="G44" s="37"/>
      <c r="H44" s="37"/>
      <c r="I44" s="38"/>
      <c r="J44" s="38"/>
      <c r="K44" s="38"/>
      <c r="L44" s="38"/>
      <c r="M44" s="38"/>
    </row>
    <row r="45" spans="1:17" ht="15.75" thickBot="1">
      <c r="M45" s="1267"/>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72" customFormat="1">
      <c r="A49" s="150">
        <v>1</v>
      </c>
      <c r="B49" s="56" t="s">
        <v>3</v>
      </c>
      <c r="C49" s="57" t="s">
        <v>3</v>
      </c>
      <c r="D49" s="58" t="s">
        <v>49</v>
      </c>
      <c r="E49" s="59" t="s">
        <v>147</v>
      </c>
      <c r="F49" s="60" t="s">
        <v>18</v>
      </c>
      <c r="G49" s="61" t="s">
        <v>53</v>
      </c>
      <c r="H49" s="62">
        <v>41306</v>
      </c>
      <c r="I49" s="62">
        <v>41639</v>
      </c>
      <c r="J49" s="63" t="s">
        <v>19</v>
      </c>
      <c r="K49" s="74">
        <f>(DAYS360(H49,I49))/30</f>
        <v>11</v>
      </c>
      <c r="L49" s="63" t="s">
        <v>53</v>
      </c>
      <c r="M49" s="66">
        <v>240</v>
      </c>
      <c r="N49" s="67" t="s">
        <v>53</v>
      </c>
      <c r="O49" s="68">
        <v>327336324</v>
      </c>
      <c r="P49" s="69">
        <v>27</v>
      </c>
      <c r="Q49" s="73"/>
      <c r="R49" s="71"/>
      <c r="S49" s="71"/>
      <c r="T49" s="71"/>
      <c r="U49" s="71"/>
      <c r="V49" s="71"/>
      <c r="W49" s="71"/>
      <c r="X49" s="71"/>
      <c r="Y49" s="71"/>
      <c r="Z49" s="71"/>
    </row>
    <row r="50" spans="1:26" s="72" customFormat="1" ht="31.5" customHeight="1">
      <c r="A50" s="150">
        <v>2</v>
      </c>
      <c r="B50" s="56" t="s">
        <v>3</v>
      </c>
      <c r="C50" s="57" t="s">
        <v>3</v>
      </c>
      <c r="D50" s="58" t="s">
        <v>49</v>
      </c>
      <c r="E50" s="59" t="s">
        <v>148</v>
      </c>
      <c r="F50" s="60" t="s">
        <v>18</v>
      </c>
      <c r="G50" s="61" t="s">
        <v>53</v>
      </c>
      <c r="H50" s="62">
        <v>41518</v>
      </c>
      <c r="I50" s="62">
        <v>41851</v>
      </c>
      <c r="J50" s="63" t="s">
        <v>19</v>
      </c>
      <c r="K50" s="74">
        <v>8</v>
      </c>
      <c r="L50" s="74">
        <v>4</v>
      </c>
      <c r="M50" s="66">
        <v>80</v>
      </c>
      <c r="N50" s="67" t="s">
        <v>53</v>
      </c>
      <c r="O50" s="68"/>
      <c r="P50" s="69"/>
      <c r="Q50" s="73" t="s">
        <v>149</v>
      </c>
      <c r="R50" s="71"/>
      <c r="S50" s="71"/>
      <c r="T50" s="71"/>
      <c r="U50" s="71"/>
      <c r="V50" s="71"/>
      <c r="W50" s="71"/>
      <c r="X50" s="71"/>
      <c r="Y50" s="71"/>
      <c r="Z50" s="71"/>
    </row>
    <row r="51" spans="1:26" s="72" customFormat="1" ht="15.75" customHeight="1">
      <c r="A51" s="150">
        <v>3</v>
      </c>
      <c r="B51" s="56" t="s">
        <v>3</v>
      </c>
      <c r="C51" s="57" t="s">
        <v>3</v>
      </c>
      <c r="D51" s="58" t="s">
        <v>49</v>
      </c>
      <c r="E51" s="59" t="s">
        <v>150</v>
      </c>
      <c r="F51" s="60" t="s">
        <v>18</v>
      </c>
      <c r="G51" s="61" t="s">
        <v>53</v>
      </c>
      <c r="H51" s="62">
        <v>40910</v>
      </c>
      <c r="I51" s="62">
        <v>41274</v>
      </c>
      <c r="J51" s="63" t="s">
        <v>19</v>
      </c>
      <c r="K51" s="74" t="s">
        <v>151</v>
      </c>
      <c r="L51" s="63" t="s">
        <v>53</v>
      </c>
      <c r="M51" s="66">
        <v>300</v>
      </c>
      <c r="N51" s="67" t="s">
        <v>53</v>
      </c>
      <c r="O51" s="68"/>
      <c r="P51" s="69"/>
      <c r="Q51" s="73"/>
      <c r="R51" s="71"/>
      <c r="S51" s="71"/>
      <c r="T51" s="71"/>
      <c r="U51" s="71"/>
      <c r="V51" s="71"/>
      <c r="W51" s="71"/>
      <c r="X51" s="71"/>
      <c r="Y51" s="71"/>
      <c r="Z51" s="71"/>
    </row>
    <row r="52" spans="1:26" s="72" customFormat="1" ht="15.75" customHeight="1">
      <c r="A52" s="150"/>
      <c r="B52" s="56"/>
      <c r="C52" s="57"/>
      <c r="D52" s="58"/>
      <c r="E52" s="59"/>
      <c r="F52" s="60"/>
      <c r="G52" s="61"/>
      <c r="H52" s="62"/>
      <c r="I52" s="62"/>
      <c r="J52" s="63"/>
      <c r="K52" s="74"/>
      <c r="L52" s="63" t="s">
        <v>53</v>
      </c>
      <c r="M52" s="66"/>
      <c r="N52" s="67"/>
      <c r="O52" s="68"/>
      <c r="P52" s="69"/>
      <c r="Q52" s="73"/>
      <c r="R52" s="71"/>
      <c r="S52" s="71"/>
      <c r="T52" s="71"/>
      <c r="U52" s="71"/>
      <c r="V52" s="71"/>
      <c r="W52" s="71"/>
      <c r="X52" s="71"/>
      <c r="Y52" s="71"/>
      <c r="Z52" s="71"/>
    </row>
    <row r="53" spans="1:26" s="162" customFormat="1">
      <c r="A53" s="150"/>
      <c r="B53" s="151" t="s">
        <v>28</v>
      </c>
      <c r="C53" s="152"/>
      <c r="D53" s="153"/>
      <c r="E53" s="154"/>
      <c r="F53" s="155"/>
      <c r="G53" s="155"/>
      <c r="H53" s="155"/>
      <c r="I53" s="156"/>
      <c r="J53" s="157"/>
      <c r="K53" s="158" t="s">
        <v>152</v>
      </c>
      <c r="L53" s="158" t="s">
        <v>153</v>
      </c>
      <c r="M53" s="159">
        <v>620</v>
      </c>
      <c r="N53" s="158"/>
      <c r="O53" s="160"/>
      <c r="P53" s="160"/>
      <c r="Q53" s="161"/>
    </row>
    <row r="54" spans="1:26" s="112" customFormat="1">
      <c r="E54" s="163"/>
    </row>
    <row r="55" spans="1:26" s="112" customFormat="1">
      <c r="B55" s="1253" t="s">
        <v>60</v>
      </c>
      <c r="C55" s="1253" t="s">
        <v>61</v>
      </c>
      <c r="D55" s="1255" t="s">
        <v>62</v>
      </c>
      <c r="E55" s="1255"/>
    </row>
    <row r="56" spans="1:26" s="112" customFormat="1">
      <c r="B56" s="1254"/>
      <c r="C56" s="1254"/>
      <c r="D56" s="164" t="s">
        <v>63</v>
      </c>
      <c r="E56" s="165" t="s">
        <v>64</v>
      </c>
    </row>
    <row r="57" spans="1:26" s="112" customFormat="1" ht="30.6" customHeight="1">
      <c r="B57" s="166" t="s">
        <v>65</v>
      </c>
      <c r="C57" s="167" t="str">
        <f>+K53</f>
        <v>30.97</v>
      </c>
      <c r="D57" s="118" t="s">
        <v>18</v>
      </c>
      <c r="E57" s="118"/>
      <c r="F57" s="168"/>
      <c r="G57" s="168"/>
      <c r="H57" s="168"/>
      <c r="I57" s="168"/>
      <c r="J57" s="168"/>
      <c r="K57" s="168"/>
      <c r="L57" s="168"/>
      <c r="M57" s="168"/>
    </row>
    <row r="58" spans="1:26" s="112" customFormat="1" ht="30" customHeight="1">
      <c r="B58" s="166" t="s">
        <v>66</v>
      </c>
      <c r="C58" s="167">
        <f>+M53</f>
        <v>620</v>
      </c>
      <c r="D58" s="118" t="s">
        <v>18</v>
      </c>
      <c r="E58" s="118"/>
    </row>
    <row r="59" spans="1:26" s="112" customFormat="1">
      <c r="B59" s="113"/>
      <c r="C59" s="1274"/>
      <c r="D59" s="1274"/>
      <c r="E59" s="1274"/>
      <c r="F59" s="1274"/>
      <c r="G59" s="1274"/>
      <c r="H59" s="1274"/>
      <c r="I59" s="1274"/>
      <c r="J59" s="1274"/>
      <c r="K59" s="1274"/>
      <c r="L59" s="1274"/>
      <c r="M59" s="1274"/>
      <c r="N59" s="1274"/>
    </row>
    <row r="60" spans="1:26" ht="28.15" customHeight="1" thickBot="1"/>
    <row r="61" spans="1:26" ht="27" thickBot="1">
      <c r="B61" s="1275" t="s">
        <v>68</v>
      </c>
      <c r="C61" s="1275"/>
      <c r="D61" s="1275"/>
      <c r="E61" s="1275"/>
      <c r="F61" s="1275"/>
      <c r="G61" s="1275"/>
      <c r="H61" s="1275"/>
      <c r="I61" s="1275"/>
      <c r="J61" s="1275"/>
      <c r="K61" s="1275"/>
      <c r="L61" s="1275"/>
      <c r="M61" s="1275"/>
      <c r="N61" s="1275"/>
    </row>
    <row r="64" spans="1:26" ht="127.5" customHeight="1">
      <c r="B64" s="114" t="s">
        <v>69</v>
      </c>
      <c r="C64" s="115" t="s">
        <v>70</v>
      </c>
      <c r="D64" s="115" t="s">
        <v>71</v>
      </c>
      <c r="E64" s="115" t="s">
        <v>72</v>
      </c>
      <c r="F64" s="115" t="s">
        <v>73</v>
      </c>
      <c r="G64" s="115" t="s">
        <v>74</v>
      </c>
      <c r="H64" s="115" t="s">
        <v>75</v>
      </c>
      <c r="I64" s="115" t="s">
        <v>76</v>
      </c>
      <c r="J64" s="115" t="s">
        <v>77</v>
      </c>
      <c r="K64" s="115" t="s">
        <v>78</v>
      </c>
      <c r="L64" s="115" t="s">
        <v>79</v>
      </c>
      <c r="M64" s="116" t="s">
        <v>80</v>
      </c>
      <c r="N64" s="116" t="s">
        <v>81</v>
      </c>
      <c r="O64" s="1271" t="s">
        <v>82</v>
      </c>
      <c r="P64" s="1273"/>
      <c r="Q64" s="114" t="s">
        <v>83</v>
      </c>
    </row>
    <row r="65" spans="2:17" ht="81" customHeight="1">
      <c r="B65" s="45" t="s">
        <v>154</v>
      </c>
      <c r="C65" s="45" t="s">
        <v>155</v>
      </c>
      <c r="D65" s="120"/>
      <c r="E65" s="120"/>
      <c r="F65" s="121"/>
      <c r="G65" s="121"/>
      <c r="H65" s="121"/>
      <c r="I65" s="109" t="s">
        <v>18</v>
      </c>
      <c r="J65" s="122"/>
      <c r="K65" s="44"/>
      <c r="L65" s="44"/>
      <c r="M65" s="44"/>
      <c r="N65" s="44"/>
      <c r="O65" s="1296" t="s">
        <v>156</v>
      </c>
      <c r="P65" s="1297"/>
      <c r="Q65" s="45" t="s">
        <v>18</v>
      </c>
    </row>
    <row r="66" spans="2:17">
      <c r="B66" s="1" t="s">
        <v>88</v>
      </c>
    </row>
    <row r="67" spans="2:17">
      <c r="B67" s="1" t="s">
        <v>89</v>
      </c>
    </row>
    <row r="68" spans="2:17">
      <c r="B68" s="1" t="s">
        <v>90</v>
      </c>
    </row>
    <row r="70" spans="2:17" ht="15.75" thickBot="1"/>
    <row r="71" spans="2:17" ht="27" thickBot="1">
      <c r="B71" s="1268" t="s">
        <v>91</v>
      </c>
      <c r="C71" s="1269"/>
      <c r="D71" s="1269"/>
      <c r="E71" s="1269"/>
      <c r="F71" s="1269"/>
      <c r="G71" s="1269"/>
      <c r="H71" s="1269"/>
      <c r="I71" s="1269"/>
      <c r="J71" s="1269"/>
      <c r="K71" s="1269"/>
      <c r="L71" s="1269"/>
      <c r="M71" s="1269"/>
      <c r="N71" s="1270"/>
    </row>
    <row r="74" spans="2:17" ht="76.5" customHeight="1">
      <c r="B74" s="114" t="s">
        <v>92</v>
      </c>
      <c r="C74" s="114" t="s">
        <v>93</v>
      </c>
      <c r="D74" s="114" t="s">
        <v>94</v>
      </c>
      <c r="E74" s="114" t="s">
        <v>95</v>
      </c>
      <c r="F74" s="114" t="s">
        <v>96</v>
      </c>
      <c r="G74" s="114" t="s">
        <v>97</v>
      </c>
      <c r="H74" s="114" t="s">
        <v>98</v>
      </c>
      <c r="I74" s="114" t="s">
        <v>99</v>
      </c>
      <c r="J74" s="1271" t="s">
        <v>100</v>
      </c>
      <c r="K74" s="1272"/>
      <c r="L74" s="1273"/>
      <c r="M74" s="114" t="s">
        <v>101</v>
      </c>
      <c r="N74" s="114" t="s">
        <v>102</v>
      </c>
      <c r="O74" s="114" t="s">
        <v>103</v>
      </c>
      <c r="P74" s="1271" t="s">
        <v>82</v>
      </c>
      <c r="Q74" s="1273"/>
    </row>
    <row r="75" spans="2:17" s="170" customFormat="1" ht="77.25" customHeight="1">
      <c r="B75" s="169" t="s">
        <v>157</v>
      </c>
      <c r="C75" s="123" t="s">
        <v>158</v>
      </c>
      <c r="D75" s="109" t="s">
        <v>159</v>
      </c>
      <c r="E75" s="109">
        <v>94540916</v>
      </c>
      <c r="F75" s="109" t="s">
        <v>160</v>
      </c>
      <c r="G75" s="123" t="s">
        <v>161</v>
      </c>
      <c r="H75" s="124">
        <v>39200</v>
      </c>
      <c r="I75" s="109" t="s">
        <v>53</v>
      </c>
      <c r="J75" s="109" t="s">
        <v>162</v>
      </c>
      <c r="K75" s="123" t="s">
        <v>163</v>
      </c>
      <c r="L75" s="123" t="s">
        <v>164</v>
      </c>
      <c r="M75" s="109" t="s">
        <v>18</v>
      </c>
      <c r="N75" s="109" t="s">
        <v>18</v>
      </c>
      <c r="O75" s="109" t="s">
        <v>19</v>
      </c>
      <c r="P75" s="1365" t="s">
        <v>165</v>
      </c>
      <c r="Q75" s="1365"/>
    </row>
    <row r="76" spans="2:17" s="171" customFormat="1" ht="75.75" customHeight="1">
      <c r="B76" s="169" t="s">
        <v>166</v>
      </c>
      <c r="C76" s="123" t="s">
        <v>158</v>
      </c>
      <c r="D76" s="109" t="s">
        <v>167</v>
      </c>
      <c r="E76" s="109">
        <v>25654393</v>
      </c>
      <c r="F76" s="123" t="s">
        <v>168</v>
      </c>
      <c r="G76" s="109" t="s">
        <v>169</v>
      </c>
      <c r="H76" s="124">
        <v>33949</v>
      </c>
      <c r="I76" s="109" t="s">
        <v>53</v>
      </c>
      <c r="J76" s="123" t="s">
        <v>170</v>
      </c>
      <c r="K76" s="123" t="s">
        <v>171</v>
      </c>
      <c r="L76" s="123" t="s">
        <v>172</v>
      </c>
      <c r="M76" s="109" t="s">
        <v>18</v>
      </c>
      <c r="N76" s="109" t="s">
        <v>18</v>
      </c>
      <c r="O76" s="109" t="s">
        <v>19</v>
      </c>
      <c r="P76" s="1365" t="s">
        <v>173</v>
      </c>
      <c r="Q76" s="1365"/>
    </row>
    <row r="77" spans="2:17" s="170" customFormat="1" ht="87.75" customHeight="1">
      <c r="B77" s="169" t="s">
        <v>174</v>
      </c>
      <c r="C77" s="123" t="s">
        <v>158</v>
      </c>
      <c r="D77" s="109" t="s">
        <v>175</v>
      </c>
      <c r="E77" s="109">
        <v>29179719</v>
      </c>
      <c r="F77" s="109" t="s">
        <v>176</v>
      </c>
      <c r="G77" s="123" t="s">
        <v>132</v>
      </c>
      <c r="H77" s="124">
        <v>40163</v>
      </c>
      <c r="I77" s="109" t="s">
        <v>53</v>
      </c>
      <c r="J77" s="123" t="s">
        <v>177</v>
      </c>
      <c r="K77" s="172" t="s">
        <v>178</v>
      </c>
      <c r="L77" s="123" t="s">
        <v>179</v>
      </c>
      <c r="M77" s="109" t="s">
        <v>18</v>
      </c>
      <c r="N77" s="109" t="s">
        <v>18</v>
      </c>
      <c r="O77" s="109" t="s">
        <v>18</v>
      </c>
      <c r="P77" s="1365" t="s">
        <v>180</v>
      </c>
      <c r="Q77" s="1365"/>
    </row>
    <row r="78" spans="2:17">
      <c r="B78" s="44"/>
      <c r="C78" s="44"/>
      <c r="D78" s="44"/>
      <c r="E78" s="44"/>
      <c r="F78" s="44"/>
      <c r="G78" s="44"/>
      <c r="H78" s="44"/>
      <c r="I78" s="44"/>
      <c r="J78" s="44"/>
      <c r="K78" s="44"/>
      <c r="L78" s="44"/>
      <c r="M78" s="44"/>
      <c r="N78" s="44"/>
      <c r="O78" s="44"/>
      <c r="P78" s="1280"/>
      <c r="Q78" s="1280"/>
    </row>
    <row r="79" spans="2:17" ht="27" thickBot="1">
      <c r="B79" s="1374" t="s">
        <v>118</v>
      </c>
      <c r="C79" s="1375"/>
      <c r="D79" s="1375"/>
      <c r="E79" s="1375"/>
      <c r="F79" s="1375"/>
      <c r="G79" s="1375"/>
      <c r="H79" s="1375"/>
      <c r="I79" s="1375"/>
      <c r="J79" s="1375"/>
      <c r="K79" s="1375"/>
      <c r="L79" s="1375"/>
      <c r="M79" s="1375"/>
      <c r="N79" s="1376"/>
      <c r="O79" s="44"/>
      <c r="P79" s="1280"/>
      <c r="Q79" s="1280"/>
    </row>
    <row r="83" spans="1:26" ht="46.15" customHeight="1">
      <c r="B83" s="115" t="s">
        <v>17</v>
      </c>
      <c r="C83" s="115" t="s">
        <v>119</v>
      </c>
      <c r="D83" s="1271" t="s">
        <v>82</v>
      </c>
      <c r="E83" s="1273"/>
    </row>
    <row r="84" spans="1:26" ht="46.9" customHeight="1">
      <c r="B84" s="129" t="s">
        <v>181</v>
      </c>
      <c r="C84" s="109" t="s">
        <v>18</v>
      </c>
      <c r="D84" s="1280"/>
      <c r="E84" s="1280"/>
      <c r="F84" s="103"/>
    </row>
    <row r="87" spans="1:26" ht="26.25">
      <c r="B87" s="1256" t="s">
        <v>121</v>
      </c>
      <c r="C87" s="1257"/>
      <c r="D87" s="1257"/>
      <c r="E87" s="1257"/>
      <c r="F87" s="1257"/>
      <c r="G87" s="1257"/>
      <c r="H87" s="1257"/>
      <c r="I87" s="1257"/>
      <c r="J87" s="1257"/>
      <c r="K87" s="1257"/>
      <c r="L87" s="1257"/>
      <c r="M87" s="1257"/>
      <c r="N87" s="1257"/>
      <c r="O87" s="1257"/>
      <c r="P87" s="1257"/>
    </row>
    <row r="89" spans="1:26" ht="15.75" thickBot="1"/>
    <row r="90" spans="1:26" ht="27" thickBot="1">
      <c r="B90" s="1268" t="s">
        <v>122</v>
      </c>
      <c r="C90" s="1269"/>
      <c r="D90" s="1269"/>
      <c r="E90" s="1269"/>
      <c r="F90" s="1269"/>
      <c r="G90" s="1269"/>
      <c r="H90" s="1269"/>
      <c r="I90" s="1269"/>
      <c r="J90" s="1269"/>
      <c r="K90" s="1269"/>
      <c r="L90" s="1269"/>
      <c r="M90" s="1269"/>
      <c r="N90" s="1270"/>
    </row>
    <row r="92" spans="1:26" ht="15.75" thickBot="1">
      <c r="M92" s="51"/>
      <c r="N92" s="51"/>
    </row>
    <row r="93" spans="1:26" s="15" customFormat="1" ht="109.5" customHeight="1">
      <c r="B93" s="52" t="s">
        <v>33</v>
      </c>
      <c r="C93" s="52" t="s">
        <v>34</v>
      </c>
      <c r="D93" s="52" t="s">
        <v>35</v>
      </c>
      <c r="E93" s="52" t="s">
        <v>36</v>
      </c>
      <c r="F93" s="52" t="s">
        <v>37</v>
      </c>
      <c r="G93" s="52" t="s">
        <v>38</v>
      </c>
      <c r="H93" s="52" t="s">
        <v>39</v>
      </c>
      <c r="I93" s="52" t="s">
        <v>40</v>
      </c>
      <c r="J93" s="52" t="s">
        <v>41</v>
      </c>
      <c r="K93" s="52" t="s">
        <v>42</v>
      </c>
      <c r="L93" s="52" t="s">
        <v>43</v>
      </c>
      <c r="M93" s="53" t="s">
        <v>44</v>
      </c>
      <c r="N93" s="52" t="s">
        <v>45</v>
      </c>
      <c r="O93" s="52" t="s">
        <v>46</v>
      </c>
      <c r="P93" s="54" t="s">
        <v>47</v>
      </c>
      <c r="Q93" s="54" t="s">
        <v>48</v>
      </c>
    </row>
    <row r="94" spans="1:26" s="72" customFormat="1" ht="67.5" customHeight="1">
      <c r="A94" s="150">
        <v>1</v>
      </c>
      <c r="B94" s="56"/>
      <c r="C94" s="57"/>
      <c r="D94" s="58"/>
      <c r="E94" s="59"/>
      <c r="F94" s="60"/>
      <c r="G94" s="61"/>
      <c r="H94" s="62"/>
      <c r="I94" s="62"/>
      <c r="J94" s="63"/>
      <c r="K94" s="74"/>
      <c r="L94" s="63"/>
      <c r="M94" s="66"/>
      <c r="N94" s="67"/>
      <c r="O94" s="68"/>
      <c r="P94" s="69"/>
      <c r="Q94" s="89"/>
      <c r="R94" s="71"/>
      <c r="S94" s="71"/>
      <c r="T94" s="71"/>
      <c r="U94" s="71"/>
      <c r="V94" s="71"/>
      <c r="W94" s="71"/>
      <c r="X94" s="71"/>
      <c r="Y94" s="71"/>
      <c r="Z94" s="71"/>
    </row>
    <row r="95" spans="1:26" s="162" customFormat="1">
      <c r="A95" s="150"/>
      <c r="B95" s="153"/>
      <c r="C95" s="152"/>
      <c r="D95" s="153"/>
      <c r="E95" s="154"/>
      <c r="F95" s="155"/>
      <c r="G95" s="155"/>
      <c r="H95" s="155"/>
      <c r="I95" s="157"/>
      <c r="J95" s="157"/>
      <c r="K95" s="157"/>
      <c r="L95" s="157"/>
      <c r="M95" s="159"/>
      <c r="N95" s="173"/>
      <c r="O95" s="160"/>
      <c r="P95" s="160"/>
      <c r="Q95" s="174"/>
      <c r="R95" s="175"/>
      <c r="S95" s="175"/>
      <c r="T95" s="175"/>
      <c r="U95" s="175"/>
      <c r="V95" s="175"/>
      <c r="W95" s="175"/>
      <c r="X95" s="175"/>
      <c r="Y95" s="175"/>
      <c r="Z95" s="175"/>
    </row>
    <row r="96" spans="1:26" s="162" customFormat="1">
      <c r="A96" s="150"/>
      <c r="B96" s="151" t="s">
        <v>28</v>
      </c>
      <c r="C96" s="152"/>
      <c r="D96" s="153"/>
      <c r="E96" s="154"/>
      <c r="F96" s="155"/>
      <c r="G96" s="155"/>
      <c r="H96" s="155"/>
      <c r="I96" s="157"/>
      <c r="J96" s="157"/>
      <c r="K96" s="158"/>
      <c r="L96" s="158">
        <f>SUM(L95:L95)</f>
        <v>0</v>
      </c>
      <c r="M96" s="159"/>
      <c r="N96" s="158">
        <f>SUM(N95:N95)</f>
        <v>0</v>
      </c>
      <c r="O96" s="160"/>
      <c r="P96" s="160"/>
      <c r="Q96" s="161"/>
    </row>
    <row r="97" spans="2:17">
      <c r="B97" s="112"/>
      <c r="C97" s="112"/>
      <c r="D97" s="112"/>
      <c r="E97" s="163"/>
      <c r="F97" s="112"/>
      <c r="G97" s="112"/>
      <c r="H97" s="112"/>
      <c r="I97" s="112"/>
      <c r="J97" s="112"/>
      <c r="K97" s="112"/>
      <c r="L97" s="112"/>
      <c r="M97" s="112"/>
      <c r="N97" s="112"/>
      <c r="O97" s="112"/>
      <c r="P97" s="112"/>
    </row>
    <row r="98" spans="2:17" ht="18.75">
      <c r="B98" s="166" t="s">
        <v>123</v>
      </c>
      <c r="C98" s="176">
        <f>+K96</f>
        <v>0</v>
      </c>
      <c r="H98" s="168"/>
      <c r="I98" s="168"/>
      <c r="J98" s="168"/>
      <c r="K98" s="168"/>
      <c r="L98" s="168"/>
      <c r="M98" s="168"/>
      <c r="N98" s="112"/>
      <c r="O98" s="112"/>
      <c r="P98" s="112"/>
    </row>
    <row r="100" spans="2:17" ht="15.75" thickBot="1"/>
    <row r="101" spans="2:17" ht="37.15" customHeight="1" thickBot="1">
      <c r="B101" s="177" t="s">
        <v>124</v>
      </c>
      <c r="C101" s="142" t="s">
        <v>125</v>
      </c>
      <c r="D101" s="177" t="s">
        <v>27</v>
      </c>
      <c r="E101" s="142" t="s">
        <v>126</v>
      </c>
    </row>
    <row r="102" spans="2:17" ht="14.25" customHeight="1">
      <c r="B102" s="178" t="s">
        <v>127</v>
      </c>
      <c r="C102" s="179">
        <v>20</v>
      </c>
      <c r="D102" s="179">
        <v>0</v>
      </c>
      <c r="E102" s="1282">
        <v>0</v>
      </c>
    </row>
    <row r="103" spans="2:17">
      <c r="B103" s="178" t="s">
        <v>128</v>
      </c>
      <c r="C103" s="118">
        <v>30</v>
      </c>
      <c r="D103" s="45">
        <v>0</v>
      </c>
      <c r="E103" s="1283"/>
    </row>
    <row r="104" spans="2:17" ht="15.75" thickBot="1">
      <c r="B104" s="178" t="s">
        <v>129</v>
      </c>
      <c r="C104" s="180">
        <v>40</v>
      </c>
      <c r="D104" s="180">
        <v>0</v>
      </c>
      <c r="E104" s="1284"/>
    </row>
    <row r="106" spans="2:17" ht="15.75" thickBot="1"/>
    <row r="107" spans="2:17" ht="27" thickBot="1">
      <c r="B107" s="1268" t="s">
        <v>130</v>
      </c>
      <c r="C107" s="1269"/>
      <c r="D107" s="1269"/>
      <c r="E107" s="1269"/>
      <c r="F107" s="1269"/>
      <c r="G107" s="1269"/>
      <c r="H107" s="1269"/>
      <c r="I107" s="1269"/>
      <c r="J107" s="1269"/>
      <c r="K107" s="1269"/>
      <c r="L107" s="1269"/>
      <c r="M107" s="1269"/>
      <c r="N107" s="1270"/>
    </row>
    <row r="109" spans="2:17" ht="76.5" customHeight="1">
      <c r="B109" s="114" t="s">
        <v>92</v>
      </c>
      <c r="C109" s="114" t="s">
        <v>93</v>
      </c>
      <c r="D109" s="114" t="s">
        <v>94</v>
      </c>
      <c r="E109" s="114" t="s">
        <v>95</v>
      </c>
      <c r="F109" s="114" t="s">
        <v>96</v>
      </c>
      <c r="G109" s="114" t="s">
        <v>97</v>
      </c>
      <c r="H109" s="114" t="s">
        <v>98</v>
      </c>
      <c r="I109" s="114" t="s">
        <v>99</v>
      </c>
      <c r="J109" s="1271" t="s">
        <v>100</v>
      </c>
      <c r="K109" s="1272"/>
      <c r="L109" s="1273"/>
      <c r="M109" s="114" t="s">
        <v>101</v>
      </c>
      <c r="N109" s="114" t="s">
        <v>102</v>
      </c>
      <c r="O109" s="114" t="s">
        <v>103</v>
      </c>
      <c r="P109" s="1271" t="s">
        <v>82</v>
      </c>
      <c r="Q109" s="1273"/>
    </row>
    <row r="110" spans="2:17" s="103" customFormat="1" ht="62.25" customHeight="1">
      <c r="B110" s="123"/>
      <c r="C110" s="108"/>
      <c r="D110" s="109"/>
      <c r="E110" s="109"/>
      <c r="F110" s="123"/>
      <c r="G110" s="123"/>
      <c r="H110" s="124"/>
      <c r="I110" s="109"/>
      <c r="J110" s="123"/>
      <c r="K110" s="123"/>
      <c r="L110" s="123"/>
      <c r="M110" s="109"/>
      <c r="N110" s="109"/>
      <c r="O110" s="109"/>
      <c r="P110" s="1365"/>
      <c r="Q110" s="1365"/>
    </row>
    <row r="111" spans="2:17" s="103" customFormat="1" ht="63.75" customHeight="1">
      <c r="B111" s="123"/>
      <c r="C111" s="108"/>
      <c r="D111" s="109"/>
      <c r="E111" s="109"/>
      <c r="F111" s="123"/>
      <c r="G111" s="123"/>
      <c r="H111" s="124"/>
      <c r="I111" s="109"/>
      <c r="J111" s="123"/>
      <c r="K111" s="123"/>
      <c r="L111" s="123"/>
      <c r="M111" s="109"/>
      <c r="N111" s="109"/>
      <c r="O111" s="109"/>
      <c r="P111" s="1369"/>
      <c r="Q111" s="1370"/>
    </row>
    <row r="112" spans="2:17" s="103" customFormat="1" ht="46.5" customHeight="1">
      <c r="B112" s="123"/>
      <c r="C112" s="108"/>
      <c r="D112" s="110"/>
      <c r="E112" s="109"/>
      <c r="F112" s="110"/>
      <c r="G112" s="123"/>
      <c r="H112" s="124"/>
      <c r="I112" s="123"/>
      <c r="J112" s="123"/>
      <c r="K112" s="123"/>
      <c r="L112" s="123"/>
      <c r="M112" s="109"/>
      <c r="N112" s="109"/>
      <c r="O112" s="109"/>
      <c r="P112" s="1365"/>
      <c r="Q112" s="1365"/>
    </row>
    <row r="115" spans="2:7" ht="15.75" thickBot="1"/>
    <row r="116" spans="2:7" ht="54" customHeight="1">
      <c r="B116" s="48" t="s">
        <v>17</v>
      </c>
      <c r="C116" s="48" t="s">
        <v>124</v>
      </c>
      <c r="D116" s="114" t="s">
        <v>125</v>
      </c>
      <c r="E116" s="48" t="s">
        <v>27</v>
      </c>
      <c r="F116" s="142" t="s">
        <v>138</v>
      </c>
      <c r="G116" s="181"/>
    </row>
    <row r="117" spans="2:7" ht="120.75" customHeight="1">
      <c r="B117" s="1285" t="s">
        <v>139</v>
      </c>
      <c r="C117" s="144" t="s">
        <v>140</v>
      </c>
      <c r="D117" s="45">
        <v>25</v>
      </c>
      <c r="E117" s="45">
        <v>0</v>
      </c>
      <c r="F117" s="1286">
        <f>+E117+E118+E119</f>
        <v>0</v>
      </c>
      <c r="G117" s="182"/>
    </row>
    <row r="118" spans="2:7" ht="76.150000000000006" customHeight="1">
      <c r="B118" s="1285"/>
      <c r="C118" s="144" t="s">
        <v>141</v>
      </c>
      <c r="D118" s="146">
        <v>25</v>
      </c>
      <c r="E118" s="45">
        <v>0</v>
      </c>
      <c r="F118" s="1287"/>
      <c r="G118" s="182"/>
    </row>
    <row r="119" spans="2:7" ht="69" customHeight="1">
      <c r="B119" s="1285"/>
      <c r="C119" s="144" t="s">
        <v>142</v>
      </c>
      <c r="D119" s="45">
        <v>10</v>
      </c>
      <c r="E119" s="45">
        <v>0</v>
      </c>
      <c r="F119" s="1288"/>
      <c r="G119" s="182"/>
    </row>
    <row r="120" spans="2:7">
      <c r="C120"/>
    </row>
    <row r="123" spans="2:7">
      <c r="B123" s="42" t="s">
        <v>143</v>
      </c>
    </row>
    <row r="126" spans="2:7" ht="30">
      <c r="B126" s="43" t="s">
        <v>17</v>
      </c>
      <c r="C126" s="43" t="s">
        <v>26</v>
      </c>
      <c r="D126" s="48" t="s">
        <v>27</v>
      </c>
      <c r="E126" s="48" t="s">
        <v>28</v>
      </c>
    </row>
    <row r="127" spans="2:7" ht="61.5" customHeight="1">
      <c r="B127" s="49" t="s">
        <v>144</v>
      </c>
      <c r="C127" s="50">
        <v>40</v>
      </c>
      <c r="D127" s="45">
        <f>+E102</f>
        <v>0</v>
      </c>
      <c r="E127" s="1265">
        <f>+D127+D128</f>
        <v>0</v>
      </c>
    </row>
    <row r="128" spans="2:7" ht="68.25" customHeight="1">
      <c r="B128" s="49" t="s">
        <v>145</v>
      </c>
      <c r="C128" s="50">
        <v>60</v>
      </c>
      <c r="D128" s="45">
        <f>+F117</f>
        <v>0</v>
      </c>
      <c r="E128" s="1266"/>
    </row>
  </sheetData>
  <mergeCells count="41">
    <mergeCell ref="C9:N9"/>
    <mergeCell ref="B2:P2"/>
    <mergeCell ref="B4:P4"/>
    <mergeCell ref="C6:N6"/>
    <mergeCell ref="C7:N7"/>
    <mergeCell ref="C8:N8"/>
    <mergeCell ref="J74:L74"/>
    <mergeCell ref="P74:Q74"/>
    <mergeCell ref="C10:E10"/>
    <mergeCell ref="B14:C21"/>
    <mergeCell ref="B22:C22"/>
    <mergeCell ref="E40:E41"/>
    <mergeCell ref="M45:N45"/>
    <mergeCell ref="B55:B56"/>
    <mergeCell ref="C55:C56"/>
    <mergeCell ref="D55:E55"/>
    <mergeCell ref="C59:N59"/>
    <mergeCell ref="B61:N61"/>
    <mergeCell ref="O64:P64"/>
    <mergeCell ref="O65:P65"/>
    <mergeCell ref="B71:N71"/>
    <mergeCell ref="P75:Q75"/>
    <mergeCell ref="P76:Q76"/>
    <mergeCell ref="P77:Q77"/>
    <mergeCell ref="P78:Q78"/>
    <mergeCell ref="B79:N79"/>
    <mergeCell ref="P79:Q79"/>
    <mergeCell ref="B117:B119"/>
    <mergeCell ref="F117:F119"/>
    <mergeCell ref="D83:E83"/>
    <mergeCell ref="D84:E84"/>
    <mergeCell ref="B87:P87"/>
    <mergeCell ref="B90:N90"/>
    <mergeCell ref="E102:E104"/>
    <mergeCell ref="B107:N107"/>
    <mergeCell ref="E127:E128"/>
    <mergeCell ref="J109:L109"/>
    <mergeCell ref="P109:Q109"/>
    <mergeCell ref="P110:Q110"/>
    <mergeCell ref="P111:Q111"/>
    <mergeCell ref="P112:Q112"/>
  </mergeCells>
  <dataValidations count="2">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8"/>
  <sheetViews>
    <sheetView zoomScale="70" zoomScaleNormal="70" workbookViewId="0">
      <selection activeCell="A11" sqref="A11"/>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8" style="1" customWidth="1"/>
    <col min="17" max="17" width="18.85546875" style="1" customWidth="1"/>
    <col min="18" max="18" width="22.71093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5308</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18"/>
      <c r="I14" s="19"/>
      <c r="J14" s="19"/>
      <c r="K14" s="19"/>
      <c r="L14" s="19"/>
      <c r="M14" s="19"/>
      <c r="N14" s="16"/>
    </row>
    <row r="15" spans="2:16">
      <c r="B15" s="1262"/>
      <c r="C15" s="1262"/>
      <c r="D15" s="861">
        <v>8</v>
      </c>
      <c r="E15" s="20">
        <v>2409876274</v>
      </c>
      <c r="F15" s="446">
        <v>1154</v>
      </c>
      <c r="G15" s="22"/>
      <c r="I15" s="23"/>
      <c r="J15" s="23"/>
      <c r="K15" s="23"/>
      <c r="L15" s="23"/>
      <c r="M15" s="23"/>
      <c r="N15" s="16"/>
    </row>
    <row r="16" spans="2:16">
      <c r="B16" s="1262"/>
      <c r="C16" s="1262"/>
      <c r="D16" s="861"/>
      <c r="E16" s="20"/>
      <c r="F16" s="20"/>
      <c r="G16" s="22"/>
      <c r="I16" s="23"/>
      <c r="J16" s="23"/>
      <c r="K16" s="23"/>
      <c r="L16" s="23"/>
      <c r="M16" s="23"/>
      <c r="N16" s="16"/>
    </row>
    <row r="17" spans="1:14">
      <c r="B17" s="1262"/>
      <c r="C17" s="1262"/>
      <c r="D17" s="861"/>
      <c r="E17" s="20"/>
      <c r="F17" s="20"/>
      <c r="G17" s="22"/>
      <c r="I17" s="23"/>
      <c r="J17" s="23"/>
      <c r="K17" s="23"/>
      <c r="L17" s="23"/>
      <c r="M17" s="23"/>
      <c r="N17" s="16"/>
    </row>
    <row r="18" spans="1:14">
      <c r="B18" s="1262"/>
      <c r="C18" s="1262"/>
      <c r="D18" s="861"/>
      <c r="E18" s="24"/>
      <c r="F18" s="20"/>
      <c r="G18" s="22"/>
      <c r="H18" s="25"/>
      <c r="I18" s="23"/>
      <c r="J18" s="23"/>
      <c r="K18" s="23"/>
      <c r="L18" s="23"/>
      <c r="M18" s="23"/>
      <c r="N18" s="26"/>
    </row>
    <row r="19" spans="1:14">
      <c r="B19" s="1262"/>
      <c r="C19" s="1262"/>
      <c r="D19" s="861"/>
      <c r="E19" s="24"/>
      <c r="F19" s="20"/>
      <c r="G19" s="22"/>
      <c r="H19" s="25"/>
      <c r="I19" s="27"/>
      <c r="J19" s="27"/>
      <c r="K19" s="27"/>
      <c r="L19" s="27"/>
      <c r="M19" s="27"/>
      <c r="N19" s="26"/>
    </row>
    <row r="20" spans="1:14">
      <c r="B20" s="1262"/>
      <c r="C20" s="1262"/>
      <c r="D20" s="861"/>
      <c r="E20" s="24"/>
      <c r="F20" s="20"/>
      <c r="G20" s="22"/>
      <c r="H20" s="25"/>
      <c r="I20" s="15"/>
      <c r="J20" s="15"/>
      <c r="K20" s="15"/>
      <c r="L20" s="15"/>
      <c r="M20" s="15"/>
      <c r="N20" s="26"/>
    </row>
    <row r="21" spans="1:14">
      <c r="B21" s="1262"/>
      <c r="C21" s="1262"/>
      <c r="D21" s="861"/>
      <c r="E21" s="24"/>
      <c r="F21" s="20"/>
      <c r="G21" s="22"/>
      <c r="H21" s="25"/>
      <c r="I21" s="15"/>
      <c r="J21" s="15"/>
      <c r="K21" s="15"/>
      <c r="L21" s="15"/>
      <c r="M21" s="15"/>
      <c r="N21" s="26"/>
    </row>
    <row r="22" spans="1:14" ht="15.75" thickBot="1">
      <c r="B22" s="1263" t="s">
        <v>13</v>
      </c>
      <c r="C22" s="1264"/>
      <c r="D22" s="861"/>
      <c r="E22" s="536">
        <v>2409876274</v>
      </c>
      <c r="F22" s="446">
        <v>1154</v>
      </c>
      <c r="G22" s="22"/>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923.2</v>
      </c>
      <c r="D24" s="647"/>
      <c r="E24" s="1236">
        <f>E22</f>
        <v>2409876274</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43" t="s">
        <v>19</v>
      </c>
      <c r="E29"/>
      <c r="F29"/>
      <c r="G29"/>
      <c r="H29"/>
      <c r="I29" s="15"/>
      <c r="J29" s="15"/>
      <c r="K29" s="15"/>
      <c r="L29" s="15"/>
      <c r="M29" s="15"/>
      <c r="N29" s="16"/>
    </row>
    <row r="30" spans="1:14">
      <c r="A30" s="873"/>
      <c r="B30" s="44" t="s">
        <v>20</v>
      </c>
      <c r="C30" s="44"/>
      <c r="D30" s="44" t="s">
        <v>184</v>
      </c>
      <c r="E30"/>
      <c r="F30"/>
      <c r="G30"/>
      <c r="H30"/>
      <c r="I30" s="15"/>
      <c r="J30" s="15"/>
      <c r="K30" s="15"/>
      <c r="L30" s="15"/>
      <c r="M30" s="15"/>
      <c r="N30" s="16"/>
    </row>
    <row r="31" spans="1:14">
      <c r="A31" s="873"/>
      <c r="B31" s="44" t="s">
        <v>21</v>
      </c>
      <c r="C31" s="44"/>
      <c r="D31" s="44" t="s">
        <v>184</v>
      </c>
      <c r="E31"/>
      <c r="F31"/>
      <c r="G31"/>
      <c r="H31"/>
      <c r="I31" s="15"/>
      <c r="J31" s="15"/>
      <c r="K31" s="15"/>
      <c r="L31" s="15"/>
      <c r="M31" s="15"/>
      <c r="N31" s="16"/>
    </row>
    <row r="32" spans="1:14">
      <c r="A32" s="873"/>
      <c r="B32" s="44" t="s">
        <v>22</v>
      </c>
      <c r="C32" s="44" t="s">
        <v>184</v>
      </c>
      <c r="D32" s="44"/>
      <c r="E32"/>
      <c r="F32"/>
      <c r="G32"/>
      <c r="H32"/>
      <c r="I32" s="15"/>
      <c r="J32" s="15"/>
      <c r="K32" s="15"/>
      <c r="L32" s="15"/>
      <c r="M32" s="15"/>
      <c r="N32" s="16"/>
    </row>
    <row r="33" spans="1:18">
      <c r="A33" s="873"/>
      <c r="B33" s="44" t="s">
        <v>23</v>
      </c>
      <c r="C33" s="44"/>
      <c r="D33" s="44" t="s">
        <v>184</v>
      </c>
      <c r="E33"/>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t="s">
        <v>5309</v>
      </c>
      <c r="G40"/>
      <c r="H40"/>
      <c r="I40" s="15"/>
      <c r="J40" s="15"/>
      <c r="K40" s="15"/>
      <c r="L40" s="15"/>
      <c r="M40" s="15"/>
      <c r="N40" s="16"/>
    </row>
    <row r="41" spans="1:18" ht="82.5" customHeight="1">
      <c r="A41" s="873"/>
      <c r="B41" s="49" t="s">
        <v>30</v>
      </c>
      <c r="C41" s="50">
        <v>60</v>
      </c>
      <c r="D41" s="858">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3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2"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c r="B53" s="151" t="s">
        <v>28</v>
      </c>
      <c r="C53" s="152"/>
      <c r="D53" s="153"/>
      <c r="E53" s="154"/>
      <c r="F53" s="155"/>
      <c r="G53" s="155"/>
      <c r="H53" s="155"/>
      <c r="I53" s="157"/>
      <c r="J53" s="157"/>
      <c r="K53" s="158">
        <f>SUM(K49:K52)</f>
        <v>26</v>
      </c>
      <c r="L53" s="158">
        <f>SUM(L49:L52)</f>
        <v>8</v>
      </c>
      <c r="M53" s="185">
        <f>SUM(M49:M52)</f>
        <v>12272</v>
      </c>
      <c r="N53" s="158">
        <f>SUM(N49:N52)</f>
        <v>0</v>
      </c>
      <c r="O53" s="160"/>
      <c r="P53" s="160"/>
      <c r="Q53" s="1186"/>
      <c r="R53" s="161"/>
    </row>
    <row r="54" spans="1:26" s="112" customFormat="1">
      <c r="E54" s="163"/>
    </row>
    <row r="55" spans="1:26" s="112" customFormat="1">
      <c r="B55" s="1253" t="s">
        <v>60</v>
      </c>
      <c r="C55" s="1253" t="s">
        <v>61</v>
      </c>
      <c r="D55" s="1255" t="s">
        <v>62</v>
      </c>
      <c r="E55" s="1255"/>
      <c r="F55" s="1481" t="s">
        <v>82</v>
      </c>
    </row>
    <row r="56" spans="1:26" s="112" customFormat="1">
      <c r="B56" s="1254"/>
      <c r="C56" s="1254"/>
      <c r="D56" s="862" t="s">
        <v>63</v>
      </c>
      <c r="E56" s="165" t="s">
        <v>64</v>
      </c>
      <c r="F56" s="1481"/>
    </row>
    <row r="57" spans="1:26" s="112" customFormat="1" ht="30.6" customHeight="1">
      <c r="B57" s="166" t="s">
        <v>65</v>
      </c>
      <c r="C57" s="167">
        <f>+K53</f>
        <v>26</v>
      </c>
      <c r="D57" s="117"/>
      <c r="E57" s="117" t="s">
        <v>184</v>
      </c>
      <c r="F57" s="1280" t="s">
        <v>5309</v>
      </c>
      <c r="G57" s="168"/>
      <c r="H57" s="168"/>
      <c r="I57" s="168"/>
      <c r="J57" s="168"/>
      <c r="K57" s="168"/>
      <c r="L57" s="168"/>
      <c r="M57" s="168"/>
    </row>
    <row r="58" spans="1:26" s="112" customFormat="1" ht="30" customHeight="1">
      <c r="B58" s="166" t="s">
        <v>66</v>
      </c>
      <c r="C58" s="167">
        <f>+M53</f>
        <v>12272</v>
      </c>
      <c r="D58" s="117"/>
      <c r="E58" s="117" t="s">
        <v>184</v>
      </c>
      <c r="F58" s="1280"/>
    </row>
    <row r="59" spans="1:26" s="112" customFormat="1">
      <c r="B59" s="113"/>
      <c r="C59" s="1274"/>
      <c r="D59" s="1274"/>
      <c r="E59" s="1274"/>
      <c r="F59" s="1274"/>
      <c r="G59" s="1274"/>
      <c r="H59" s="1274"/>
      <c r="I59" s="1274"/>
      <c r="J59" s="1274"/>
      <c r="K59" s="1274"/>
      <c r="L59" s="1274"/>
      <c r="M59" s="1274"/>
      <c r="N59" s="1274"/>
    </row>
    <row r="60" spans="1:26" ht="28.15" customHeight="1" thickBot="1"/>
    <row r="61" spans="1:26" ht="27" thickBot="1">
      <c r="B61" s="1275" t="s">
        <v>68</v>
      </c>
      <c r="C61" s="1275"/>
      <c r="D61" s="1275"/>
      <c r="E61" s="1275"/>
      <c r="F61" s="1275"/>
      <c r="G61" s="1275"/>
      <c r="H61" s="1275"/>
      <c r="I61" s="1275"/>
      <c r="J61" s="1275"/>
      <c r="K61" s="1275"/>
      <c r="L61" s="1275"/>
      <c r="M61" s="1275"/>
      <c r="N61" s="1275"/>
    </row>
    <row r="64" spans="1:26" ht="109.5" customHeight="1">
      <c r="B64" s="114" t="s">
        <v>69</v>
      </c>
      <c r="C64" s="115" t="s">
        <v>70</v>
      </c>
      <c r="D64" s="115" t="s">
        <v>71</v>
      </c>
      <c r="E64" s="115" t="s">
        <v>72</v>
      </c>
      <c r="F64" s="115" t="s">
        <v>73</v>
      </c>
      <c r="G64" s="115" t="s">
        <v>74</v>
      </c>
      <c r="H64" s="115" t="s">
        <v>75</v>
      </c>
      <c r="I64" s="115" t="s">
        <v>76</v>
      </c>
      <c r="J64" s="115" t="s">
        <v>77</v>
      </c>
      <c r="K64" s="115" t="s">
        <v>78</v>
      </c>
      <c r="L64" s="115" t="s">
        <v>79</v>
      </c>
      <c r="M64" s="116" t="s">
        <v>80</v>
      </c>
      <c r="N64" s="116" t="s">
        <v>81</v>
      </c>
      <c r="O64" s="1271" t="s">
        <v>82</v>
      </c>
      <c r="P64" s="1273"/>
      <c r="Q64" s="115" t="s">
        <v>83</v>
      </c>
    </row>
    <row r="65" spans="2:17">
      <c r="B65" s="119" t="s">
        <v>1129</v>
      </c>
      <c r="C65" s="119" t="s">
        <v>155</v>
      </c>
      <c r="D65" s="120"/>
      <c r="E65" s="120"/>
      <c r="F65" s="1064"/>
      <c r="G65" s="1064"/>
      <c r="H65" s="1064" t="s">
        <v>18</v>
      </c>
      <c r="I65" s="122"/>
      <c r="J65" s="122"/>
      <c r="K65" s="44"/>
      <c r="L65" s="44"/>
      <c r="M65" s="44"/>
      <c r="N65" s="44"/>
      <c r="O65" s="1278"/>
      <c r="P65" s="1279"/>
      <c r="Q65" s="44" t="s">
        <v>18</v>
      </c>
    </row>
    <row r="66" spans="2:17">
      <c r="B66" s="119"/>
      <c r="C66" s="119"/>
      <c r="D66" s="120"/>
      <c r="E66" s="120"/>
      <c r="F66" s="1064"/>
      <c r="G66" s="1064"/>
      <c r="H66" s="1064"/>
      <c r="I66" s="122"/>
      <c r="J66" s="122"/>
      <c r="K66" s="44"/>
      <c r="L66" s="44"/>
      <c r="M66" s="44"/>
      <c r="N66" s="44"/>
      <c r="O66" s="1278"/>
      <c r="P66" s="1279"/>
      <c r="Q66" s="44"/>
    </row>
    <row r="67" spans="2:17">
      <c r="B67" s="119"/>
      <c r="C67" s="119"/>
      <c r="D67" s="120"/>
      <c r="E67" s="120"/>
      <c r="F67" s="1064"/>
      <c r="G67" s="1064"/>
      <c r="H67" s="1064"/>
      <c r="I67" s="122"/>
      <c r="J67" s="122"/>
      <c r="K67" s="44"/>
      <c r="L67" s="44"/>
      <c r="M67" s="44"/>
      <c r="N67" s="44"/>
      <c r="O67" s="1278"/>
      <c r="P67" s="1279"/>
      <c r="Q67" s="44"/>
    </row>
    <row r="68" spans="2:17">
      <c r="B68" s="119"/>
      <c r="C68" s="119"/>
      <c r="D68" s="120"/>
      <c r="E68" s="120"/>
      <c r="F68" s="1064"/>
      <c r="G68" s="1064"/>
      <c r="H68" s="1064"/>
      <c r="I68" s="122"/>
      <c r="J68" s="122"/>
      <c r="K68" s="44"/>
      <c r="L68" s="44"/>
      <c r="M68" s="44"/>
      <c r="N68" s="44"/>
      <c r="O68" s="1278"/>
      <c r="P68" s="1279"/>
      <c r="Q68" s="44"/>
    </row>
    <row r="69" spans="2:17">
      <c r="B69" s="119"/>
      <c r="C69" s="119"/>
      <c r="D69" s="120"/>
      <c r="E69" s="120"/>
      <c r="F69" s="1064"/>
      <c r="G69" s="1064"/>
      <c r="H69" s="1064"/>
      <c r="I69" s="122"/>
      <c r="J69" s="122"/>
      <c r="K69" s="44"/>
      <c r="L69" s="44"/>
      <c r="M69" s="44"/>
      <c r="N69" s="44"/>
      <c r="O69" s="1278"/>
      <c r="P69" s="1279"/>
      <c r="Q69" s="44"/>
    </row>
    <row r="70" spans="2:17">
      <c r="B70" s="119"/>
      <c r="C70" s="119"/>
      <c r="D70" s="120"/>
      <c r="E70" s="120"/>
      <c r="F70" s="1064"/>
      <c r="G70" s="1064"/>
      <c r="H70" s="1064"/>
      <c r="I70" s="122"/>
      <c r="J70" s="122"/>
      <c r="K70" s="44"/>
      <c r="L70" s="44"/>
      <c r="M70" s="44"/>
      <c r="N70" s="44"/>
      <c r="O70" s="1278"/>
      <c r="P70" s="1279"/>
      <c r="Q70" s="44"/>
    </row>
    <row r="71" spans="2:17">
      <c r="B71" s="44"/>
      <c r="C71" s="44"/>
      <c r="D71" s="44"/>
      <c r="E71" s="44"/>
      <c r="F71" s="44"/>
      <c r="G71" s="44"/>
      <c r="H71" s="44"/>
      <c r="I71" s="44"/>
      <c r="J71" s="44"/>
      <c r="K71" s="44"/>
      <c r="L71" s="44"/>
      <c r="M71" s="44"/>
      <c r="N71" s="44"/>
      <c r="O71" s="1278"/>
      <c r="P71" s="1279"/>
      <c r="Q71" s="44"/>
    </row>
    <row r="72" spans="2:17">
      <c r="B72" s="1" t="s">
        <v>88</v>
      </c>
    </row>
    <row r="73" spans="2:17">
      <c r="B73" s="1" t="s">
        <v>89</v>
      </c>
    </row>
    <row r="74" spans="2:17">
      <c r="B74" s="1" t="s">
        <v>90</v>
      </c>
    </row>
    <row r="76" spans="2:17" ht="15.75" thickBot="1"/>
    <row r="77" spans="2:17" ht="27" thickBot="1">
      <c r="B77" s="1268" t="s">
        <v>91</v>
      </c>
      <c r="C77" s="1269"/>
      <c r="D77" s="1269"/>
      <c r="E77" s="1269"/>
      <c r="F77" s="1269"/>
      <c r="G77" s="1269"/>
      <c r="H77" s="1269"/>
      <c r="I77" s="1269"/>
      <c r="J77" s="1269"/>
      <c r="K77" s="1269"/>
      <c r="L77" s="1269"/>
      <c r="M77" s="1269"/>
      <c r="N77" s="1270"/>
    </row>
    <row r="80" spans="2:17" ht="76.5" customHeight="1">
      <c r="B80" s="114" t="s">
        <v>92</v>
      </c>
      <c r="C80" s="114" t="s">
        <v>93</v>
      </c>
      <c r="D80" s="114" t="s">
        <v>94</v>
      </c>
      <c r="E80" s="114" t="s">
        <v>95</v>
      </c>
      <c r="F80" s="114" t="s">
        <v>96</v>
      </c>
      <c r="G80" s="114" t="s">
        <v>97</v>
      </c>
      <c r="H80" s="114" t="s">
        <v>98</v>
      </c>
      <c r="I80" s="114" t="s">
        <v>99</v>
      </c>
      <c r="J80" s="1271" t="s">
        <v>100</v>
      </c>
      <c r="K80" s="1272"/>
      <c r="L80" s="1273"/>
      <c r="M80" s="114" t="s">
        <v>101</v>
      </c>
      <c r="N80" s="114" t="s">
        <v>102</v>
      </c>
      <c r="O80" s="114" t="s">
        <v>103</v>
      </c>
      <c r="P80" s="1271" t="s">
        <v>82</v>
      </c>
      <c r="Q80" s="1273"/>
    </row>
    <row r="81" spans="2:17" s="183" customFormat="1" ht="409.5">
      <c r="B81" s="868" t="s">
        <v>610</v>
      </c>
      <c r="C81" s="868" t="s">
        <v>5315</v>
      </c>
      <c r="D81" s="868" t="s">
        <v>5316</v>
      </c>
      <c r="E81" s="1187">
        <v>1061688610</v>
      </c>
      <c r="F81" s="868" t="s">
        <v>5317</v>
      </c>
      <c r="G81" s="868" t="s">
        <v>1820</v>
      </c>
      <c r="H81" s="979">
        <v>40788</v>
      </c>
      <c r="I81" s="868"/>
      <c r="J81" s="868" t="s">
        <v>4884</v>
      </c>
      <c r="K81" s="868" t="s">
        <v>4885</v>
      </c>
      <c r="L81" s="868" t="s">
        <v>4886</v>
      </c>
      <c r="M81" s="868" t="s">
        <v>18</v>
      </c>
      <c r="N81" s="868" t="s">
        <v>18</v>
      </c>
      <c r="O81" s="868" t="s">
        <v>18</v>
      </c>
      <c r="P81" s="868"/>
      <c r="Q81" s="868"/>
    </row>
    <row r="82" spans="2:17" s="183" customFormat="1" ht="409.5">
      <c r="B82" s="868" t="s">
        <v>610</v>
      </c>
      <c r="C82" s="868" t="s">
        <v>5315</v>
      </c>
      <c r="D82" s="868" t="s">
        <v>5318</v>
      </c>
      <c r="E82" s="1187">
        <v>25275886</v>
      </c>
      <c r="F82" s="868" t="s">
        <v>5319</v>
      </c>
      <c r="G82" s="868" t="s">
        <v>1820</v>
      </c>
      <c r="H82" s="979">
        <v>39416</v>
      </c>
      <c r="I82" s="868"/>
      <c r="J82" s="868" t="s">
        <v>4884</v>
      </c>
      <c r="K82" s="868"/>
      <c r="L82" s="868" t="s">
        <v>4886</v>
      </c>
      <c r="M82" s="868" t="s">
        <v>18</v>
      </c>
      <c r="N82" s="868" t="s">
        <v>18</v>
      </c>
      <c r="O82" s="868" t="s">
        <v>18</v>
      </c>
      <c r="P82" s="868"/>
      <c r="Q82" s="868"/>
    </row>
    <row r="83" spans="2:17" s="183" customFormat="1" ht="255">
      <c r="B83" s="868" t="s">
        <v>610</v>
      </c>
      <c r="C83" s="868" t="s">
        <v>5315</v>
      </c>
      <c r="D83" s="868" t="s">
        <v>5320</v>
      </c>
      <c r="E83" s="1187">
        <v>48662610</v>
      </c>
      <c r="F83" s="868" t="s">
        <v>5319</v>
      </c>
      <c r="G83" s="868" t="s">
        <v>1820</v>
      </c>
      <c r="H83" s="979">
        <v>41523</v>
      </c>
      <c r="I83" s="868"/>
      <c r="J83" s="868" t="s">
        <v>4884</v>
      </c>
      <c r="K83" s="868" t="s">
        <v>5321</v>
      </c>
      <c r="L83" s="868" t="s">
        <v>5322</v>
      </c>
      <c r="M83" s="868" t="s">
        <v>18</v>
      </c>
      <c r="N83" s="868" t="s">
        <v>18</v>
      </c>
      <c r="O83" s="868" t="s">
        <v>18</v>
      </c>
      <c r="P83" s="868"/>
      <c r="Q83" s="868"/>
    </row>
    <row r="84" spans="2:17" s="183" customFormat="1" ht="409.5">
      <c r="B84" s="868" t="s">
        <v>610</v>
      </c>
      <c r="C84" s="868" t="s">
        <v>5315</v>
      </c>
      <c r="D84" s="868" t="s">
        <v>5323</v>
      </c>
      <c r="E84" s="1187">
        <v>66908827</v>
      </c>
      <c r="F84" s="868" t="s">
        <v>5324</v>
      </c>
      <c r="G84" s="868" t="s">
        <v>2001</v>
      </c>
      <c r="H84" s="979">
        <v>36089</v>
      </c>
      <c r="I84" s="868"/>
      <c r="J84" s="868" t="s">
        <v>4884</v>
      </c>
      <c r="K84" s="868" t="s">
        <v>5325</v>
      </c>
      <c r="L84" s="868" t="s">
        <v>4886</v>
      </c>
      <c r="M84" s="868" t="s">
        <v>18</v>
      </c>
      <c r="N84" s="868" t="s">
        <v>18</v>
      </c>
      <c r="O84" s="868" t="s">
        <v>18</v>
      </c>
      <c r="P84" s="868" t="s">
        <v>5326</v>
      </c>
      <c r="Q84" s="868"/>
    </row>
    <row r="85" spans="2:17" s="183" customFormat="1" ht="330">
      <c r="B85" s="868" t="s">
        <v>114</v>
      </c>
      <c r="C85" s="868" t="s">
        <v>5327</v>
      </c>
      <c r="D85" s="868" t="s">
        <v>5328</v>
      </c>
      <c r="E85" s="1187">
        <v>32326090</v>
      </c>
      <c r="F85" s="868" t="s">
        <v>114</v>
      </c>
      <c r="G85" s="868" t="s">
        <v>353</v>
      </c>
      <c r="H85" s="868" t="s">
        <v>5329</v>
      </c>
      <c r="I85" s="868"/>
      <c r="J85" s="868" t="s">
        <v>4884</v>
      </c>
      <c r="K85" s="868" t="s">
        <v>5330</v>
      </c>
      <c r="L85" s="868" t="s">
        <v>5331</v>
      </c>
      <c r="M85" s="868" t="s">
        <v>18</v>
      </c>
      <c r="N85" s="874" t="s">
        <v>18</v>
      </c>
      <c r="O85" s="868" t="s">
        <v>18</v>
      </c>
      <c r="P85" s="868"/>
      <c r="Q85" s="868"/>
    </row>
    <row r="86" spans="2:17" s="183" customFormat="1" ht="330">
      <c r="B86" s="868" t="s">
        <v>114</v>
      </c>
      <c r="C86" s="868" t="s">
        <v>5327</v>
      </c>
      <c r="D86" s="868" t="s">
        <v>5332</v>
      </c>
      <c r="E86" s="1187">
        <v>25287867</v>
      </c>
      <c r="F86" s="868" t="s">
        <v>114</v>
      </c>
      <c r="G86" s="868" t="s">
        <v>353</v>
      </c>
      <c r="H86" s="979">
        <v>41978</v>
      </c>
      <c r="I86" s="868"/>
      <c r="J86" s="868" t="s">
        <v>4884</v>
      </c>
      <c r="K86" s="868" t="s">
        <v>5333</v>
      </c>
      <c r="L86" s="868" t="s">
        <v>5331</v>
      </c>
      <c r="M86" s="868" t="s">
        <v>18</v>
      </c>
      <c r="N86" s="874" t="s">
        <v>19</v>
      </c>
      <c r="O86" s="868" t="s">
        <v>18</v>
      </c>
      <c r="P86" s="868" t="s">
        <v>5334</v>
      </c>
      <c r="Q86" s="868"/>
    </row>
    <row r="87" spans="2:17" s="183" customFormat="1" ht="330">
      <c r="B87" s="868" t="s">
        <v>114</v>
      </c>
      <c r="C87" s="868" t="s">
        <v>5327</v>
      </c>
      <c r="D87" s="868" t="s">
        <v>5335</v>
      </c>
      <c r="E87" s="1187">
        <v>1061719837</v>
      </c>
      <c r="F87" s="868" t="s">
        <v>114</v>
      </c>
      <c r="G87" s="868" t="s">
        <v>353</v>
      </c>
      <c r="H87" s="979">
        <v>41978</v>
      </c>
      <c r="I87" s="868"/>
      <c r="J87" s="868" t="s">
        <v>4884</v>
      </c>
      <c r="K87" s="868" t="s">
        <v>5336</v>
      </c>
      <c r="L87" s="868" t="s">
        <v>5331</v>
      </c>
      <c r="M87" s="1188" t="s">
        <v>18</v>
      </c>
      <c r="N87" s="868" t="s">
        <v>18</v>
      </c>
      <c r="O87" s="868" t="s">
        <v>18</v>
      </c>
      <c r="P87" s="868" t="s">
        <v>5337</v>
      </c>
      <c r="Q87" s="868"/>
    </row>
    <row r="88" spans="2:17" s="183" customFormat="1" ht="150">
      <c r="B88" s="868" t="s">
        <v>114</v>
      </c>
      <c r="C88" s="868" t="s">
        <v>5327</v>
      </c>
      <c r="D88" s="868" t="s">
        <v>5338</v>
      </c>
      <c r="E88" s="1187">
        <v>1061724832</v>
      </c>
      <c r="F88" s="868" t="s">
        <v>114</v>
      </c>
      <c r="G88" s="868" t="s">
        <v>353</v>
      </c>
      <c r="H88" s="979">
        <v>41803</v>
      </c>
      <c r="I88" s="868"/>
      <c r="J88" s="868" t="s">
        <v>4884</v>
      </c>
      <c r="K88" s="868" t="s">
        <v>5339</v>
      </c>
      <c r="L88" s="868" t="s">
        <v>5340</v>
      </c>
      <c r="M88" s="868" t="s">
        <v>18</v>
      </c>
      <c r="N88" s="868" t="s">
        <v>18</v>
      </c>
      <c r="O88" s="868" t="s">
        <v>18</v>
      </c>
      <c r="P88" s="868" t="s">
        <v>5341</v>
      </c>
      <c r="Q88" s="868"/>
    </row>
    <row r="89" spans="2:17" s="183" customFormat="1" ht="409.5">
      <c r="B89" s="868" t="s">
        <v>114</v>
      </c>
      <c r="C89" s="868" t="s">
        <v>5327</v>
      </c>
      <c r="D89" s="868" t="s">
        <v>5342</v>
      </c>
      <c r="E89" s="1187">
        <v>25273141</v>
      </c>
      <c r="F89" s="868" t="s">
        <v>114</v>
      </c>
      <c r="G89" s="868" t="s">
        <v>5343</v>
      </c>
      <c r="H89" s="979">
        <v>38698</v>
      </c>
      <c r="I89" s="868"/>
      <c r="J89" s="868" t="s">
        <v>4884</v>
      </c>
      <c r="K89" s="868" t="s">
        <v>5344</v>
      </c>
      <c r="L89" s="868" t="s">
        <v>4886</v>
      </c>
      <c r="M89" s="868" t="s">
        <v>18</v>
      </c>
      <c r="N89" s="868" t="s">
        <v>18</v>
      </c>
      <c r="O89" s="868" t="s">
        <v>18</v>
      </c>
      <c r="P89" s="868" t="s">
        <v>5345</v>
      </c>
      <c r="Q89" s="868"/>
    </row>
    <row r="90" spans="2:17" s="183" customFormat="1" ht="409.5">
      <c r="B90" s="868" t="s">
        <v>114</v>
      </c>
      <c r="C90" s="868" t="s">
        <v>5327</v>
      </c>
      <c r="D90" s="868" t="s">
        <v>5346</v>
      </c>
      <c r="E90" s="1187">
        <v>1115071741</v>
      </c>
      <c r="F90" s="868" t="s">
        <v>114</v>
      </c>
      <c r="G90" s="868" t="s">
        <v>353</v>
      </c>
      <c r="H90" s="979">
        <v>41089</v>
      </c>
      <c r="I90" s="868"/>
      <c r="J90" s="868" t="s">
        <v>4884</v>
      </c>
      <c r="K90" s="868" t="s">
        <v>5347</v>
      </c>
      <c r="L90" s="868" t="s">
        <v>4886</v>
      </c>
      <c r="M90" s="868" t="s">
        <v>18</v>
      </c>
      <c r="N90" s="868" t="s">
        <v>18</v>
      </c>
      <c r="O90" s="868" t="s">
        <v>18</v>
      </c>
      <c r="P90" s="868" t="s">
        <v>5348</v>
      </c>
      <c r="Q90" s="868"/>
    </row>
    <row r="91" spans="2:17" s="183" customFormat="1" ht="330">
      <c r="B91" s="868" t="s">
        <v>114</v>
      </c>
      <c r="C91" s="868" t="s">
        <v>5327</v>
      </c>
      <c r="D91" s="868" t="s">
        <v>5349</v>
      </c>
      <c r="E91" s="1187">
        <v>34558995</v>
      </c>
      <c r="F91" s="868" t="s">
        <v>114</v>
      </c>
      <c r="G91" s="868" t="s">
        <v>353</v>
      </c>
      <c r="H91" s="979">
        <v>37421</v>
      </c>
      <c r="I91" s="868"/>
      <c r="J91" s="868" t="s">
        <v>4884</v>
      </c>
      <c r="K91" s="868" t="s">
        <v>5350</v>
      </c>
      <c r="L91" s="868" t="s">
        <v>5351</v>
      </c>
      <c r="M91" s="868" t="s">
        <v>18</v>
      </c>
      <c r="N91" s="868" t="s">
        <v>18</v>
      </c>
      <c r="O91" s="868" t="s">
        <v>18</v>
      </c>
      <c r="P91" s="868" t="s">
        <v>5352</v>
      </c>
      <c r="Q91" s="868"/>
    </row>
    <row r="92" spans="2:17" s="183" customFormat="1" ht="409.5">
      <c r="B92" s="868" t="s">
        <v>114</v>
      </c>
      <c r="C92" s="868" t="s">
        <v>5327</v>
      </c>
      <c r="D92" s="868" t="s">
        <v>5353</v>
      </c>
      <c r="E92" s="1187">
        <v>34332023</v>
      </c>
      <c r="F92" s="868" t="s">
        <v>114</v>
      </c>
      <c r="G92" s="868" t="s">
        <v>115</v>
      </c>
      <c r="H92" s="979">
        <v>39619</v>
      </c>
      <c r="I92" s="868"/>
      <c r="J92" s="868" t="s">
        <v>4884</v>
      </c>
      <c r="K92" s="868"/>
      <c r="L92" s="868" t="s">
        <v>5354</v>
      </c>
      <c r="M92" s="868" t="s">
        <v>18</v>
      </c>
      <c r="N92" s="868" t="s">
        <v>18</v>
      </c>
      <c r="O92" s="868" t="s">
        <v>18</v>
      </c>
      <c r="P92" s="868"/>
      <c r="Q92" s="868"/>
    </row>
    <row r="94" spans="2:17" ht="15.75" thickBot="1"/>
    <row r="95" spans="2:17" ht="27" thickBot="1">
      <c r="B95" s="1268" t="s">
        <v>118</v>
      </c>
      <c r="C95" s="1269"/>
      <c r="D95" s="1269"/>
      <c r="E95" s="1269"/>
      <c r="F95" s="1269"/>
      <c r="G95" s="1269"/>
      <c r="H95" s="1269"/>
      <c r="I95" s="1269"/>
      <c r="J95" s="1269"/>
      <c r="K95" s="1269"/>
      <c r="L95" s="1269"/>
      <c r="M95" s="1269"/>
      <c r="N95" s="1270"/>
    </row>
    <row r="98" spans="1:26" ht="46.15" customHeight="1">
      <c r="B98" s="115" t="s">
        <v>17</v>
      </c>
      <c r="C98" s="115" t="s">
        <v>119</v>
      </c>
      <c r="D98" s="1271" t="s">
        <v>82</v>
      </c>
      <c r="E98" s="1273"/>
    </row>
    <row r="99" spans="1:26" ht="46.9" customHeight="1">
      <c r="B99" s="129" t="s">
        <v>181</v>
      </c>
      <c r="C99" s="44" t="s">
        <v>18</v>
      </c>
      <c r="D99" s="1281"/>
      <c r="E99" s="1281"/>
    </row>
    <row r="102" spans="1:26" ht="26.25">
      <c r="B102" s="1256" t="s">
        <v>121</v>
      </c>
      <c r="C102" s="1257"/>
      <c r="D102" s="1257"/>
      <c r="E102" s="1257"/>
      <c r="F102" s="1257"/>
      <c r="G102" s="1257"/>
      <c r="H102" s="1257"/>
      <c r="I102" s="1257"/>
      <c r="J102" s="1257"/>
      <c r="K102" s="1257"/>
      <c r="L102" s="1257"/>
      <c r="M102" s="1257"/>
      <c r="N102" s="1257"/>
      <c r="O102" s="1257"/>
      <c r="P102" s="1257"/>
    </row>
    <row r="104" spans="1:26" ht="15.75" thickBot="1"/>
    <row r="105" spans="1:26" ht="27" thickBot="1">
      <c r="B105" s="1268" t="s">
        <v>122</v>
      </c>
      <c r="C105" s="1269"/>
      <c r="D105" s="1269"/>
      <c r="E105" s="1269"/>
      <c r="F105" s="1269"/>
      <c r="G105" s="1269"/>
      <c r="H105" s="1269"/>
      <c r="I105" s="1269"/>
      <c r="J105" s="1269"/>
      <c r="K105" s="1269"/>
      <c r="L105" s="1269"/>
      <c r="M105" s="1269"/>
      <c r="N105" s="1270"/>
    </row>
    <row r="107" spans="1:26" ht="15.75" thickBot="1">
      <c r="M107" s="51"/>
      <c r="N107" s="51"/>
    </row>
    <row r="108" spans="1:26" s="15" customFormat="1" ht="109.5" customHeight="1">
      <c r="B108" s="52" t="s">
        <v>33</v>
      </c>
      <c r="C108" s="52" t="s">
        <v>34</v>
      </c>
      <c r="D108" s="52" t="s">
        <v>35</v>
      </c>
      <c r="E108" s="52" t="s">
        <v>36</v>
      </c>
      <c r="F108" s="52" t="s">
        <v>37</v>
      </c>
      <c r="G108" s="52" t="s">
        <v>38</v>
      </c>
      <c r="H108" s="52" t="s">
        <v>39</v>
      </c>
      <c r="I108" s="52" t="s">
        <v>40</v>
      </c>
      <c r="J108" s="52" t="s">
        <v>41</v>
      </c>
      <c r="K108" s="52" t="s">
        <v>42</v>
      </c>
      <c r="L108" s="52" t="s">
        <v>43</v>
      </c>
      <c r="M108" s="53" t="s">
        <v>44</v>
      </c>
      <c r="N108" s="52" t="s">
        <v>45</v>
      </c>
      <c r="O108" s="52" t="s">
        <v>46</v>
      </c>
      <c r="P108" s="54" t="s">
        <v>47</v>
      </c>
      <c r="Q108" s="1480" t="s">
        <v>48</v>
      </c>
      <c r="R108" s="1480"/>
    </row>
    <row r="109" spans="1:26" s="162" customFormat="1">
      <c r="A109" s="150">
        <v>1</v>
      </c>
      <c r="B109" s="153"/>
      <c r="C109" s="153"/>
      <c r="D109" s="153"/>
      <c r="E109" s="154"/>
      <c r="F109" s="155"/>
      <c r="G109" s="184"/>
      <c r="H109" s="156"/>
      <c r="I109" s="156"/>
      <c r="J109" s="157"/>
      <c r="K109" s="159"/>
      <c r="L109" s="769"/>
      <c r="M109" s="173"/>
      <c r="N109" s="173"/>
      <c r="O109" s="173"/>
      <c r="P109" s="160"/>
      <c r="Q109" s="174"/>
      <c r="R109" s="1479"/>
      <c r="S109" s="175"/>
      <c r="T109" s="175"/>
      <c r="U109" s="175"/>
      <c r="V109" s="175"/>
      <c r="W109" s="175"/>
      <c r="X109" s="175"/>
      <c r="Y109" s="175"/>
      <c r="Z109" s="175"/>
    </row>
    <row r="110" spans="1:26" s="162" customFormat="1">
      <c r="A110" s="150">
        <f>+A109+1</f>
        <v>2</v>
      </c>
      <c r="B110" s="153"/>
      <c r="C110" s="153"/>
      <c r="D110" s="153"/>
      <c r="E110" s="154"/>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ref="A111:A116" si="1">+A110+1</f>
        <v>3</v>
      </c>
      <c r="B111" s="153"/>
      <c r="C111" s="153"/>
      <c r="D111" s="153"/>
      <c r="E111" s="154"/>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1"/>
        <v>4</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1"/>
        <v>5</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f t="shared" si="1"/>
        <v>6</v>
      </c>
      <c r="B114" s="153"/>
      <c r="C114" s="153"/>
      <c r="D114" s="153"/>
      <c r="E114" s="159"/>
      <c r="F114" s="155"/>
      <c r="G114" s="184"/>
      <c r="H114" s="156"/>
      <c r="I114" s="156"/>
      <c r="J114" s="157"/>
      <c r="K114" s="159"/>
      <c r="L114" s="769"/>
      <c r="M114" s="173"/>
      <c r="N114" s="173"/>
      <c r="O114" s="160"/>
      <c r="P114" s="160"/>
      <c r="Q114" s="174"/>
      <c r="R114" s="1479"/>
      <c r="S114" s="175"/>
      <c r="T114" s="175"/>
      <c r="U114" s="175"/>
      <c r="V114" s="175"/>
      <c r="W114" s="175"/>
      <c r="X114" s="175"/>
      <c r="Y114" s="175"/>
      <c r="Z114" s="175"/>
    </row>
    <row r="115" spans="1:26" s="162" customFormat="1">
      <c r="A115" s="150">
        <f t="shared" si="1"/>
        <v>7</v>
      </c>
      <c r="B115" s="153"/>
      <c r="C115" s="153"/>
      <c r="D115" s="153"/>
      <c r="E115" s="159"/>
      <c r="F115" s="155"/>
      <c r="G115" s="184"/>
      <c r="H115" s="156"/>
      <c r="I115" s="156"/>
      <c r="J115" s="157"/>
      <c r="K115" s="159"/>
      <c r="L115" s="769"/>
      <c r="M115" s="173"/>
      <c r="N115" s="173"/>
      <c r="O115" s="160"/>
      <c r="P115" s="160"/>
      <c r="Q115" s="174"/>
      <c r="R115" s="1479"/>
      <c r="S115" s="175"/>
      <c r="T115" s="175"/>
      <c r="U115" s="175"/>
      <c r="V115" s="175"/>
      <c r="W115" s="175"/>
      <c r="X115" s="175"/>
      <c r="Y115" s="175"/>
      <c r="Z115" s="175"/>
    </row>
    <row r="116" spans="1:26" s="162" customFormat="1">
      <c r="A116" s="150">
        <f t="shared" si="1"/>
        <v>8</v>
      </c>
      <c r="B116" s="153"/>
      <c r="C116" s="153"/>
      <c r="D116" s="153"/>
      <c r="E116" s="159"/>
      <c r="F116" s="155"/>
      <c r="G116" s="184"/>
      <c r="H116" s="156"/>
      <c r="I116" s="156"/>
      <c r="J116" s="157"/>
      <c r="K116" s="159"/>
      <c r="L116" s="769"/>
      <c r="M116" s="173"/>
      <c r="N116" s="173"/>
      <c r="O116" s="160"/>
      <c r="P116" s="160"/>
      <c r="Q116" s="174"/>
      <c r="R116" s="1479"/>
      <c r="S116" s="175"/>
      <c r="T116" s="175"/>
      <c r="U116" s="175"/>
      <c r="V116" s="175"/>
      <c r="W116" s="175"/>
      <c r="X116" s="175"/>
      <c r="Y116" s="175"/>
      <c r="Z116" s="175"/>
    </row>
    <row r="117" spans="1:26" s="162" customFormat="1">
      <c r="A117" s="150"/>
      <c r="B117" s="151" t="s">
        <v>28</v>
      </c>
      <c r="C117" s="152"/>
      <c r="D117" s="153"/>
      <c r="E117" s="154"/>
      <c r="F117" s="155"/>
      <c r="G117" s="155"/>
      <c r="H117" s="155"/>
      <c r="I117" s="157"/>
      <c r="J117" s="157"/>
      <c r="K117" s="158">
        <f t="shared" ref="K117:N117" si="2">SUM(K109:K116)</f>
        <v>0</v>
      </c>
      <c r="L117" s="158">
        <f t="shared" si="2"/>
        <v>0</v>
      </c>
      <c r="M117" s="185">
        <f t="shared" si="2"/>
        <v>0</v>
      </c>
      <c r="N117" s="158">
        <f t="shared" si="2"/>
        <v>0</v>
      </c>
      <c r="O117" s="160"/>
      <c r="P117" s="160"/>
      <c r="Q117" s="1186"/>
    </row>
    <row r="118" spans="1:26">
      <c r="B118" s="112"/>
      <c r="C118" s="112"/>
      <c r="D118" s="112"/>
      <c r="E118" s="163"/>
      <c r="F118" s="112"/>
      <c r="G118" s="112"/>
      <c r="H118" s="112"/>
      <c r="I118" s="112"/>
      <c r="J118" s="112"/>
      <c r="K118" s="112"/>
      <c r="L118" s="112"/>
      <c r="M118" s="112"/>
      <c r="N118" s="112"/>
      <c r="O118" s="112"/>
      <c r="P118" s="112"/>
    </row>
    <row r="119" spans="1:26" ht="18.75">
      <c r="B119" s="166" t="s">
        <v>123</v>
      </c>
      <c r="C119" s="176">
        <f>+K117</f>
        <v>0</v>
      </c>
      <c r="H119" s="168"/>
      <c r="I119" s="168"/>
      <c r="J119" s="168"/>
      <c r="K119" s="168"/>
      <c r="L119" s="168"/>
      <c r="M119" s="168"/>
      <c r="N119" s="112"/>
      <c r="O119" s="112"/>
      <c r="P119" s="112"/>
    </row>
    <row r="121" spans="1:26" ht="15.75" thickBot="1"/>
    <row r="122" spans="1:26" ht="37.15" customHeight="1" thickBot="1">
      <c r="B122" s="177" t="s">
        <v>124</v>
      </c>
      <c r="C122" s="142" t="s">
        <v>125</v>
      </c>
      <c r="D122" s="177" t="s">
        <v>27</v>
      </c>
      <c r="E122" s="142" t="s">
        <v>126</v>
      </c>
    </row>
    <row r="123" spans="1:26" ht="25.5" customHeight="1">
      <c r="B123" s="178" t="s">
        <v>127</v>
      </c>
      <c r="C123" s="179">
        <v>20</v>
      </c>
      <c r="D123" s="179">
        <v>0</v>
      </c>
      <c r="E123" s="1282">
        <f>+D123+D124+D125</f>
        <v>0</v>
      </c>
    </row>
    <row r="124" spans="1:26">
      <c r="B124" s="178" t="s">
        <v>128</v>
      </c>
      <c r="C124" s="993">
        <v>30</v>
      </c>
      <c r="D124" s="858">
        <v>0</v>
      </c>
      <c r="E124" s="1283"/>
    </row>
    <row r="125" spans="1:26" ht="15.75" thickBot="1">
      <c r="B125" s="178" t="s">
        <v>129</v>
      </c>
      <c r="C125" s="180">
        <v>40</v>
      </c>
      <c r="D125" s="180">
        <v>0</v>
      </c>
      <c r="E125" s="1284"/>
    </row>
    <row r="127" spans="1:26" ht="15.75" thickBot="1"/>
    <row r="128" spans="1:26" ht="27" thickBot="1">
      <c r="B128" s="1268" t="s">
        <v>130</v>
      </c>
      <c r="C128" s="1269"/>
      <c r="D128" s="1269"/>
      <c r="E128" s="1269"/>
      <c r="F128" s="1269"/>
      <c r="G128" s="1269"/>
      <c r="H128" s="1269"/>
      <c r="I128" s="1269"/>
      <c r="J128" s="1269"/>
      <c r="K128" s="1269"/>
      <c r="L128" s="1269"/>
      <c r="M128" s="1269"/>
      <c r="N128" s="1270"/>
    </row>
    <row r="130" spans="2:17" ht="76.5" customHeight="1">
      <c r="B130" s="114" t="s">
        <v>92</v>
      </c>
      <c r="C130" s="114" t="s">
        <v>93</v>
      </c>
      <c r="D130" s="114" t="s">
        <v>94</v>
      </c>
      <c r="E130" s="114" t="s">
        <v>95</v>
      </c>
      <c r="F130" s="114" t="s">
        <v>96</v>
      </c>
      <c r="G130" s="114" t="s">
        <v>97</v>
      </c>
      <c r="H130" s="114" t="s">
        <v>98</v>
      </c>
      <c r="I130" s="114" t="s">
        <v>99</v>
      </c>
      <c r="J130" s="1271" t="s">
        <v>100</v>
      </c>
      <c r="K130" s="1272"/>
      <c r="L130" s="1273"/>
      <c r="M130" s="114" t="s">
        <v>101</v>
      </c>
      <c r="N130" s="114" t="s">
        <v>102</v>
      </c>
      <c r="O130" s="114" t="s">
        <v>103</v>
      </c>
      <c r="P130" s="1271" t="s">
        <v>82</v>
      </c>
      <c r="Q130" s="1273"/>
    </row>
    <row r="131" spans="2:17" s="183" customFormat="1">
      <c r="B131" s="1189"/>
      <c r="C131" s="1189"/>
      <c r="D131" s="1189"/>
      <c r="E131" s="1190"/>
      <c r="F131" s="1189"/>
      <c r="G131" s="1189"/>
      <c r="H131" s="1191"/>
      <c r="I131" s="1189"/>
      <c r="J131" s="1189"/>
      <c r="K131" s="1189"/>
      <c r="L131" s="1189"/>
      <c r="M131" s="1192"/>
      <c r="N131" s="1192"/>
      <c r="O131" s="1189"/>
      <c r="P131" s="1189"/>
      <c r="Q131" s="1189"/>
    </row>
    <row r="132" spans="2:17" s="183" customFormat="1">
      <c r="B132" s="1189"/>
      <c r="C132" s="1189"/>
      <c r="D132" s="1189"/>
      <c r="E132" s="1190"/>
      <c r="F132" s="1189"/>
      <c r="G132" s="1189"/>
      <c r="H132" s="1191"/>
      <c r="I132" s="1189"/>
      <c r="J132" s="1189"/>
      <c r="K132" s="1189"/>
      <c r="L132" s="1189"/>
      <c r="M132" s="1192"/>
      <c r="N132" s="1192"/>
      <c r="O132" s="1189"/>
      <c r="P132" s="1189"/>
      <c r="Q132" s="1189"/>
    </row>
    <row r="133" spans="2:17" s="183" customFormat="1">
      <c r="B133" s="1189"/>
      <c r="C133" s="1189"/>
      <c r="D133" s="1189"/>
      <c r="E133" s="1190"/>
      <c r="F133" s="1189"/>
      <c r="G133" s="1189"/>
      <c r="H133" s="1191"/>
      <c r="I133" s="1189"/>
      <c r="J133" s="1189"/>
      <c r="K133" s="1189"/>
      <c r="L133" s="1189"/>
      <c r="M133" s="1192"/>
      <c r="N133" s="1192"/>
      <c r="O133" s="1189"/>
      <c r="P133" s="1189"/>
      <c r="Q133" s="1189"/>
    </row>
    <row r="134" spans="2:17" s="183" customFormat="1">
      <c r="B134" s="1189"/>
      <c r="C134" s="1189"/>
      <c r="D134" s="1189"/>
      <c r="E134" s="1190"/>
      <c r="F134" s="1189"/>
      <c r="G134" s="1189"/>
      <c r="H134" s="1191"/>
      <c r="I134" s="1189"/>
      <c r="J134" s="1189"/>
      <c r="K134" s="1189"/>
      <c r="L134" s="1189"/>
      <c r="M134" s="1192"/>
      <c r="N134" s="1192"/>
      <c r="O134" s="1189"/>
      <c r="P134" s="1189"/>
      <c r="Q134" s="1189"/>
    </row>
    <row r="135" spans="2:17" s="183" customFormat="1">
      <c r="B135" s="1189"/>
      <c r="C135" s="1189"/>
      <c r="D135" s="1189"/>
      <c r="E135" s="1190"/>
      <c r="F135" s="1189"/>
      <c r="G135" s="1189"/>
      <c r="H135" s="1191"/>
      <c r="I135" s="1189"/>
      <c r="J135" s="1189"/>
      <c r="K135" s="1189"/>
      <c r="L135" s="1189"/>
      <c r="M135" s="1192"/>
      <c r="N135" s="1192"/>
      <c r="O135" s="1189"/>
      <c r="P135" s="1189"/>
      <c r="Q135" s="1189"/>
    </row>
    <row r="136" spans="2:17" s="183" customFormat="1">
      <c r="B136" s="1189"/>
      <c r="C136" s="1189"/>
      <c r="D136" s="1189"/>
      <c r="E136" s="1190"/>
      <c r="F136" s="1189"/>
      <c r="G136" s="1189"/>
      <c r="H136" s="1191"/>
      <c r="I136" s="1189"/>
      <c r="J136" s="1189"/>
      <c r="K136" s="1189"/>
      <c r="L136" s="1189"/>
      <c r="M136" s="1192"/>
      <c r="N136" s="1192"/>
      <c r="O136" s="1189"/>
      <c r="P136" s="1189"/>
      <c r="Q136" s="1189"/>
    </row>
    <row r="137" spans="2:17" s="183" customFormat="1">
      <c r="B137" s="1189"/>
      <c r="C137" s="1189"/>
      <c r="D137" s="1189"/>
      <c r="E137" s="1190"/>
      <c r="F137" s="1189"/>
      <c r="G137" s="1189"/>
      <c r="H137" s="1191"/>
      <c r="I137" s="1189"/>
      <c r="J137" s="1189"/>
      <c r="K137" s="1189"/>
      <c r="L137" s="1189"/>
      <c r="M137" s="1192"/>
      <c r="N137" s="1192"/>
      <c r="O137" s="1189"/>
      <c r="P137" s="1189"/>
      <c r="Q137" s="1189"/>
    </row>
    <row r="138" spans="2:17" s="183" customFormat="1">
      <c r="B138" s="1189"/>
      <c r="C138" s="1189"/>
      <c r="D138" s="1189"/>
      <c r="E138" s="1190"/>
      <c r="F138" s="1189"/>
      <c r="G138" s="1189"/>
      <c r="H138" s="1191"/>
      <c r="I138" s="1189"/>
      <c r="J138" s="1189"/>
      <c r="K138" s="1189"/>
      <c r="L138" s="1189"/>
      <c r="M138" s="1192"/>
      <c r="N138" s="1192"/>
      <c r="O138" s="1189"/>
      <c r="P138" s="1189"/>
      <c r="Q138" s="1189"/>
    </row>
    <row r="139" spans="2:17" s="183" customFormat="1">
      <c r="B139" s="1189"/>
      <c r="C139" s="1189"/>
      <c r="D139" s="1189"/>
      <c r="E139" s="1190"/>
      <c r="F139" s="1189"/>
      <c r="G139" s="1189"/>
      <c r="H139" s="1191"/>
      <c r="I139" s="1189"/>
      <c r="J139" s="1189"/>
      <c r="K139" s="1189"/>
      <c r="L139" s="1189"/>
      <c r="M139" s="1192"/>
      <c r="N139" s="1192"/>
      <c r="O139" s="1189"/>
      <c r="P139" s="1189"/>
      <c r="Q139" s="1189"/>
    </row>
    <row r="140" spans="2:17" s="183" customFormat="1">
      <c r="B140" s="1189"/>
      <c r="C140" s="1189"/>
      <c r="D140" s="1189"/>
      <c r="E140" s="1190"/>
      <c r="F140" s="1189"/>
      <c r="G140" s="1189"/>
      <c r="H140" s="1191"/>
      <c r="I140" s="1189"/>
      <c r="J140" s="1189"/>
      <c r="K140" s="1189"/>
      <c r="L140" s="1189"/>
      <c r="M140" s="1192"/>
      <c r="N140" s="1192"/>
      <c r="O140" s="1189"/>
      <c r="P140" s="1189"/>
      <c r="Q140" s="1189"/>
    </row>
    <row r="141" spans="2:17" s="183" customFormat="1">
      <c r="B141" s="1189"/>
      <c r="C141" s="1189"/>
      <c r="D141" s="1189"/>
      <c r="E141" s="1190"/>
      <c r="F141" s="1189"/>
      <c r="G141" s="1189"/>
      <c r="H141" s="1191"/>
      <c r="I141" s="1189"/>
      <c r="J141" s="1189"/>
      <c r="K141" s="1189"/>
      <c r="L141" s="1189"/>
      <c r="M141" s="1192"/>
      <c r="N141" s="1192"/>
      <c r="O141" s="1189"/>
      <c r="P141" s="1189"/>
      <c r="Q141" s="1189"/>
    </row>
    <row r="142" spans="2:17" s="183" customFormat="1">
      <c r="B142" s="1189"/>
      <c r="C142" s="1189"/>
      <c r="D142" s="1189"/>
      <c r="E142" s="1190"/>
      <c r="F142" s="1189"/>
      <c r="G142" s="1189"/>
      <c r="H142" s="1191"/>
      <c r="I142" s="1189"/>
      <c r="J142" s="1189"/>
      <c r="K142" s="1189"/>
      <c r="L142" s="1189"/>
      <c r="M142" s="1192"/>
      <c r="N142" s="1192"/>
      <c r="O142" s="1189"/>
      <c r="P142" s="1189"/>
      <c r="Q142" s="1189"/>
    </row>
    <row r="143" spans="2:17" s="183" customFormat="1">
      <c r="B143" s="1189"/>
      <c r="C143" s="1189"/>
      <c r="D143" s="1189"/>
      <c r="E143" s="1190"/>
      <c r="F143" s="1189"/>
      <c r="G143" s="1189"/>
      <c r="H143" s="1191"/>
      <c r="I143" s="1189"/>
      <c r="J143" s="1189"/>
      <c r="K143" s="1189"/>
      <c r="L143" s="1189"/>
      <c r="M143" s="1192"/>
      <c r="N143" s="1192"/>
      <c r="O143" s="1189"/>
      <c r="P143" s="1189"/>
      <c r="Q143" s="1189"/>
    </row>
    <row r="145" spans="2:7" ht="15.75" thickBot="1"/>
    <row r="146" spans="2:7" ht="54" customHeight="1">
      <c r="B146" s="879" t="s">
        <v>17</v>
      </c>
      <c r="C146" s="879" t="s">
        <v>124</v>
      </c>
      <c r="D146" s="114" t="s">
        <v>125</v>
      </c>
      <c r="E146" s="879" t="s">
        <v>27</v>
      </c>
      <c r="F146" s="142" t="s">
        <v>138</v>
      </c>
      <c r="G146" s="143"/>
    </row>
    <row r="147" spans="2:7" ht="120.75" customHeight="1">
      <c r="B147" s="1285" t="s">
        <v>139</v>
      </c>
      <c r="C147" s="144" t="s">
        <v>140</v>
      </c>
      <c r="D147" s="858">
        <v>25</v>
      </c>
      <c r="E147" s="858">
        <v>0</v>
      </c>
      <c r="F147" s="1286">
        <f>+E147+E148+E149</f>
        <v>0</v>
      </c>
      <c r="G147" s="145"/>
    </row>
    <row r="148" spans="2:7" ht="76.150000000000006" customHeight="1">
      <c r="B148" s="1285"/>
      <c r="C148" s="144" t="s">
        <v>141</v>
      </c>
      <c r="D148" s="866">
        <v>25</v>
      </c>
      <c r="E148" s="858">
        <v>0</v>
      </c>
      <c r="F148" s="1287"/>
      <c r="G148" s="145"/>
    </row>
    <row r="149" spans="2:7" ht="69" customHeight="1">
      <c r="B149" s="1285"/>
      <c r="C149" s="144" t="s">
        <v>142</v>
      </c>
      <c r="D149" s="858">
        <v>10</v>
      </c>
      <c r="E149" s="858">
        <v>0</v>
      </c>
      <c r="F149" s="1288"/>
      <c r="G149" s="145"/>
    </row>
    <row r="150" spans="2:7">
      <c r="C150"/>
    </row>
    <row r="153" spans="2:7">
      <c r="B153" s="42" t="s">
        <v>143</v>
      </c>
    </row>
    <row r="156" spans="2:7">
      <c r="B156" s="43" t="s">
        <v>17</v>
      </c>
      <c r="C156" s="43" t="s">
        <v>26</v>
      </c>
      <c r="D156" s="879" t="s">
        <v>27</v>
      </c>
      <c r="E156" s="879" t="s">
        <v>28</v>
      </c>
    </row>
    <row r="157" spans="2:7" ht="61.5" customHeight="1">
      <c r="B157" s="49" t="s">
        <v>144</v>
      </c>
      <c r="C157" s="50">
        <v>40</v>
      </c>
      <c r="D157" s="858">
        <f>+E123</f>
        <v>0</v>
      </c>
      <c r="E157" s="1265">
        <f>+D157+D158</f>
        <v>0</v>
      </c>
    </row>
    <row r="158" spans="2:7" ht="68.25" customHeight="1">
      <c r="B158" s="49" t="s">
        <v>145</v>
      </c>
      <c r="C158" s="50">
        <v>60</v>
      </c>
      <c r="D158" s="858">
        <f>+F147</f>
        <v>0</v>
      </c>
      <c r="E158" s="1266"/>
    </row>
  </sheetData>
  <mergeCells count="45">
    <mergeCell ref="M45:N45"/>
    <mergeCell ref="Q48:R48"/>
    <mergeCell ref="B2:P2"/>
    <mergeCell ref="B4:P4"/>
    <mergeCell ref="C6:N6"/>
    <mergeCell ref="C7:N7"/>
    <mergeCell ref="C8:N8"/>
    <mergeCell ref="C9:N9"/>
    <mergeCell ref="F57:F58"/>
    <mergeCell ref="C10:E10"/>
    <mergeCell ref="B14:C21"/>
    <mergeCell ref="B22:C22"/>
    <mergeCell ref="E40:E41"/>
    <mergeCell ref="R49:R52"/>
    <mergeCell ref="B55:B56"/>
    <mergeCell ref="C55:C56"/>
    <mergeCell ref="D55:E55"/>
    <mergeCell ref="F55:F56"/>
    <mergeCell ref="B77:N77"/>
    <mergeCell ref="J80:L80"/>
    <mergeCell ref="P80:Q80"/>
    <mergeCell ref="C59:N59"/>
    <mergeCell ref="B61:N61"/>
    <mergeCell ref="O64:P64"/>
    <mergeCell ref="O65:P65"/>
    <mergeCell ref="O66:P66"/>
    <mergeCell ref="O67:P67"/>
    <mergeCell ref="Q108:R108"/>
    <mergeCell ref="O68:P68"/>
    <mergeCell ref="O69:P69"/>
    <mergeCell ref="O70:P70"/>
    <mergeCell ref="O71:P71"/>
    <mergeCell ref="B95:N95"/>
    <mergeCell ref="D98:E98"/>
    <mergeCell ref="D99:E99"/>
    <mergeCell ref="B102:P102"/>
    <mergeCell ref="B105:N105"/>
    <mergeCell ref="E157:E158"/>
    <mergeCell ref="R109:R116"/>
    <mergeCell ref="E123:E125"/>
    <mergeCell ref="B128:N128"/>
    <mergeCell ref="J130:L130"/>
    <mergeCell ref="P130:Q130"/>
    <mergeCell ref="B147:B149"/>
    <mergeCell ref="F147:F149"/>
  </mergeCells>
  <dataValidations count="2">
    <dataValidation type="list" allowBlank="1" showInputMessage="1" showErrorMessage="1" sqref="WVE983074 A65570 IS65570 SO65570 ACK65570 AMG65570 AWC65570 BFY65570 BPU65570 BZQ65570 CJM65570 CTI65570 DDE65570 DNA65570 DWW65570 EGS65570 EQO65570 FAK65570 FKG65570 FUC65570 GDY65570 GNU65570 GXQ65570 HHM65570 HRI65570 IBE65570 ILA65570 IUW65570 JES65570 JOO65570 JYK65570 KIG65570 KSC65570 LBY65570 LLU65570 LVQ65570 MFM65570 MPI65570 MZE65570 NJA65570 NSW65570 OCS65570 OMO65570 OWK65570 PGG65570 PQC65570 PZY65570 QJU65570 QTQ65570 RDM65570 RNI65570 RXE65570 SHA65570 SQW65570 TAS65570 TKO65570 TUK65570 UEG65570 UOC65570 UXY65570 VHU65570 VRQ65570 WBM65570 WLI65570 WVE65570 A131106 IS131106 SO131106 ACK131106 AMG131106 AWC131106 BFY131106 BPU131106 BZQ131106 CJM131106 CTI131106 DDE131106 DNA131106 DWW131106 EGS131106 EQO131106 FAK131106 FKG131106 FUC131106 GDY131106 GNU131106 GXQ131106 HHM131106 HRI131106 IBE131106 ILA131106 IUW131106 JES131106 JOO131106 JYK131106 KIG131106 KSC131106 LBY131106 LLU131106 LVQ131106 MFM131106 MPI131106 MZE131106 NJA131106 NSW131106 OCS131106 OMO131106 OWK131106 PGG131106 PQC131106 PZY131106 QJU131106 QTQ131106 RDM131106 RNI131106 RXE131106 SHA131106 SQW131106 TAS131106 TKO131106 TUK131106 UEG131106 UOC131106 UXY131106 VHU131106 VRQ131106 WBM131106 WLI131106 WVE131106 A196642 IS196642 SO196642 ACK196642 AMG196642 AWC196642 BFY196642 BPU196642 BZQ196642 CJM196642 CTI196642 DDE196642 DNA196642 DWW196642 EGS196642 EQO196642 FAK196642 FKG196642 FUC196642 GDY196642 GNU196642 GXQ196642 HHM196642 HRI196642 IBE196642 ILA196642 IUW196642 JES196642 JOO196642 JYK196642 KIG196642 KSC196642 LBY196642 LLU196642 LVQ196642 MFM196642 MPI196642 MZE196642 NJA196642 NSW196642 OCS196642 OMO196642 OWK196642 PGG196642 PQC196642 PZY196642 QJU196642 QTQ196642 RDM196642 RNI196642 RXE196642 SHA196642 SQW196642 TAS196642 TKO196642 TUK196642 UEG196642 UOC196642 UXY196642 VHU196642 VRQ196642 WBM196642 WLI196642 WVE196642 A262178 IS262178 SO262178 ACK262178 AMG262178 AWC262178 BFY262178 BPU262178 BZQ262178 CJM262178 CTI262178 DDE262178 DNA262178 DWW262178 EGS262178 EQO262178 FAK262178 FKG262178 FUC262178 GDY262178 GNU262178 GXQ262178 HHM262178 HRI262178 IBE262178 ILA262178 IUW262178 JES262178 JOO262178 JYK262178 KIG262178 KSC262178 LBY262178 LLU262178 LVQ262178 MFM262178 MPI262178 MZE262178 NJA262178 NSW262178 OCS262178 OMO262178 OWK262178 PGG262178 PQC262178 PZY262178 QJU262178 QTQ262178 RDM262178 RNI262178 RXE262178 SHA262178 SQW262178 TAS262178 TKO262178 TUK262178 UEG262178 UOC262178 UXY262178 VHU262178 VRQ262178 WBM262178 WLI262178 WVE262178 A327714 IS327714 SO327714 ACK327714 AMG327714 AWC327714 BFY327714 BPU327714 BZQ327714 CJM327714 CTI327714 DDE327714 DNA327714 DWW327714 EGS327714 EQO327714 FAK327714 FKG327714 FUC327714 GDY327714 GNU327714 GXQ327714 HHM327714 HRI327714 IBE327714 ILA327714 IUW327714 JES327714 JOO327714 JYK327714 KIG327714 KSC327714 LBY327714 LLU327714 LVQ327714 MFM327714 MPI327714 MZE327714 NJA327714 NSW327714 OCS327714 OMO327714 OWK327714 PGG327714 PQC327714 PZY327714 QJU327714 QTQ327714 RDM327714 RNI327714 RXE327714 SHA327714 SQW327714 TAS327714 TKO327714 TUK327714 UEG327714 UOC327714 UXY327714 VHU327714 VRQ327714 WBM327714 WLI327714 WVE327714 A393250 IS393250 SO393250 ACK393250 AMG393250 AWC393250 BFY393250 BPU393250 BZQ393250 CJM393250 CTI393250 DDE393250 DNA393250 DWW393250 EGS393250 EQO393250 FAK393250 FKG393250 FUC393250 GDY393250 GNU393250 GXQ393250 HHM393250 HRI393250 IBE393250 ILA393250 IUW393250 JES393250 JOO393250 JYK393250 KIG393250 KSC393250 LBY393250 LLU393250 LVQ393250 MFM393250 MPI393250 MZE393250 NJA393250 NSW393250 OCS393250 OMO393250 OWK393250 PGG393250 PQC393250 PZY393250 QJU393250 QTQ393250 RDM393250 RNI393250 RXE393250 SHA393250 SQW393250 TAS393250 TKO393250 TUK393250 UEG393250 UOC393250 UXY393250 VHU393250 VRQ393250 WBM393250 WLI393250 WVE393250 A458786 IS458786 SO458786 ACK458786 AMG458786 AWC458786 BFY458786 BPU458786 BZQ458786 CJM458786 CTI458786 DDE458786 DNA458786 DWW458786 EGS458786 EQO458786 FAK458786 FKG458786 FUC458786 GDY458786 GNU458786 GXQ458786 HHM458786 HRI458786 IBE458786 ILA458786 IUW458786 JES458786 JOO458786 JYK458786 KIG458786 KSC458786 LBY458786 LLU458786 LVQ458786 MFM458786 MPI458786 MZE458786 NJA458786 NSW458786 OCS458786 OMO458786 OWK458786 PGG458786 PQC458786 PZY458786 QJU458786 QTQ458786 RDM458786 RNI458786 RXE458786 SHA458786 SQW458786 TAS458786 TKO458786 TUK458786 UEG458786 UOC458786 UXY458786 VHU458786 VRQ458786 WBM458786 WLI458786 WVE458786 A524322 IS524322 SO524322 ACK524322 AMG524322 AWC524322 BFY524322 BPU524322 BZQ524322 CJM524322 CTI524322 DDE524322 DNA524322 DWW524322 EGS524322 EQO524322 FAK524322 FKG524322 FUC524322 GDY524322 GNU524322 GXQ524322 HHM524322 HRI524322 IBE524322 ILA524322 IUW524322 JES524322 JOO524322 JYK524322 KIG524322 KSC524322 LBY524322 LLU524322 LVQ524322 MFM524322 MPI524322 MZE524322 NJA524322 NSW524322 OCS524322 OMO524322 OWK524322 PGG524322 PQC524322 PZY524322 QJU524322 QTQ524322 RDM524322 RNI524322 RXE524322 SHA524322 SQW524322 TAS524322 TKO524322 TUK524322 UEG524322 UOC524322 UXY524322 VHU524322 VRQ524322 WBM524322 WLI524322 WVE524322 A589858 IS589858 SO589858 ACK589858 AMG589858 AWC589858 BFY589858 BPU589858 BZQ589858 CJM589858 CTI589858 DDE589858 DNA589858 DWW589858 EGS589858 EQO589858 FAK589858 FKG589858 FUC589858 GDY589858 GNU589858 GXQ589858 HHM589858 HRI589858 IBE589858 ILA589858 IUW589858 JES589858 JOO589858 JYK589858 KIG589858 KSC589858 LBY589858 LLU589858 LVQ589858 MFM589858 MPI589858 MZE589858 NJA589858 NSW589858 OCS589858 OMO589858 OWK589858 PGG589858 PQC589858 PZY589858 QJU589858 QTQ589858 RDM589858 RNI589858 RXE589858 SHA589858 SQW589858 TAS589858 TKO589858 TUK589858 UEG589858 UOC589858 UXY589858 VHU589858 VRQ589858 WBM589858 WLI589858 WVE589858 A655394 IS655394 SO655394 ACK655394 AMG655394 AWC655394 BFY655394 BPU655394 BZQ655394 CJM655394 CTI655394 DDE655394 DNA655394 DWW655394 EGS655394 EQO655394 FAK655394 FKG655394 FUC655394 GDY655394 GNU655394 GXQ655394 HHM655394 HRI655394 IBE655394 ILA655394 IUW655394 JES655394 JOO655394 JYK655394 KIG655394 KSC655394 LBY655394 LLU655394 LVQ655394 MFM655394 MPI655394 MZE655394 NJA655394 NSW655394 OCS655394 OMO655394 OWK655394 PGG655394 PQC655394 PZY655394 QJU655394 QTQ655394 RDM655394 RNI655394 RXE655394 SHA655394 SQW655394 TAS655394 TKO655394 TUK655394 UEG655394 UOC655394 UXY655394 VHU655394 VRQ655394 WBM655394 WLI655394 WVE655394 A720930 IS720930 SO720930 ACK720930 AMG720930 AWC720930 BFY720930 BPU720930 BZQ720930 CJM720930 CTI720930 DDE720930 DNA720930 DWW720930 EGS720930 EQO720930 FAK720930 FKG720930 FUC720930 GDY720930 GNU720930 GXQ720930 HHM720930 HRI720930 IBE720930 ILA720930 IUW720930 JES720930 JOO720930 JYK720930 KIG720930 KSC720930 LBY720930 LLU720930 LVQ720930 MFM720930 MPI720930 MZE720930 NJA720930 NSW720930 OCS720930 OMO720930 OWK720930 PGG720930 PQC720930 PZY720930 QJU720930 QTQ720930 RDM720930 RNI720930 RXE720930 SHA720930 SQW720930 TAS720930 TKO720930 TUK720930 UEG720930 UOC720930 UXY720930 VHU720930 VRQ720930 WBM720930 WLI720930 WVE720930 A786466 IS786466 SO786466 ACK786466 AMG786466 AWC786466 BFY786466 BPU786466 BZQ786466 CJM786466 CTI786466 DDE786466 DNA786466 DWW786466 EGS786466 EQO786466 FAK786466 FKG786466 FUC786466 GDY786466 GNU786466 GXQ786466 HHM786466 HRI786466 IBE786466 ILA786466 IUW786466 JES786466 JOO786466 JYK786466 KIG786466 KSC786466 LBY786466 LLU786466 LVQ786466 MFM786466 MPI786466 MZE786466 NJA786466 NSW786466 OCS786466 OMO786466 OWK786466 PGG786466 PQC786466 PZY786466 QJU786466 QTQ786466 RDM786466 RNI786466 RXE786466 SHA786466 SQW786466 TAS786466 TKO786466 TUK786466 UEG786466 UOC786466 UXY786466 VHU786466 VRQ786466 WBM786466 WLI786466 WVE786466 A852002 IS852002 SO852002 ACK852002 AMG852002 AWC852002 BFY852002 BPU852002 BZQ852002 CJM852002 CTI852002 DDE852002 DNA852002 DWW852002 EGS852002 EQO852002 FAK852002 FKG852002 FUC852002 GDY852002 GNU852002 GXQ852002 HHM852002 HRI852002 IBE852002 ILA852002 IUW852002 JES852002 JOO852002 JYK852002 KIG852002 KSC852002 LBY852002 LLU852002 LVQ852002 MFM852002 MPI852002 MZE852002 NJA852002 NSW852002 OCS852002 OMO852002 OWK852002 PGG852002 PQC852002 PZY852002 QJU852002 QTQ852002 RDM852002 RNI852002 RXE852002 SHA852002 SQW852002 TAS852002 TKO852002 TUK852002 UEG852002 UOC852002 UXY852002 VHU852002 VRQ852002 WBM852002 WLI852002 WVE852002 A917538 IS917538 SO917538 ACK917538 AMG917538 AWC917538 BFY917538 BPU917538 BZQ917538 CJM917538 CTI917538 DDE917538 DNA917538 DWW917538 EGS917538 EQO917538 FAK917538 FKG917538 FUC917538 GDY917538 GNU917538 GXQ917538 HHM917538 HRI917538 IBE917538 ILA917538 IUW917538 JES917538 JOO917538 JYK917538 KIG917538 KSC917538 LBY917538 LLU917538 LVQ917538 MFM917538 MPI917538 MZE917538 NJA917538 NSW917538 OCS917538 OMO917538 OWK917538 PGG917538 PQC917538 PZY917538 QJU917538 QTQ917538 RDM917538 RNI917538 RXE917538 SHA917538 SQW917538 TAS917538 TKO917538 TUK917538 UEG917538 UOC917538 UXY917538 VHU917538 VRQ917538 WBM917538 WLI917538 WVE917538 A983074 IS983074 SO983074 ACK983074 AMG983074 AWC983074 BFY983074 BPU983074 BZQ983074 CJM983074 CTI983074 DDE983074 DNA983074 DWW983074 EGS983074 EQO983074 FAK983074 FKG983074 FUC983074 GDY983074 GNU983074 GXQ983074 HHM983074 HRI983074 IBE983074 ILA983074 IUW983074 JES983074 JOO983074 JYK983074 KIG983074 KSC983074 LBY983074 LLU983074 LVQ983074 MFM983074 MPI983074 MZE983074 NJA983074 NSW983074 OCS983074 OMO983074 OWK983074 PGG983074 PQC983074 PZY983074 QJU983074 QTQ983074 RDM983074 RNI983074 RXE983074 SHA983074 SQW983074 TAS983074 TKO983074 TUK983074 UEG983074 UOC983074 UXY983074 VHU983074 VRQ983074 WBM983074 WLI98307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4 WLL983074 C65570 IV65570 SR65570 ACN65570 AMJ65570 AWF65570 BGB65570 BPX65570 BZT65570 CJP65570 CTL65570 DDH65570 DND65570 DWZ65570 EGV65570 EQR65570 FAN65570 FKJ65570 FUF65570 GEB65570 GNX65570 GXT65570 HHP65570 HRL65570 IBH65570 ILD65570 IUZ65570 JEV65570 JOR65570 JYN65570 KIJ65570 KSF65570 LCB65570 LLX65570 LVT65570 MFP65570 MPL65570 MZH65570 NJD65570 NSZ65570 OCV65570 OMR65570 OWN65570 PGJ65570 PQF65570 QAB65570 QJX65570 QTT65570 RDP65570 RNL65570 RXH65570 SHD65570 SQZ65570 TAV65570 TKR65570 TUN65570 UEJ65570 UOF65570 UYB65570 VHX65570 VRT65570 WBP65570 WLL65570 WVH65570 C131106 IV131106 SR131106 ACN131106 AMJ131106 AWF131106 BGB131106 BPX131106 BZT131106 CJP131106 CTL131106 DDH131106 DND131106 DWZ131106 EGV131106 EQR131106 FAN131106 FKJ131106 FUF131106 GEB131106 GNX131106 GXT131106 HHP131106 HRL131106 IBH131106 ILD131106 IUZ131106 JEV131106 JOR131106 JYN131106 KIJ131106 KSF131106 LCB131106 LLX131106 LVT131106 MFP131106 MPL131106 MZH131106 NJD131106 NSZ131106 OCV131106 OMR131106 OWN131106 PGJ131106 PQF131106 QAB131106 QJX131106 QTT131106 RDP131106 RNL131106 RXH131106 SHD131106 SQZ131106 TAV131106 TKR131106 TUN131106 UEJ131106 UOF131106 UYB131106 VHX131106 VRT131106 WBP131106 WLL131106 WVH131106 C196642 IV196642 SR196642 ACN196642 AMJ196642 AWF196642 BGB196642 BPX196642 BZT196642 CJP196642 CTL196642 DDH196642 DND196642 DWZ196642 EGV196642 EQR196642 FAN196642 FKJ196642 FUF196642 GEB196642 GNX196642 GXT196642 HHP196642 HRL196642 IBH196642 ILD196642 IUZ196642 JEV196642 JOR196642 JYN196642 KIJ196642 KSF196642 LCB196642 LLX196642 LVT196642 MFP196642 MPL196642 MZH196642 NJD196642 NSZ196642 OCV196642 OMR196642 OWN196642 PGJ196642 PQF196642 QAB196642 QJX196642 QTT196642 RDP196642 RNL196642 RXH196642 SHD196642 SQZ196642 TAV196642 TKR196642 TUN196642 UEJ196642 UOF196642 UYB196642 VHX196642 VRT196642 WBP196642 WLL196642 WVH196642 C262178 IV262178 SR262178 ACN262178 AMJ262178 AWF262178 BGB262178 BPX262178 BZT262178 CJP262178 CTL262178 DDH262178 DND262178 DWZ262178 EGV262178 EQR262178 FAN262178 FKJ262178 FUF262178 GEB262178 GNX262178 GXT262178 HHP262178 HRL262178 IBH262178 ILD262178 IUZ262178 JEV262178 JOR262178 JYN262178 KIJ262178 KSF262178 LCB262178 LLX262178 LVT262178 MFP262178 MPL262178 MZH262178 NJD262178 NSZ262178 OCV262178 OMR262178 OWN262178 PGJ262178 PQF262178 QAB262178 QJX262178 QTT262178 RDP262178 RNL262178 RXH262178 SHD262178 SQZ262178 TAV262178 TKR262178 TUN262178 UEJ262178 UOF262178 UYB262178 VHX262178 VRT262178 WBP262178 WLL262178 WVH262178 C327714 IV327714 SR327714 ACN327714 AMJ327714 AWF327714 BGB327714 BPX327714 BZT327714 CJP327714 CTL327714 DDH327714 DND327714 DWZ327714 EGV327714 EQR327714 FAN327714 FKJ327714 FUF327714 GEB327714 GNX327714 GXT327714 HHP327714 HRL327714 IBH327714 ILD327714 IUZ327714 JEV327714 JOR327714 JYN327714 KIJ327714 KSF327714 LCB327714 LLX327714 LVT327714 MFP327714 MPL327714 MZH327714 NJD327714 NSZ327714 OCV327714 OMR327714 OWN327714 PGJ327714 PQF327714 QAB327714 QJX327714 QTT327714 RDP327714 RNL327714 RXH327714 SHD327714 SQZ327714 TAV327714 TKR327714 TUN327714 UEJ327714 UOF327714 UYB327714 VHX327714 VRT327714 WBP327714 WLL327714 WVH327714 C393250 IV393250 SR393250 ACN393250 AMJ393250 AWF393250 BGB393250 BPX393250 BZT393250 CJP393250 CTL393250 DDH393250 DND393250 DWZ393250 EGV393250 EQR393250 FAN393250 FKJ393250 FUF393250 GEB393250 GNX393250 GXT393250 HHP393250 HRL393250 IBH393250 ILD393250 IUZ393250 JEV393250 JOR393250 JYN393250 KIJ393250 KSF393250 LCB393250 LLX393250 LVT393250 MFP393250 MPL393250 MZH393250 NJD393250 NSZ393250 OCV393250 OMR393250 OWN393250 PGJ393250 PQF393250 QAB393250 QJX393250 QTT393250 RDP393250 RNL393250 RXH393250 SHD393250 SQZ393250 TAV393250 TKR393250 TUN393250 UEJ393250 UOF393250 UYB393250 VHX393250 VRT393250 WBP393250 WLL393250 WVH393250 C458786 IV458786 SR458786 ACN458786 AMJ458786 AWF458786 BGB458786 BPX458786 BZT458786 CJP458786 CTL458786 DDH458786 DND458786 DWZ458786 EGV458786 EQR458786 FAN458786 FKJ458786 FUF458786 GEB458786 GNX458786 GXT458786 HHP458786 HRL458786 IBH458786 ILD458786 IUZ458786 JEV458786 JOR458786 JYN458786 KIJ458786 KSF458786 LCB458786 LLX458786 LVT458786 MFP458786 MPL458786 MZH458786 NJD458786 NSZ458786 OCV458786 OMR458786 OWN458786 PGJ458786 PQF458786 QAB458786 QJX458786 QTT458786 RDP458786 RNL458786 RXH458786 SHD458786 SQZ458786 TAV458786 TKR458786 TUN458786 UEJ458786 UOF458786 UYB458786 VHX458786 VRT458786 WBP458786 WLL458786 WVH458786 C524322 IV524322 SR524322 ACN524322 AMJ524322 AWF524322 BGB524322 BPX524322 BZT524322 CJP524322 CTL524322 DDH524322 DND524322 DWZ524322 EGV524322 EQR524322 FAN524322 FKJ524322 FUF524322 GEB524322 GNX524322 GXT524322 HHP524322 HRL524322 IBH524322 ILD524322 IUZ524322 JEV524322 JOR524322 JYN524322 KIJ524322 KSF524322 LCB524322 LLX524322 LVT524322 MFP524322 MPL524322 MZH524322 NJD524322 NSZ524322 OCV524322 OMR524322 OWN524322 PGJ524322 PQF524322 QAB524322 QJX524322 QTT524322 RDP524322 RNL524322 RXH524322 SHD524322 SQZ524322 TAV524322 TKR524322 TUN524322 UEJ524322 UOF524322 UYB524322 VHX524322 VRT524322 WBP524322 WLL524322 WVH524322 C589858 IV589858 SR589858 ACN589858 AMJ589858 AWF589858 BGB589858 BPX589858 BZT589858 CJP589858 CTL589858 DDH589858 DND589858 DWZ589858 EGV589858 EQR589858 FAN589858 FKJ589858 FUF589858 GEB589858 GNX589858 GXT589858 HHP589858 HRL589858 IBH589858 ILD589858 IUZ589858 JEV589858 JOR589858 JYN589858 KIJ589858 KSF589858 LCB589858 LLX589858 LVT589858 MFP589858 MPL589858 MZH589858 NJD589858 NSZ589858 OCV589858 OMR589858 OWN589858 PGJ589858 PQF589858 QAB589858 QJX589858 QTT589858 RDP589858 RNL589858 RXH589858 SHD589858 SQZ589858 TAV589858 TKR589858 TUN589858 UEJ589858 UOF589858 UYB589858 VHX589858 VRT589858 WBP589858 WLL589858 WVH589858 C655394 IV655394 SR655394 ACN655394 AMJ655394 AWF655394 BGB655394 BPX655394 BZT655394 CJP655394 CTL655394 DDH655394 DND655394 DWZ655394 EGV655394 EQR655394 FAN655394 FKJ655394 FUF655394 GEB655394 GNX655394 GXT655394 HHP655394 HRL655394 IBH655394 ILD655394 IUZ655394 JEV655394 JOR655394 JYN655394 KIJ655394 KSF655394 LCB655394 LLX655394 LVT655394 MFP655394 MPL655394 MZH655394 NJD655394 NSZ655394 OCV655394 OMR655394 OWN655394 PGJ655394 PQF655394 QAB655394 QJX655394 QTT655394 RDP655394 RNL655394 RXH655394 SHD655394 SQZ655394 TAV655394 TKR655394 TUN655394 UEJ655394 UOF655394 UYB655394 VHX655394 VRT655394 WBP655394 WLL655394 WVH655394 C720930 IV720930 SR720930 ACN720930 AMJ720930 AWF720930 BGB720930 BPX720930 BZT720930 CJP720930 CTL720930 DDH720930 DND720930 DWZ720930 EGV720930 EQR720930 FAN720930 FKJ720930 FUF720930 GEB720930 GNX720930 GXT720930 HHP720930 HRL720930 IBH720930 ILD720930 IUZ720930 JEV720930 JOR720930 JYN720930 KIJ720930 KSF720930 LCB720930 LLX720930 LVT720930 MFP720930 MPL720930 MZH720930 NJD720930 NSZ720930 OCV720930 OMR720930 OWN720930 PGJ720930 PQF720930 QAB720930 QJX720930 QTT720930 RDP720930 RNL720930 RXH720930 SHD720930 SQZ720930 TAV720930 TKR720930 TUN720930 UEJ720930 UOF720930 UYB720930 VHX720930 VRT720930 WBP720930 WLL720930 WVH720930 C786466 IV786466 SR786466 ACN786466 AMJ786466 AWF786466 BGB786466 BPX786466 BZT786466 CJP786466 CTL786466 DDH786466 DND786466 DWZ786466 EGV786466 EQR786466 FAN786466 FKJ786466 FUF786466 GEB786466 GNX786466 GXT786466 HHP786466 HRL786466 IBH786466 ILD786466 IUZ786466 JEV786466 JOR786466 JYN786466 KIJ786466 KSF786466 LCB786466 LLX786466 LVT786466 MFP786466 MPL786466 MZH786466 NJD786466 NSZ786466 OCV786466 OMR786466 OWN786466 PGJ786466 PQF786466 QAB786466 QJX786466 QTT786466 RDP786466 RNL786466 RXH786466 SHD786466 SQZ786466 TAV786466 TKR786466 TUN786466 UEJ786466 UOF786466 UYB786466 VHX786466 VRT786466 WBP786466 WLL786466 WVH786466 C852002 IV852002 SR852002 ACN852002 AMJ852002 AWF852002 BGB852002 BPX852002 BZT852002 CJP852002 CTL852002 DDH852002 DND852002 DWZ852002 EGV852002 EQR852002 FAN852002 FKJ852002 FUF852002 GEB852002 GNX852002 GXT852002 HHP852002 HRL852002 IBH852002 ILD852002 IUZ852002 JEV852002 JOR852002 JYN852002 KIJ852002 KSF852002 LCB852002 LLX852002 LVT852002 MFP852002 MPL852002 MZH852002 NJD852002 NSZ852002 OCV852002 OMR852002 OWN852002 PGJ852002 PQF852002 QAB852002 QJX852002 QTT852002 RDP852002 RNL852002 RXH852002 SHD852002 SQZ852002 TAV852002 TKR852002 TUN852002 UEJ852002 UOF852002 UYB852002 VHX852002 VRT852002 WBP852002 WLL852002 WVH852002 C917538 IV917538 SR917538 ACN917538 AMJ917538 AWF917538 BGB917538 BPX917538 BZT917538 CJP917538 CTL917538 DDH917538 DND917538 DWZ917538 EGV917538 EQR917538 FAN917538 FKJ917538 FUF917538 GEB917538 GNX917538 GXT917538 HHP917538 HRL917538 IBH917538 ILD917538 IUZ917538 JEV917538 JOR917538 JYN917538 KIJ917538 KSF917538 LCB917538 LLX917538 LVT917538 MFP917538 MPL917538 MZH917538 NJD917538 NSZ917538 OCV917538 OMR917538 OWN917538 PGJ917538 PQF917538 QAB917538 QJX917538 QTT917538 RDP917538 RNL917538 RXH917538 SHD917538 SQZ917538 TAV917538 TKR917538 TUN917538 UEJ917538 UOF917538 UYB917538 VHX917538 VRT917538 WBP917538 WLL917538 WVH917538 C983074 IV983074 SR983074 ACN983074 AMJ983074 AWF983074 BGB983074 BPX983074 BZT983074 CJP983074 CTL983074 DDH983074 DND983074 DWZ983074 EGV983074 EQR983074 FAN983074 FKJ983074 FUF983074 GEB983074 GNX983074 GXT983074 HHP983074 HRL983074 IBH983074 ILD983074 IUZ983074 JEV983074 JOR983074 JYN983074 KIJ983074 KSF983074 LCB983074 LLX983074 LVT983074 MFP983074 MPL983074 MZH983074 NJD983074 NSZ983074 OCV983074 OMR983074 OWN983074 PGJ983074 PQF983074 QAB983074 QJX983074 QTT983074 RDP983074 RNL983074 RXH983074 SHD983074 SQZ983074 TAV983074 TKR983074 TUN983074 UEJ983074 UOF983074 UYB983074 VHX983074 VRT983074 WBP98307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2"/>
  <sheetViews>
    <sheetView topLeftCell="E43" zoomScale="80" zoomScaleNormal="80" workbookViewId="0">
      <selection activeCell="I52" sqref="I52"/>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3.85546875" style="1" customWidth="1"/>
    <col min="18" max="18" width="15.1406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5357</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15</v>
      </c>
      <c r="E15" s="20">
        <v>1973425545</v>
      </c>
      <c r="F15" s="446">
        <v>945</v>
      </c>
      <c r="G15" s="779"/>
      <c r="I15" s="23"/>
      <c r="J15" s="23"/>
      <c r="K15" s="23"/>
      <c r="L15" s="23"/>
      <c r="M15" s="23"/>
      <c r="N15" s="16"/>
    </row>
    <row r="16" spans="2:16">
      <c r="B16" s="1262"/>
      <c r="C16" s="1262"/>
      <c r="D16" s="861"/>
      <c r="E16" s="20"/>
      <c r="F16" s="20"/>
      <c r="G16" s="779"/>
      <c r="I16" s="23"/>
      <c r="J16" s="23"/>
      <c r="K16" s="23"/>
      <c r="L16" s="23"/>
      <c r="M16" s="23"/>
      <c r="N16" s="16"/>
    </row>
    <row r="17" spans="1:14">
      <c r="B17" s="1262"/>
      <c r="C17" s="1262"/>
      <c r="D17" s="861"/>
      <c r="E17" s="20"/>
      <c r="F17" s="20"/>
      <c r="G17" s="779"/>
      <c r="I17" s="23"/>
      <c r="J17" s="23"/>
      <c r="K17" s="23"/>
      <c r="L17" s="23"/>
      <c r="M17" s="23"/>
      <c r="N17" s="16"/>
    </row>
    <row r="18" spans="1:14">
      <c r="B18" s="1262"/>
      <c r="C18" s="1262"/>
      <c r="D18" s="861"/>
      <c r="E18" s="24"/>
      <c r="F18" s="20"/>
      <c r="G18" s="779"/>
      <c r="H18" s="25"/>
      <c r="I18" s="23"/>
      <c r="J18" s="23"/>
      <c r="K18" s="23"/>
      <c r="L18" s="23"/>
      <c r="M18" s="23"/>
      <c r="N18" s="26"/>
    </row>
    <row r="19" spans="1:14">
      <c r="B19" s="1262"/>
      <c r="C19" s="1262"/>
      <c r="D19" s="861"/>
      <c r="E19" s="24"/>
      <c r="F19" s="20"/>
      <c r="G19" s="779"/>
      <c r="H19" s="25"/>
      <c r="I19" s="27"/>
      <c r="J19" s="27"/>
      <c r="K19" s="27"/>
      <c r="L19" s="27"/>
      <c r="M19" s="27"/>
      <c r="N19" s="26"/>
    </row>
    <row r="20" spans="1:14">
      <c r="B20" s="1262"/>
      <c r="C20" s="1262"/>
      <c r="D20" s="861"/>
      <c r="E20" s="24"/>
      <c r="F20" s="20"/>
      <c r="G20" s="779"/>
      <c r="H20" s="25"/>
      <c r="I20" s="15"/>
      <c r="J20" s="15"/>
      <c r="K20" s="15"/>
      <c r="L20" s="15"/>
      <c r="M20" s="15"/>
      <c r="N20" s="26"/>
    </row>
    <row r="21" spans="1:14">
      <c r="B21" s="1262"/>
      <c r="C21" s="1262"/>
      <c r="D21" s="861"/>
      <c r="E21" s="24"/>
      <c r="F21" s="20"/>
      <c r="G21" s="779"/>
      <c r="H21" s="25"/>
      <c r="I21" s="15"/>
      <c r="J21" s="15"/>
      <c r="K21" s="15"/>
      <c r="L21" s="15"/>
      <c r="M21" s="15"/>
      <c r="N21" s="26"/>
    </row>
    <row r="22" spans="1:14" ht="15.75" thickBot="1">
      <c r="B22" s="1263" t="s">
        <v>13</v>
      </c>
      <c r="C22" s="1264"/>
      <c r="D22" s="861"/>
      <c r="E22" s="536">
        <f>SUM(E15:E21)</f>
        <v>1973425545</v>
      </c>
      <c r="F22" s="446">
        <f>SUM(F15:F21)</f>
        <v>945</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756</v>
      </c>
      <c r="D24" s="647"/>
      <c r="E24" s="1236">
        <f>E22</f>
        <v>1973425545</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43" t="s">
        <v>19</v>
      </c>
      <c r="E29" s="1193"/>
      <c r="F29"/>
      <c r="G29"/>
      <c r="H29"/>
      <c r="I29" s="15"/>
      <c r="J29" s="15"/>
      <c r="K29" s="15"/>
      <c r="L29" s="15"/>
      <c r="M29" s="15"/>
      <c r="N29" s="16"/>
    </row>
    <row r="30" spans="1:14">
      <c r="A30" s="873"/>
      <c r="B30" s="44" t="s">
        <v>20</v>
      </c>
      <c r="C30" s="44"/>
      <c r="D30" s="44" t="s">
        <v>184</v>
      </c>
      <c r="E30" s="1482"/>
      <c r="F30"/>
      <c r="G30"/>
      <c r="H30"/>
      <c r="I30" s="15"/>
      <c r="J30" s="15"/>
      <c r="K30" s="15"/>
      <c r="L30" s="15"/>
      <c r="M30" s="15"/>
      <c r="N30" s="16"/>
    </row>
    <row r="31" spans="1:14">
      <c r="A31" s="873"/>
      <c r="B31" s="44" t="s">
        <v>21</v>
      </c>
      <c r="C31" s="44"/>
      <c r="D31" s="44" t="s">
        <v>184</v>
      </c>
      <c r="E31" s="1482"/>
      <c r="F31"/>
      <c r="G31"/>
      <c r="H31"/>
      <c r="I31" s="15"/>
      <c r="J31" s="15"/>
      <c r="K31" s="15"/>
      <c r="L31" s="15"/>
      <c r="M31" s="15"/>
      <c r="N31" s="16"/>
    </row>
    <row r="32" spans="1:14">
      <c r="A32" s="873"/>
      <c r="B32" s="44" t="s">
        <v>22</v>
      </c>
      <c r="C32" s="44" t="s">
        <v>184</v>
      </c>
      <c r="D32" s="44"/>
      <c r="E32" s="1194"/>
      <c r="F32"/>
      <c r="G32"/>
      <c r="H32"/>
      <c r="I32" s="15"/>
      <c r="J32" s="15"/>
      <c r="K32" s="15"/>
      <c r="L32" s="15"/>
      <c r="M32" s="15"/>
      <c r="N32" s="16"/>
    </row>
    <row r="33" spans="1:18">
      <c r="A33" s="873"/>
      <c r="B33" s="44" t="s">
        <v>23</v>
      </c>
      <c r="C33" s="44"/>
      <c r="D33" s="44" t="s">
        <v>184</v>
      </c>
      <c r="E33" s="1194"/>
      <c r="F33"/>
      <c r="G33"/>
      <c r="H33"/>
      <c r="I33" s="15"/>
      <c r="J33" s="15"/>
      <c r="K33" s="15"/>
      <c r="L33" s="15"/>
      <c r="M33" s="15"/>
      <c r="N33" s="16"/>
    </row>
    <row r="34" spans="1:18">
      <c r="A34" s="873"/>
      <c r="B34" s="46" t="s">
        <v>24</v>
      </c>
      <c r="C34" s="46" t="s">
        <v>184</v>
      </c>
      <c r="D34" s="46"/>
      <c r="E34" s="901"/>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+F151</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60.75" customHeight="1">
      <c r="B87" s="1195" t="s">
        <v>4270</v>
      </c>
      <c r="C87" s="1195" t="s">
        <v>4306</v>
      </c>
      <c r="D87" s="1195" t="s">
        <v>895</v>
      </c>
      <c r="E87" s="1196">
        <v>34340863</v>
      </c>
      <c r="F87" s="1195" t="s">
        <v>107</v>
      </c>
      <c r="G87" s="1195" t="s">
        <v>712</v>
      </c>
      <c r="H87" s="1197">
        <v>41397</v>
      </c>
      <c r="I87" s="1195"/>
      <c r="J87" s="1189" t="s">
        <v>4884</v>
      </c>
      <c r="K87" s="1195" t="s">
        <v>5358</v>
      </c>
      <c r="L87" s="1189" t="s">
        <v>5359</v>
      </c>
      <c r="M87" s="1198" t="s">
        <v>18</v>
      </c>
      <c r="N87" s="1198" t="s">
        <v>18</v>
      </c>
      <c r="O87" s="1198" t="s">
        <v>18</v>
      </c>
      <c r="P87" s="1189"/>
      <c r="Q87" s="1195"/>
    </row>
    <row r="88" spans="2:17" ht="33.6" customHeight="1">
      <c r="B88" s="1195" t="s">
        <v>469</v>
      </c>
      <c r="C88" s="1195" t="s">
        <v>4306</v>
      </c>
      <c r="D88" s="1195" t="s">
        <v>5360</v>
      </c>
      <c r="E88" s="1196">
        <v>1061693697</v>
      </c>
      <c r="F88" s="1195" t="s">
        <v>5361</v>
      </c>
      <c r="G88" s="1195" t="s">
        <v>1820</v>
      </c>
      <c r="H88" s="1199">
        <v>40291</v>
      </c>
      <c r="I88" s="1195"/>
      <c r="J88" s="1189" t="s">
        <v>4884</v>
      </c>
      <c r="K88" s="1200" t="s">
        <v>5362</v>
      </c>
      <c r="L88" s="1189" t="s">
        <v>5359</v>
      </c>
      <c r="M88" s="1198" t="s">
        <v>18</v>
      </c>
      <c r="N88" s="1198" t="s">
        <v>18</v>
      </c>
      <c r="O88" s="1198" t="s">
        <v>18</v>
      </c>
      <c r="P88" s="1189"/>
      <c r="Q88" s="1195"/>
    </row>
    <row r="89" spans="2:17" ht="33.6" customHeight="1">
      <c r="B89" s="1195" t="s">
        <v>469</v>
      </c>
      <c r="C89" s="1195" t="s">
        <v>4306</v>
      </c>
      <c r="D89" s="1195" t="s">
        <v>5363</v>
      </c>
      <c r="E89" s="1196">
        <v>34639206</v>
      </c>
      <c r="F89" s="1195" t="s">
        <v>5361</v>
      </c>
      <c r="G89" s="1195" t="s">
        <v>5364</v>
      </c>
      <c r="H89" s="1199">
        <v>41397</v>
      </c>
      <c r="I89" s="1195"/>
      <c r="J89" s="1189" t="s">
        <v>4884</v>
      </c>
      <c r="K89" s="1200" t="s">
        <v>5365</v>
      </c>
      <c r="L89" s="1189" t="s">
        <v>5366</v>
      </c>
      <c r="M89" s="1198" t="s">
        <v>18</v>
      </c>
      <c r="N89" s="1198" t="s">
        <v>18</v>
      </c>
      <c r="O89" s="1198" t="s">
        <v>18</v>
      </c>
      <c r="P89" s="1189" t="s">
        <v>5367</v>
      </c>
      <c r="Q89" s="1195"/>
    </row>
    <row r="90" spans="2:17" ht="33.6" customHeight="1">
      <c r="B90" s="1195" t="s">
        <v>114</v>
      </c>
      <c r="C90" s="1195" t="s">
        <v>4306</v>
      </c>
      <c r="D90" s="1195" t="s">
        <v>5368</v>
      </c>
      <c r="E90" s="1196">
        <v>43638463</v>
      </c>
      <c r="F90" s="1195" t="s">
        <v>5073</v>
      </c>
      <c r="G90" s="1195" t="s">
        <v>5343</v>
      </c>
      <c r="H90" s="1195"/>
      <c r="I90" s="1195"/>
      <c r="J90" s="1189" t="s">
        <v>4884</v>
      </c>
      <c r="K90" s="1200" t="s">
        <v>5369</v>
      </c>
      <c r="L90" s="1189" t="s">
        <v>5370</v>
      </c>
      <c r="M90" s="1198" t="s">
        <v>18</v>
      </c>
      <c r="N90" s="1198" t="s">
        <v>18</v>
      </c>
      <c r="O90" s="1198" t="s">
        <v>18</v>
      </c>
      <c r="P90" s="1189" t="s">
        <v>5371</v>
      </c>
      <c r="Q90" s="1195"/>
    </row>
    <row r="91" spans="2:17" ht="33.6" customHeight="1">
      <c r="B91" s="1195" t="s">
        <v>114</v>
      </c>
      <c r="C91" s="1195" t="s">
        <v>4306</v>
      </c>
      <c r="D91" s="1195" t="s">
        <v>5372</v>
      </c>
      <c r="E91" s="1196">
        <v>1058968923</v>
      </c>
      <c r="F91" s="1195" t="s">
        <v>5073</v>
      </c>
      <c r="G91" s="1195" t="s">
        <v>353</v>
      </c>
      <c r="H91" s="1195"/>
      <c r="I91" s="1195"/>
      <c r="J91" s="1189" t="s">
        <v>4884</v>
      </c>
      <c r="K91" s="1200" t="s">
        <v>5373</v>
      </c>
      <c r="L91" s="1189" t="s">
        <v>5374</v>
      </c>
      <c r="M91" s="1198" t="s">
        <v>18</v>
      </c>
      <c r="N91" s="1198" t="s">
        <v>18</v>
      </c>
      <c r="O91" s="1198" t="s">
        <v>18</v>
      </c>
      <c r="P91" s="1189"/>
      <c r="Q91" s="1195"/>
    </row>
    <row r="92" spans="2:17" ht="33.6" customHeight="1">
      <c r="B92" s="1195" t="s">
        <v>114</v>
      </c>
      <c r="C92" s="1195" t="s">
        <v>4306</v>
      </c>
      <c r="D92" s="1195" t="s">
        <v>5375</v>
      </c>
      <c r="E92" s="1196">
        <v>1061743579</v>
      </c>
      <c r="F92" s="1195" t="s">
        <v>114</v>
      </c>
      <c r="G92" s="1195" t="s">
        <v>353</v>
      </c>
      <c r="H92" s="1199">
        <v>41948</v>
      </c>
      <c r="I92" s="1195"/>
      <c r="J92" s="1189" t="s">
        <v>4884</v>
      </c>
      <c r="K92" s="1200" t="s">
        <v>5376</v>
      </c>
      <c r="L92" s="1189" t="s">
        <v>5377</v>
      </c>
      <c r="M92" s="1198" t="s">
        <v>18</v>
      </c>
      <c r="N92" s="1198" t="s">
        <v>18</v>
      </c>
      <c r="O92" s="1198" t="s">
        <v>18</v>
      </c>
      <c r="P92" s="1189"/>
      <c r="Q92" s="1195"/>
    </row>
    <row r="93" spans="2:17" ht="33.6" customHeight="1">
      <c r="B93" s="1195" t="s">
        <v>114</v>
      </c>
      <c r="C93" s="1195" t="s">
        <v>4306</v>
      </c>
      <c r="D93" s="1195" t="s">
        <v>5378</v>
      </c>
      <c r="E93" s="1196">
        <v>25276145</v>
      </c>
      <c r="F93" s="1195" t="s">
        <v>114</v>
      </c>
      <c r="G93" s="1195" t="s">
        <v>115</v>
      </c>
      <c r="H93" s="1199">
        <v>38911</v>
      </c>
      <c r="I93" s="1195"/>
      <c r="J93" s="1189" t="s">
        <v>5379</v>
      </c>
      <c r="K93" s="1200" t="s">
        <v>5380</v>
      </c>
      <c r="L93" s="1189" t="s">
        <v>5381</v>
      </c>
      <c r="M93" s="1198" t="s">
        <v>18</v>
      </c>
      <c r="N93" s="1198" t="s">
        <v>18</v>
      </c>
      <c r="O93" s="1198" t="s">
        <v>18</v>
      </c>
      <c r="P93" s="1189"/>
      <c r="Q93" s="1195"/>
    </row>
    <row r="94" spans="2:17" ht="33.6" customHeight="1">
      <c r="B94" s="1195" t="s">
        <v>114</v>
      </c>
      <c r="C94" s="1195" t="s">
        <v>4306</v>
      </c>
      <c r="D94" s="1195" t="s">
        <v>5382</v>
      </c>
      <c r="E94" s="1196">
        <v>34331146</v>
      </c>
      <c r="F94" s="1195" t="s">
        <v>114</v>
      </c>
      <c r="G94" s="1195" t="s">
        <v>353</v>
      </c>
      <c r="H94" s="1199">
        <v>41803</v>
      </c>
      <c r="I94" s="1195"/>
      <c r="J94" s="1189" t="s">
        <v>5383</v>
      </c>
      <c r="K94" s="1200" t="s">
        <v>5384</v>
      </c>
      <c r="L94" s="1189" t="s">
        <v>5385</v>
      </c>
      <c r="M94" s="1198" t="s">
        <v>18</v>
      </c>
      <c r="N94" s="1198" t="s">
        <v>18</v>
      </c>
      <c r="O94" s="1198" t="s">
        <v>18</v>
      </c>
      <c r="P94" s="1189"/>
      <c r="Q94" s="1195"/>
    </row>
    <row r="95" spans="2:17" ht="33.6" customHeight="1">
      <c r="B95" s="1195" t="s">
        <v>114</v>
      </c>
      <c r="C95" s="1195" t="s">
        <v>4306</v>
      </c>
      <c r="D95" s="1195" t="s">
        <v>5386</v>
      </c>
      <c r="E95" s="1196">
        <v>25312385</v>
      </c>
      <c r="F95" s="1195" t="s">
        <v>114</v>
      </c>
      <c r="G95" s="1195" t="s">
        <v>132</v>
      </c>
      <c r="H95" s="1201">
        <v>39387</v>
      </c>
      <c r="I95" s="1195"/>
      <c r="J95" s="1189" t="s">
        <v>5387</v>
      </c>
      <c r="K95" s="1200" t="s">
        <v>5388</v>
      </c>
      <c r="L95" s="1189" t="s">
        <v>5389</v>
      </c>
      <c r="M95" s="1198" t="s">
        <v>18</v>
      </c>
      <c r="N95" s="1198" t="s">
        <v>18</v>
      </c>
      <c r="O95" s="1198" t="s">
        <v>18</v>
      </c>
      <c r="P95" s="1189" t="s">
        <v>5390</v>
      </c>
      <c r="Q95" s="1195"/>
    </row>
    <row r="97" spans="1:26" ht="15.75" thickBot="1"/>
    <row r="98" spans="1:26" ht="27" thickBot="1">
      <c r="B98" s="1268" t="s">
        <v>118</v>
      </c>
      <c r="C98" s="1269"/>
      <c r="D98" s="1269"/>
      <c r="E98" s="1269"/>
      <c r="F98" s="1269"/>
      <c r="G98" s="1269"/>
      <c r="H98" s="1269"/>
      <c r="I98" s="1269"/>
      <c r="J98" s="1269"/>
      <c r="K98" s="1269"/>
      <c r="L98" s="1269"/>
      <c r="M98" s="1269"/>
      <c r="N98" s="1270"/>
    </row>
    <row r="101" spans="1:26" ht="46.15" customHeight="1">
      <c r="B101" s="115" t="s">
        <v>17</v>
      </c>
      <c r="C101" s="115" t="s">
        <v>119</v>
      </c>
      <c r="D101" s="1271" t="s">
        <v>82</v>
      </c>
      <c r="E101" s="1273"/>
    </row>
    <row r="102" spans="1:26" ht="46.9" customHeight="1">
      <c r="B102" s="129" t="s">
        <v>181</v>
      </c>
      <c r="C102" s="44" t="s">
        <v>18</v>
      </c>
      <c r="D102" s="1281"/>
      <c r="E102" s="1281"/>
    </row>
    <row r="105" spans="1:26" ht="26.25">
      <c r="B105" s="1256" t="s">
        <v>121</v>
      </c>
      <c r="C105" s="1257"/>
      <c r="D105" s="1257"/>
      <c r="E105" s="1257"/>
      <c r="F105" s="1257"/>
      <c r="G105" s="1257"/>
      <c r="H105" s="1257"/>
      <c r="I105" s="1257"/>
      <c r="J105" s="1257"/>
      <c r="K105" s="1257"/>
      <c r="L105" s="1257"/>
      <c r="M105" s="1257"/>
      <c r="N105" s="1257"/>
      <c r="O105" s="1257"/>
      <c r="P105" s="1257"/>
    </row>
    <row r="107" spans="1:26" ht="15.75" thickBot="1"/>
    <row r="108" spans="1:26" ht="27" thickBot="1">
      <c r="B108" s="1268" t="s">
        <v>122</v>
      </c>
      <c r="C108" s="1269"/>
      <c r="D108" s="1269"/>
      <c r="E108" s="1269"/>
      <c r="F108" s="1269"/>
      <c r="G108" s="1269"/>
      <c r="H108" s="1269"/>
      <c r="I108" s="1269"/>
      <c r="J108" s="1269"/>
      <c r="K108" s="1269"/>
      <c r="L108" s="1269"/>
      <c r="M108" s="1269"/>
      <c r="N108" s="1270"/>
    </row>
    <row r="110" spans="1:26" ht="15.75" thickBot="1">
      <c r="M110" s="51"/>
      <c r="N110" s="51"/>
    </row>
    <row r="111" spans="1:26" s="15" customFormat="1" ht="109.5" customHeight="1">
      <c r="B111" s="52" t="s">
        <v>33</v>
      </c>
      <c r="C111" s="52" t="s">
        <v>34</v>
      </c>
      <c r="D111" s="52" t="s">
        <v>35</v>
      </c>
      <c r="E111" s="52" t="s">
        <v>36</v>
      </c>
      <c r="F111" s="52" t="s">
        <v>37</v>
      </c>
      <c r="G111" s="52" t="s">
        <v>38</v>
      </c>
      <c r="H111" s="52" t="s">
        <v>39</v>
      </c>
      <c r="I111" s="52" t="s">
        <v>40</v>
      </c>
      <c r="J111" s="52" t="s">
        <v>41</v>
      </c>
      <c r="K111" s="52" t="s">
        <v>42</v>
      </c>
      <c r="L111" s="52" t="s">
        <v>43</v>
      </c>
      <c r="M111" s="53" t="s">
        <v>44</v>
      </c>
      <c r="N111" s="52" t="s">
        <v>45</v>
      </c>
      <c r="O111" s="52" t="s">
        <v>46</v>
      </c>
      <c r="P111" s="54" t="s">
        <v>47</v>
      </c>
      <c r="Q111" s="1480" t="s">
        <v>48</v>
      </c>
      <c r="R111" s="1480"/>
    </row>
    <row r="112" spans="1:26" s="162" customFormat="1">
      <c r="A112" s="150">
        <v>1</v>
      </c>
      <c r="B112" s="153"/>
      <c r="C112" s="153"/>
      <c r="D112" s="153"/>
      <c r="E112" s="154"/>
      <c r="F112" s="155"/>
      <c r="G112" s="184"/>
      <c r="H112" s="156"/>
      <c r="I112" s="156"/>
      <c r="J112" s="157"/>
      <c r="K112" s="159"/>
      <c r="L112" s="769"/>
      <c r="M112" s="173"/>
      <c r="N112" s="173"/>
      <c r="O112" s="173"/>
      <c r="P112" s="160"/>
      <c r="Q112" s="174"/>
      <c r="R112" s="1479"/>
      <c r="S112" s="175"/>
      <c r="T112" s="175"/>
      <c r="U112" s="175"/>
      <c r="V112" s="175"/>
      <c r="W112" s="175"/>
      <c r="X112" s="175"/>
      <c r="Y112" s="175"/>
      <c r="Z112" s="175"/>
    </row>
    <row r="113" spans="1:26" s="162" customFormat="1">
      <c r="A113" s="150">
        <f>+A112+1</f>
        <v>2</v>
      </c>
      <c r="B113" s="153"/>
      <c r="C113" s="153"/>
      <c r="D113" s="153"/>
      <c r="E113" s="154"/>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f t="shared" ref="A114:A119" si="2">+A113+1</f>
        <v>3</v>
      </c>
      <c r="B114" s="153"/>
      <c r="C114" s="153"/>
      <c r="D114" s="153"/>
      <c r="E114" s="154"/>
      <c r="F114" s="155"/>
      <c r="G114" s="184"/>
      <c r="H114" s="156"/>
      <c r="I114" s="156"/>
      <c r="J114" s="157"/>
      <c r="K114" s="159"/>
      <c r="L114" s="769"/>
      <c r="M114" s="173"/>
      <c r="N114" s="173"/>
      <c r="O114" s="160"/>
      <c r="P114" s="160"/>
      <c r="Q114" s="174"/>
      <c r="R114" s="1479"/>
      <c r="S114" s="175"/>
      <c r="T114" s="175"/>
      <c r="U114" s="175"/>
      <c r="V114" s="175"/>
      <c r="W114" s="175"/>
      <c r="X114" s="175"/>
      <c r="Y114" s="175"/>
      <c r="Z114" s="175"/>
    </row>
    <row r="115" spans="1:26" s="162" customFormat="1">
      <c r="A115" s="150">
        <f t="shared" si="2"/>
        <v>4</v>
      </c>
      <c r="B115" s="153"/>
      <c r="C115" s="153"/>
      <c r="D115" s="153"/>
      <c r="E115" s="159"/>
      <c r="F115" s="155"/>
      <c r="G115" s="184"/>
      <c r="H115" s="156"/>
      <c r="I115" s="156"/>
      <c r="J115" s="157"/>
      <c r="K115" s="159"/>
      <c r="L115" s="769"/>
      <c r="M115" s="173"/>
      <c r="N115" s="173"/>
      <c r="O115" s="160"/>
      <c r="P115" s="160"/>
      <c r="Q115" s="174"/>
      <c r="R115" s="1479"/>
      <c r="S115" s="175"/>
      <c r="T115" s="175"/>
      <c r="U115" s="175"/>
      <c r="V115" s="175"/>
      <c r="W115" s="175"/>
      <c r="X115" s="175"/>
      <c r="Y115" s="175"/>
      <c r="Z115" s="175"/>
    </row>
    <row r="116" spans="1:26" s="162" customFormat="1">
      <c r="A116" s="150">
        <f t="shared" si="2"/>
        <v>5</v>
      </c>
      <c r="B116" s="153"/>
      <c r="C116" s="153"/>
      <c r="D116" s="153"/>
      <c r="E116" s="159"/>
      <c r="F116" s="155"/>
      <c r="G116" s="184"/>
      <c r="H116" s="156"/>
      <c r="I116" s="156"/>
      <c r="J116" s="157"/>
      <c r="K116" s="159"/>
      <c r="L116" s="769"/>
      <c r="M116" s="173"/>
      <c r="N116" s="173"/>
      <c r="O116" s="160"/>
      <c r="P116" s="160"/>
      <c r="Q116" s="174"/>
      <c r="R116" s="1479"/>
      <c r="S116" s="175"/>
      <c r="T116" s="175"/>
      <c r="U116" s="175"/>
      <c r="V116" s="175"/>
      <c r="W116" s="175"/>
      <c r="X116" s="175"/>
      <c r="Y116" s="175"/>
      <c r="Z116" s="175"/>
    </row>
    <row r="117" spans="1:26" s="162" customFormat="1">
      <c r="A117" s="150">
        <f t="shared" si="2"/>
        <v>6</v>
      </c>
      <c r="B117" s="153"/>
      <c r="C117" s="153"/>
      <c r="D117" s="153"/>
      <c r="E117" s="159"/>
      <c r="F117" s="155"/>
      <c r="G117" s="184"/>
      <c r="H117" s="156"/>
      <c r="I117" s="156"/>
      <c r="J117" s="157"/>
      <c r="K117" s="159"/>
      <c r="L117" s="769"/>
      <c r="M117" s="173"/>
      <c r="N117" s="173"/>
      <c r="O117" s="160"/>
      <c r="P117" s="160"/>
      <c r="Q117" s="174"/>
      <c r="R117" s="1479"/>
      <c r="S117" s="175"/>
      <c r="T117" s="175"/>
      <c r="U117" s="175"/>
      <c r="V117" s="175"/>
      <c r="W117" s="175"/>
      <c r="X117" s="175"/>
      <c r="Y117" s="175"/>
      <c r="Z117" s="175"/>
    </row>
    <row r="118" spans="1:26" s="162" customFormat="1">
      <c r="A118" s="150">
        <f t="shared" si="2"/>
        <v>7</v>
      </c>
      <c r="B118" s="153"/>
      <c r="C118" s="153"/>
      <c r="D118" s="153"/>
      <c r="E118" s="159"/>
      <c r="F118" s="155"/>
      <c r="G118" s="184"/>
      <c r="H118" s="156"/>
      <c r="I118" s="156"/>
      <c r="J118" s="157"/>
      <c r="K118" s="159"/>
      <c r="L118" s="769"/>
      <c r="M118" s="173"/>
      <c r="N118" s="173"/>
      <c r="O118" s="160"/>
      <c r="P118" s="160"/>
      <c r="Q118" s="174"/>
      <c r="R118" s="1479"/>
      <c r="S118" s="175"/>
      <c r="T118" s="175"/>
      <c r="U118" s="175"/>
      <c r="V118" s="175"/>
      <c r="W118" s="175"/>
      <c r="X118" s="175"/>
      <c r="Y118" s="175"/>
      <c r="Z118" s="175"/>
    </row>
    <row r="119" spans="1:26" s="162" customFormat="1">
      <c r="A119" s="150">
        <f t="shared" si="2"/>
        <v>8</v>
      </c>
      <c r="B119" s="153"/>
      <c r="C119" s="153"/>
      <c r="D119" s="153"/>
      <c r="E119" s="159"/>
      <c r="F119" s="155"/>
      <c r="G119" s="184"/>
      <c r="H119" s="156"/>
      <c r="I119" s="156"/>
      <c r="J119" s="157"/>
      <c r="K119" s="159"/>
      <c r="L119" s="769"/>
      <c r="M119" s="173"/>
      <c r="N119" s="173"/>
      <c r="O119" s="160"/>
      <c r="P119" s="160"/>
      <c r="Q119" s="174"/>
      <c r="R119" s="1479"/>
      <c r="S119" s="175"/>
      <c r="T119" s="175"/>
      <c r="U119" s="175"/>
      <c r="V119" s="175"/>
      <c r="W119" s="175"/>
      <c r="X119" s="175"/>
      <c r="Y119" s="175"/>
      <c r="Z119" s="175"/>
    </row>
    <row r="120" spans="1:26" s="162" customFormat="1">
      <c r="A120" s="150"/>
      <c r="B120" s="151" t="s">
        <v>28</v>
      </c>
      <c r="C120" s="152"/>
      <c r="D120" s="153"/>
      <c r="E120" s="154"/>
      <c r="F120" s="155"/>
      <c r="G120" s="155"/>
      <c r="H120" s="155"/>
      <c r="I120" s="157"/>
      <c r="J120" s="157"/>
      <c r="K120" s="158">
        <f t="shared" ref="K120:N120" si="3">SUM(K112:K119)</f>
        <v>0</v>
      </c>
      <c r="L120" s="158">
        <f t="shared" si="3"/>
        <v>0</v>
      </c>
      <c r="M120" s="185">
        <f t="shared" si="3"/>
        <v>0</v>
      </c>
      <c r="N120" s="158">
        <f t="shared" si="3"/>
        <v>0</v>
      </c>
      <c r="O120" s="160"/>
      <c r="P120" s="160"/>
      <c r="Q120" s="161"/>
    </row>
    <row r="121" spans="1:26">
      <c r="B121" s="112"/>
      <c r="C121" s="112"/>
      <c r="D121" s="112"/>
      <c r="E121" s="163"/>
      <c r="F121" s="112"/>
      <c r="G121" s="112"/>
      <c r="H121" s="112"/>
      <c r="I121" s="112"/>
      <c r="J121" s="112"/>
      <c r="K121" s="112"/>
      <c r="L121" s="112"/>
      <c r="M121" s="112"/>
      <c r="N121" s="112"/>
      <c r="O121" s="112"/>
      <c r="P121" s="112"/>
    </row>
    <row r="122" spans="1:26" ht="18.75">
      <c r="B122" s="166" t="s">
        <v>123</v>
      </c>
      <c r="C122" s="176">
        <f>+K120</f>
        <v>0</v>
      </c>
      <c r="H122" s="168"/>
      <c r="I122" s="168"/>
      <c r="J122" s="168"/>
      <c r="K122" s="168"/>
      <c r="L122" s="168"/>
      <c r="M122" s="168"/>
      <c r="N122" s="112"/>
      <c r="O122" s="112"/>
      <c r="P122" s="112"/>
    </row>
    <row r="124" spans="1:26" ht="15.75" thickBot="1"/>
    <row r="125" spans="1:26" ht="37.15" customHeight="1" thickBot="1">
      <c r="B125" s="177" t="s">
        <v>124</v>
      </c>
      <c r="C125" s="142" t="s">
        <v>125</v>
      </c>
      <c r="D125" s="177" t="s">
        <v>27</v>
      </c>
      <c r="E125" s="142" t="s">
        <v>126</v>
      </c>
    </row>
    <row r="126" spans="1:26" ht="41.45" customHeight="1">
      <c r="B126" s="178" t="s">
        <v>127</v>
      </c>
      <c r="C126" s="179">
        <v>20</v>
      </c>
      <c r="D126" s="179">
        <v>0</v>
      </c>
      <c r="E126" s="1282">
        <f>+D126+D127+D128</f>
        <v>0</v>
      </c>
    </row>
    <row r="127" spans="1:26">
      <c r="B127" s="178" t="s">
        <v>128</v>
      </c>
      <c r="C127" s="993">
        <v>30</v>
      </c>
      <c r="D127" s="858">
        <v>0</v>
      </c>
      <c r="E127" s="1283"/>
    </row>
    <row r="128" spans="1:26" ht="15.75" thickBot="1">
      <c r="B128" s="178" t="s">
        <v>129</v>
      </c>
      <c r="C128" s="180">
        <v>40</v>
      </c>
      <c r="D128" s="180">
        <v>0</v>
      </c>
      <c r="E128" s="1284"/>
    </row>
    <row r="130" spans="2:17" ht="15.75" thickBot="1"/>
    <row r="131" spans="2:17" ht="27" thickBot="1">
      <c r="B131" s="1268" t="s">
        <v>130</v>
      </c>
      <c r="C131" s="1269"/>
      <c r="D131" s="1269"/>
      <c r="E131" s="1269"/>
      <c r="F131" s="1269"/>
      <c r="G131" s="1269"/>
      <c r="H131" s="1269"/>
      <c r="I131" s="1269"/>
      <c r="J131" s="1269"/>
      <c r="K131" s="1269"/>
      <c r="L131" s="1269"/>
      <c r="M131" s="1269"/>
      <c r="N131" s="1270"/>
    </row>
    <row r="133" spans="2:17" ht="76.5" customHeight="1">
      <c r="B133" s="114" t="s">
        <v>92</v>
      </c>
      <c r="C133" s="114" t="s">
        <v>93</v>
      </c>
      <c r="D133" s="114" t="s">
        <v>94</v>
      </c>
      <c r="E133" s="114" t="s">
        <v>95</v>
      </c>
      <c r="F133" s="114" t="s">
        <v>96</v>
      </c>
      <c r="G133" s="114" t="s">
        <v>97</v>
      </c>
      <c r="H133" s="114" t="s">
        <v>98</v>
      </c>
      <c r="I133" s="114" t="s">
        <v>99</v>
      </c>
      <c r="J133" s="1271" t="s">
        <v>100</v>
      </c>
      <c r="K133" s="1272"/>
      <c r="L133" s="1273"/>
      <c r="M133" s="114" t="s">
        <v>101</v>
      </c>
      <c r="N133" s="114" t="s">
        <v>102</v>
      </c>
      <c r="O133" s="114" t="s">
        <v>103</v>
      </c>
      <c r="P133" s="1271" t="s">
        <v>82</v>
      </c>
      <c r="Q133" s="1273"/>
    </row>
    <row r="134" spans="2:17" ht="42.75" customHeight="1">
      <c r="B134" s="213" t="s">
        <v>460</v>
      </c>
      <c r="C134" s="213"/>
      <c r="D134" s="119"/>
      <c r="E134" s="119"/>
      <c r="F134" s="119"/>
      <c r="G134" s="119"/>
      <c r="H134" s="119"/>
      <c r="I134" s="120"/>
      <c r="J134" s="46" t="s">
        <v>189</v>
      </c>
      <c r="K134" s="188" t="s">
        <v>190</v>
      </c>
      <c r="L134" s="122" t="s">
        <v>191</v>
      </c>
      <c r="M134" s="44"/>
      <c r="N134" s="44"/>
      <c r="O134" s="44"/>
      <c r="P134" s="1468" t="s">
        <v>5391</v>
      </c>
      <c r="Q134" s="1469"/>
    </row>
    <row r="135" spans="2:17" ht="32.25" customHeight="1">
      <c r="B135" s="213" t="s">
        <v>461</v>
      </c>
      <c r="C135" s="213"/>
      <c r="D135" s="119"/>
      <c r="E135" s="119"/>
      <c r="F135" s="119"/>
      <c r="G135" s="119"/>
      <c r="H135" s="119"/>
      <c r="I135" s="120"/>
      <c r="J135" s="46"/>
      <c r="K135" s="188"/>
      <c r="L135" s="122"/>
      <c r="M135" s="44"/>
      <c r="N135" s="44"/>
      <c r="O135" s="44"/>
      <c r="P135" s="1321"/>
      <c r="Q135" s="1322"/>
    </row>
    <row r="136" spans="2:17" ht="33.6" customHeight="1">
      <c r="B136" s="213" t="s">
        <v>462</v>
      </c>
      <c r="C136" s="213"/>
      <c r="D136" s="119"/>
      <c r="E136" s="119"/>
      <c r="F136" s="119"/>
      <c r="G136" s="119"/>
      <c r="H136" s="119"/>
      <c r="I136" s="120"/>
      <c r="J136" s="46"/>
      <c r="K136" s="122"/>
      <c r="L136" s="122"/>
      <c r="M136" s="44"/>
      <c r="N136" s="44"/>
      <c r="O136" s="44"/>
      <c r="P136" s="1470"/>
      <c r="Q136" s="1471"/>
    </row>
    <row r="139" spans="2:17" ht="15.75" thickBot="1"/>
    <row r="140" spans="2:17" ht="54" customHeight="1">
      <c r="B140" s="879" t="s">
        <v>17</v>
      </c>
      <c r="C140" s="879" t="s">
        <v>124</v>
      </c>
      <c r="D140" s="114" t="s">
        <v>125</v>
      </c>
      <c r="E140" s="879" t="s">
        <v>27</v>
      </c>
      <c r="F140" s="142" t="s">
        <v>138</v>
      </c>
      <c r="G140" s="143"/>
    </row>
    <row r="141" spans="2:17" ht="120.75" customHeight="1">
      <c r="B141" s="1285" t="s">
        <v>139</v>
      </c>
      <c r="C141" s="144" t="s">
        <v>140</v>
      </c>
      <c r="D141" s="858">
        <v>25</v>
      </c>
      <c r="E141" s="858"/>
      <c r="F141" s="1286">
        <f>+E141+E142+E143</f>
        <v>0</v>
      </c>
      <c r="G141" s="145"/>
    </row>
    <row r="142" spans="2:17" ht="76.150000000000006" customHeight="1">
      <c r="B142" s="1285"/>
      <c r="C142" s="144" t="s">
        <v>141</v>
      </c>
      <c r="D142" s="866">
        <v>25</v>
      </c>
      <c r="E142" s="858"/>
      <c r="F142" s="1287"/>
      <c r="G142" s="145"/>
    </row>
    <row r="143" spans="2:17" ht="69" customHeight="1">
      <c r="B143" s="1285"/>
      <c r="C143" s="144" t="s">
        <v>142</v>
      </c>
      <c r="D143" s="858">
        <v>10</v>
      </c>
      <c r="E143" s="858"/>
      <c r="F143" s="1288"/>
      <c r="G143" s="145"/>
    </row>
    <row r="144" spans="2:17">
      <c r="C144"/>
    </row>
    <row r="147" spans="2:5">
      <c r="B147" s="42" t="s">
        <v>143</v>
      </c>
    </row>
    <row r="150" spans="2:5">
      <c r="B150" s="43" t="s">
        <v>17</v>
      </c>
      <c r="C150" s="43" t="s">
        <v>26</v>
      </c>
      <c r="D150" s="879" t="s">
        <v>27</v>
      </c>
      <c r="E150" s="879" t="s">
        <v>28</v>
      </c>
    </row>
    <row r="151" spans="2:5" ht="61.5" customHeight="1">
      <c r="B151" s="49" t="s">
        <v>144</v>
      </c>
      <c r="C151" s="50">
        <v>40</v>
      </c>
      <c r="D151" s="858">
        <f>+E126</f>
        <v>0</v>
      </c>
      <c r="E151" s="1265">
        <f>+D151+D152</f>
        <v>0</v>
      </c>
    </row>
    <row r="152" spans="2:5" ht="68.25" customHeight="1">
      <c r="B152" s="49" t="s">
        <v>145</v>
      </c>
      <c r="C152" s="50">
        <v>60</v>
      </c>
      <c r="D152" s="858">
        <f>+F141</f>
        <v>0</v>
      </c>
      <c r="E152" s="1266"/>
    </row>
  </sheetData>
  <mergeCells count="47">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105:P105"/>
    <mergeCell ref="O71:P71"/>
    <mergeCell ref="O72:P72"/>
    <mergeCell ref="O73:P73"/>
    <mergeCell ref="O74:P74"/>
    <mergeCell ref="O75:P75"/>
    <mergeCell ref="B81:N81"/>
    <mergeCell ref="J86:L86"/>
    <mergeCell ref="P86:Q86"/>
    <mergeCell ref="B98:N98"/>
    <mergeCell ref="D101:E101"/>
    <mergeCell ref="D102:E102"/>
    <mergeCell ref="P134:Q136"/>
    <mergeCell ref="B141:B143"/>
    <mergeCell ref="F141:F143"/>
    <mergeCell ref="E151:E152"/>
    <mergeCell ref="B108:N108"/>
    <mergeCell ref="Q111:R111"/>
    <mergeCell ref="R112:R119"/>
    <mergeCell ref="E126:E128"/>
    <mergeCell ref="B131:N131"/>
    <mergeCell ref="J133:L133"/>
    <mergeCell ref="P133:Q133"/>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zoomScale="80" zoomScaleNormal="80" workbookViewId="0">
      <selection activeCell="A16" sqref="A16"/>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5392</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4</v>
      </c>
      <c r="E15" s="20">
        <v>1394971708</v>
      </c>
      <c r="F15" s="446">
        <v>668</v>
      </c>
      <c r="G15" s="779"/>
      <c r="I15" s="23"/>
      <c r="J15" s="23"/>
      <c r="K15" s="23"/>
      <c r="L15" s="23"/>
      <c r="M15" s="23"/>
      <c r="N15" s="16"/>
    </row>
    <row r="16" spans="2:16">
      <c r="B16" s="1262"/>
      <c r="C16" s="1262"/>
      <c r="D16" s="861"/>
      <c r="E16" s="20"/>
      <c r="F16" s="20"/>
      <c r="G16" s="779"/>
      <c r="I16" s="23"/>
      <c r="J16" s="23"/>
      <c r="K16" s="23"/>
      <c r="L16" s="23"/>
      <c r="M16" s="23"/>
      <c r="N16" s="16"/>
    </row>
    <row r="17" spans="1:14">
      <c r="B17" s="1262"/>
      <c r="C17" s="1262"/>
      <c r="D17" s="861"/>
      <c r="E17" s="20"/>
      <c r="F17" s="20"/>
      <c r="G17" s="779"/>
      <c r="I17" s="23"/>
      <c r="J17" s="23"/>
      <c r="K17" s="23"/>
      <c r="L17" s="23"/>
      <c r="M17" s="23"/>
      <c r="N17" s="16"/>
    </row>
    <row r="18" spans="1:14">
      <c r="B18" s="1262"/>
      <c r="C18" s="1262"/>
      <c r="D18" s="861"/>
      <c r="E18" s="24"/>
      <c r="F18" s="20"/>
      <c r="G18" s="779"/>
      <c r="H18" s="25"/>
      <c r="I18" s="23"/>
      <c r="J18" s="23"/>
      <c r="K18" s="23"/>
      <c r="L18" s="23"/>
      <c r="M18" s="23"/>
      <c r="N18" s="26"/>
    </row>
    <row r="19" spans="1:14">
      <c r="B19" s="1262"/>
      <c r="C19" s="1262"/>
      <c r="D19" s="861"/>
      <c r="E19" s="24"/>
      <c r="F19" s="20"/>
      <c r="G19" s="779"/>
      <c r="H19" s="25"/>
      <c r="I19" s="27"/>
      <c r="J19" s="27"/>
      <c r="K19" s="27"/>
      <c r="L19" s="27"/>
      <c r="M19" s="27"/>
      <c r="N19" s="26"/>
    </row>
    <row r="20" spans="1:14">
      <c r="B20" s="1262"/>
      <c r="C20" s="1262"/>
      <c r="D20" s="861"/>
      <c r="E20" s="24"/>
      <c r="F20" s="20"/>
      <c r="G20" s="779"/>
      <c r="H20" s="25"/>
      <c r="I20" s="15"/>
      <c r="J20" s="15"/>
      <c r="K20" s="15"/>
      <c r="L20" s="15"/>
      <c r="M20" s="15"/>
      <c r="N20" s="26"/>
    </row>
    <row r="21" spans="1:14">
      <c r="B21" s="1262"/>
      <c r="C21" s="1262"/>
      <c r="D21" s="861"/>
      <c r="E21" s="24"/>
      <c r="F21" s="20"/>
      <c r="G21" s="779"/>
      <c r="H21" s="25"/>
      <c r="I21" s="15"/>
      <c r="J21" s="15"/>
      <c r="K21" s="15"/>
      <c r="L21" s="15"/>
      <c r="M21" s="15"/>
      <c r="N21" s="26"/>
    </row>
    <row r="22" spans="1:14" ht="15.75" thickBot="1">
      <c r="B22" s="1263" t="s">
        <v>13</v>
      </c>
      <c r="C22" s="1264"/>
      <c r="D22" s="861"/>
      <c r="E22" s="536">
        <f>SUM(E15:E21)</f>
        <v>1394971708</v>
      </c>
      <c r="F22" s="446">
        <f>SUM(F15:F21)</f>
        <v>668</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534.4</v>
      </c>
      <c r="D24" s="647"/>
      <c r="E24" s="1236">
        <f>E22</f>
        <v>1394971708</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+F148</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60.75" customHeight="1">
      <c r="B87" s="1195" t="s">
        <v>610</v>
      </c>
      <c r="C87" s="1195" t="s">
        <v>4205</v>
      </c>
      <c r="D87" s="1195" t="s">
        <v>5393</v>
      </c>
      <c r="E87" s="1196">
        <v>25277066</v>
      </c>
      <c r="F87" s="1195" t="s">
        <v>107</v>
      </c>
      <c r="G87" s="1195" t="s">
        <v>1820</v>
      </c>
      <c r="H87" s="1199">
        <v>40788</v>
      </c>
      <c r="I87" s="1195"/>
      <c r="J87" s="1189" t="s">
        <v>4884</v>
      </c>
      <c r="K87" s="1200" t="s">
        <v>5394</v>
      </c>
      <c r="L87" s="1189" t="s">
        <v>4886</v>
      </c>
      <c r="M87" s="1198" t="s">
        <v>18</v>
      </c>
      <c r="N87" s="1198" t="s">
        <v>18</v>
      </c>
      <c r="O87" s="1198" t="s">
        <v>18</v>
      </c>
      <c r="P87" s="1189" t="s">
        <v>5395</v>
      </c>
      <c r="Q87" s="1195"/>
    </row>
    <row r="88" spans="2:17" ht="33.6" customHeight="1">
      <c r="B88" s="1195" t="s">
        <v>469</v>
      </c>
      <c r="C88" s="1195" t="s">
        <v>4205</v>
      </c>
      <c r="D88" s="1195" t="s">
        <v>5273</v>
      </c>
      <c r="E88" s="1196">
        <v>34565495</v>
      </c>
      <c r="F88" s="1195" t="s">
        <v>5396</v>
      </c>
      <c r="G88" s="1195" t="s">
        <v>5397</v>
      </c>
      <c r="H88" s="1199">
        <v>41390</v>
      </c>
      <c r="I88" s="1195"/>
      <c r="J88" s="1189" t="s">
        <v>5398</v>
      </c>
      <c r="K88" s="1200" t="s">
        <v>5399</v>
      </c>
      <c r="L88" s="1189" t="s">
        <v>5400</v>
      </c>
      <c r="M88" s="1198" t="s">
        <v>18</v>
      </c>
      <c r="N88" s="1198" t="s">
        <v>18</v>
      </c>
      <c r="O88" s="1198" t="s">
        <v>18</v>
      </c>
      <c r="P88" s="1189" t="s">
        <v>5401</v>
      </c>
      <c r="Q88" s="1195"/>
    </row>
    <row r="89" spans="2:17" ht="33.6" customHeight="1">
      <c r="B89" s="1195" t="s">
        <v>114</v>
      </c>
      <c r="C89" s="1195" t="s">
        <v>4205</v>
      </c>
      <c r="D89" s="1195" t="s">
        <v>5402</v>
      </c>
      <c r="E89" s="1196">
        <v>25544846</v>
      </c>
      <c r="F89" s="1195" t="s">
        <v>114</v>
      </c>
      <c r="G89" s="1195" t="s">
        <v>5343</v>
      </c>
      <c r="H89" s="1199">
        <v>39073</v>
      </c>
      <c r="I89" s="1195"/>
      <c r="J89" s="1189" t="s">
        <v>5398</v>
      </c>
      <c r="K89" s="1200" t="s">
        <v>5403</v>
      </c>
      <c r="L89" s="1189" t="s">
        <v>5404</v>
      </c>
      <c r="M89" s="1198" t="s">
        <v>18</v>
      </c>
      <c r="N89" s="1198" t="s">
        <v>18</v>
      </c>
      <c r="O89" s="1198" t="s">
        <v>18</v>
      </c>
      <c r="P89" s="1189" t="s">
        <v>5405</v>
      </c>
      <c r="Q89" s="1195"/>
    </row>
    <row r="90" spans="2:17" ht="33.6" customHeight="1">
      <c r="B90" s="1195" t="s">
        <v>114</v>
      </c>
      <c r="C90" s="1195" t="s">
        <v>4205</v>
      </c>
      <c r="D90" s="1195" t="s">
        <v>5406</v>
      </c>
      <c r="E90" s="1196">
        <v>1061751913</v>
      </c>
      <c r="F90" s="1195" t="s">
        <v>114</v>
      </c>
      <c r="G90" s="1195" t="s">
        <v>5397</v>
      </c>
      <c r="H90" s="1199">
        <v>41978</v>
      </c>
      <c r="I90" s="1195"/>
      <c r="J90" s="1189" t="s">
        <v>5398</v>
      </c>
      <c r="K90" s="1200" t="s">
        <v>5407</v>
      </c>
      <c r="L90" s="1189" t="s">
        <v>5377</v>
      </c>
      <c r="M90" s="1198" t="s">
        <v>18</v>
      </c>
      <c r="N90" s="1198" t="s">
        <v>18</v>
      </c>
      <c r="O90" s="1198" t="s">
        <v>18</v>
      </c>
      <c r="P90" s="1189" t="s">
        <v>5408</v>
      </c>
      <c r="Q90" s="1195"/>
    </row>
    <row r="91" spans="2:17" ht="33.6" customHeight="1">
      <c r="B91" s="1195" t="s">
        <v>114</v>
      </c>
      <c r="C91" s="1195" t="s">
        <v>4205</v>
      </c>
      <c r="D91" s="1195" t="s">
        <v>4019</v>
      </c>
      <c r="E91" s="1196">
        <v>34639796</v>
      </c>
      <c r="F91" s="1195" t="s">
        <v>114</v>
      </c>
      <c r="G91" s="1195" t="s">
        <v>5343</v>
      </c>
      <c r="H91" s="1199">
        <v>39802</v>
      </c>
      <c r="I91" s="1195"/>
      <c r="J91" s="1189" t="s">
        <v>5398</v>
      </c>
      <c r="K91" s="1200" t="s">
        <v>5409</v>
      </c>
      <c r="L91" s="1189" t="s">
        <v>5404</v>
      </c>
      <c r="M91" s="1198" t="s">
        <v>18</v>
      </c>
      <c r="N91" s="1198" t="s">
        <v>18</v>
      </c>
      <c r="O91" s="1198" t="s">
        <v>18</v>
      </c>
      <c r="P91" s="1189" t="s">
        <v>5410</v>
      </c>
      <c r="Q91" s="1195"/>
    </row>
    <row r="92" spans="2:17" ht="33.6" customHeight="1">
      <c r="B92" s="1195" t="s">
        <v>5411</v>
      </c>
      <c r="C92" s="1195" t="s">
        <v>4205</v>
      </c>
      <c r="D92" s="1195" t="s">
        <v>5412</v>
      </c>
      <c r="E92" s="1196">
        <v>1085900812</v>
      </c>
      <c r="F92" s="1195" t="s">
        <v>114</v>
      </c>
      <c r="G92" s="1195" t="s">
        <v>2892</v>
      </c>
      <c r="H92" s="1199">
        <v>40446</v>
      </c>
      <c r="I92" s="1195"/>
      <c r="J92" s="1189" t="s">
        <v>5413</v>
      </c>
      <c r="K92" s="1200" t="s">
        <v>5414</v>
      </c>
      <c r="L92" s="1189" t="s">
        <v>5415</v>
      </c>
      <c r="M92" s="1198" t="s">
        <v>18</v>
      </c>
      <c r="N92" s="1198" t="s">
        <v>18</v>
      </c>
      <c r="O92" s="1198" t="s">
        <v>18</v>
      </c>
      <c r="P92" s="1189"/>
      <c r="Q92" s="1195"/>
    </row>
    <row r="94" spans="2:17" ht="15.75" thickBot="1"/>
    <row r="95" spans="2:17" ht="27" thickBot="1">
      <c r="B95" s="1268" t="s">
        <v>118</v>
      </c>
      <c r="C95" s="1269"/>
      <c r="D95" s="1269"/>
      <c r="E95" s="1269"/>
      <c r="F95" s="1269"/>
      <c r="G95" s="1269"/>
      <c r="H95" s="1269"/>
      <c r="I95" s="1269"/>
      <c r="J95" s="1269"/>
      <c r="K95" s="1269"/>
      <c r="L95" s="1269"/>
      <c r="M95" s="1269"/>
      <c r="N95" s="1270"/>
    </row>
    <row r="98" spans="1:26" ht="46.15" customHeight="1">
      <c r="B98" s="115" t="s">
        <v>17</v>
      </c>
      <c r="C98" s="115" t="s">
        <v>119</v>
      </c>
      <c r="D98" s="1271" t="s">
        <v>82</v>
      </c>
      <c r="E98" s="1273"/>
    </row>
    <row r="99" spans="1:26" ht="46.9" customHeight="1">
      <c r="B99" s="129" t="s">
        <v>181</v>
      </c>
      <c r="C99" s="44" t="s">
        <v>18</v>
      </c>
      <c r="D99" s="1281"/>
      <c r="E99" s="1281"/>
    </row>
    <row r="102" spans="1:26" ht="26.25">
      <c r="B102" s="1256" t="s">
        <v>121</v>
      </c>
      <c r="C102" s="1257"/>
      <c r="D102" s="1257"/>
      <c r="E102" s="1257"/>
      <c r="F102" s="1257"/>
      <c r="G102" s="1257"/>
      <c r="H102" s="1257"/>
      <c r="I102" s="1257"/>
      <c r="J102" s="1257"/>
      <c r="K102" s="1257"/>
      <c r="L102" s="1257"/>
      <c r="M102" s="1257"/>
      <c r="N102" s="1257"/>
      <c r="O102" s="1257"/>
      <c r="P102" s="1257"/>
    </row>
    <row r="104" spans="1:26" ht="15.75" thickBot="1"/>
    <row r="105" spans="1:26" ht="27" thickBot="1">
      <c r="B105" s="1268" t="s">
        <v>122</v>
      </c>
      <c r="C105" s="1269"/>
      <c r="D105" s="1269"/>
      <c r="E105" s="1269"/>
      <c r="F105" s="1269"/>
      <c r="G105" s="1269"/>
      <c r="H105" s="1269"/>
      <c r="I105" s="1269"/>
      <c r="J105" s="1269"/>
      <c r="K105" s="1269"/>
      <c r="L105" s="1269"/>
      <c r="M105" s="1269"/>
      <c r="N105" s="1270"/>
    </row>
    <row r="107" spans="1:26" ht="15.75" thickBot="1">
      <c r="M107" s="51"/>
      <c r="N107" s="51"/>
    </row>
    <row r="108" spans="1:26" s="15" customFormat="1" ht="109.5" customHeight="1">
      <c r="B108" s="52" t="s">
        <v>33</v>
      </c>
      <c r="C108" s="52" t="s">
        <v>34</v>
      </c>
      <c r="D108" s="52" t="s">
        <v>35</v>
      </c>
      <c r="E108" s="52" t="s">
        <v>36</v>
      </c>
      <c r="F108" s="52" t="s">
        <v>37</v>
      </c>
      <c r="G108" s="52" t="s">
        <v>38</v>
      </c>
      <c r="H108" s="52" t="s">
        <v>39</v>
      </c>
      <c r="I108" s="52" t="s">
        <v>40</v>
      </c>
      <c r="J108" s="52" t="s">
        <v>41</v>
      </c>
      <c r="K108" s="52" t="s">
        <v>42</v>
      </c>
      <c r="L108" s="52" t="s">
        <v>43</v>
      </c>
      <c r="M108" s="53" t="s">
        <v>44</v>
      </c>
      <c r="N108" s="52" t="s">
        <v>45</v>
      </c>
      <c r="O108" s="52" t="s">
        <v>46</v>
      </c>
      <c r="P108" s="54" t="s">
        <v>47</v>
      </c>
      <c r="Q108" s="1480" t="s">
        <v>48</v>
      </c>
      <c r="R108" s="1480"/>
    </row>
    <row r="109" spans="1:26" s="162" customFormat="1">
      <c r="A109" s="150">
        <v>1</v>
      </c>
      <c r="B109" s="153"/>
      <c r="C109" s="153"/>
      <c r="D109" s="153"/>
      <c r="E109" s="154"/>
      <c r="F109" s="155"/>
      <c r="G109" s="184"/>
      <c r="H109" s="156"/>
      <c r="I109" s="156"/>
      <c r="J109" s="157"/>
      <c r="K109" s="159"/>
      <c r="L109" s="769"/>
      <c r="M109" s="173"/>
      <c r="N109" s="173"/>
      <c r="O109" s="173"/>
      <c r="P109" s="160"/>
      <c r="Q109" s="174"/>
      <c r="R109" s="1479"/>
      <c r="S109" s="175"/>
      <c r="T109" s="175"/>
      <c r="U109" s="175"/>
      <c r="V109" s="175"/>
      <c r="W109" s="175"/>
      <c r="X109" s="175"/>
      <c r="Y109" s="175"/>
      <c r="Z109" s="175"/>
    </row>
    <row r="110" spans="1:26" s="162" customFormat="1">
      <c r="A110" s="150">
        <f>+A109+1</f>
        <v>2</v>
      </c>
      <c r="B110" s="153"/>
      <c r="C110" s="153"/>
      <c r="D110" s="153"/>
      <c r="E110" s="154"/>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ref="A111:A116" si="2">+A110+1</f>
        <v>3</v>
      </c>
      <c r="B111" s="153"/>
      <c r="C111" s="153"/>
      <c r="D111" s="153"/>
      <c r="E111" s="154"/>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4</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2"/>
        <v>5</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f t="shared" si="2"/>
        <v>6</v>
      </c>
      <c r="B114" s="153"/>
      <c r="C114" s="153"/>
      <c r="D114" s="153"/>
      <c r="E114" s="159"/>
      <c r="F114" s="155"/>
      <c r="G114" s="184"/>
      <c r="H114" s="156"/>
      <c r="I114" s="156"/>
      <c r="J114" s="157"/>
      <c r="K114" s="159"/>
      <c r="L114" s="769"/>
      <c r="M114" s="173"/>
      <c r="N114" s="173"/>
      <c r="O114" s="160"/>
      <c r="P114" s="160"/>
      <c r="Q114" s="174"/>
      <c r="R114" s="1479"/>
      <c r="S114" s="175"/>
      <c r="T114" s="175"/>
      <c r="U114" s="175"/>
      <c r="V114" s="175"/>
      <c r="W114" s="175"/>
      <c r="X114" s="175"/>
      <c r="Y114" s="175"/>
      <c r="Z114" s="175"/>
    </row>
    <row r="115" spans="1:26" s="162" customFormat="1">
      <c r="A115" s="150">
        <f t="shared" si="2"/>
        <v>7</v>
      </c>
      <c r="B115" s="153"/>
      <c r="C115" s="153"/>
      <c r="D115" s="153"/>
      <c r="E115" s="159"/>
      <c r="F115" s="155"/>
      <c r="G115" s="184"/>
      <c r="H115" s="156"/>
      <c r="I115" s="156"/>
      <c r="J115" s="157"/>
      <c r="K115" s="159"/>
      <c r="L115" s="769"/>
      <c r="M115" s="173"/>
      <c r="N115" s="173"/>
      <c r="O115" s="160"/>
      <c r="P115" s="160"/>
      <c r="Q115" s="174"/>
      <c r="R115" s="1479"/>
      <c r="S115" s="175"/>
      <c r="T115" s="175"/>
      <c r="U115" s="175"/>
      <c r="V115" s="175"/>
      <c r="W115" s="175"/>
      <c r="X115" s="175"/>
      <c r="Y115" s="175"/>
      <c r="Z115" s="175"/>
    </row>
    <row r="116" spans="1:26" s="162" customFormat="1">
      <c r="A116" s="150">
        <f t="shared" si="2"/>
        <v>8</v>
      </c>
      <c r="B116" s="153"/>
      <c r="C116" s="153"/>
      <c r="D116" s="153"/>
      <c r="E116" s="159"/>
      <c r="F116" s="155"/>
      <c r="G116" s="184"/>
      <c r="H116" s="156"/>
      <c r="I116" s="156"/>
      <c r="J116" s="157"/>
      <c r="K116" s="159"/>
      <c r="L116" s="769"/>
      <c r="M116" s="173"/>
      <c r="N116" s="173"/>
      <c r="O116" s="160"/>
      <c r="P116" s="160"/>
      <c r="Q116" s="174"/>
      <c r="R116" s="1479"/>
      <c r="S116" s="175"/>
      <c r="T116" s="175"/>
      <c r="U116" s="175"/>
      <c r="V116" s="175"/>
      <c r="W116" s="175"/>
      <c r="X116" s="175"/>
      <c r="Y116" s="175"/>
      <c r="Z116" s="175"/>
    </row>
    <row r="117" spans="1:26" s="162" customFormat="1">
      <c r="A117" s="150"/>
      <c r="B117" s="151" t="s">
        <v>28</v>
      </c>
      <c r="C117" s="152"/>
      <c r="D117" s="153"/>
      <c r="E117" s="154"/>
      <c r="F117" s="155"/>
      <c r="G117" s="155"/>
      <c r="H117" s="155"/>
      <c r="I117" s="157"/>
      <c r="J117" s="157"/>
      <c r="K117" s="158">
        <f t="shared" ref="K117:N117" si="3">SUM(K109:K116)</f>
        <v>0</v>
      </c>
      <c r="L117" s="158">
        <f t="shared" si="3"/>
        <v>0</v>
      </c>
      <c r="M117" s="185">
        <f t="shared" si="3"/>
        <v>0</v>
      </c>
      <c r="N117" s="158">
        <f t="shared" si="3"/>
        <v>0</v>
      </c>
      <c r="O117" s="160"/>
      <c r="P117" s="160"/>
      <c r="Q117" s="161"/>
    </row>
    <row r="118" spans="1:26">
      <c r="B118" s="112"/>
      <c r="C118" s="112"/>
      <c r="D118" s="112"/>
      <c r="E118" s="163"/>
      <c r="F118" s="112"/>
      <c r="G118" s="112"/>
      <c r="H118" s="112"/>
      <c r="I118" s="112"/>
      <c r="J118" s="112"/>
      <c r="K118" s="112"/>
      <c r="L118" s="112"/>
      <c r="M118" s="112"/>
      <c r="N118" s="112"/>
      <c r="O118" s="112"/>
      <c r="P118" s="112"/>
    </row>
    <row r="119" spans="1:26" ht="18.75">
      <c r="B119" s="166" t="s">
        <v>123</v>
      </c>
      <c r="C119" s="176">
        <f>+K117</f>
        <v>0</v>
      </c>
      <c r="H119" s="168"/>
      <c r="I119" s="168"/>
      <c r="J119" s="168"/>
      <c r="K119" s="168"/>
      <c r="L119" s="168"/>
      <c r="M119" s="168"/>
      <c r="N119" s="112"/>
      <c r="O119" s="112"/>
      <c r="P119" s="112"/>
    </row>
    <row r="121" spans="1:26" ht="15.75" thickBot="1"/>
    <row r="122" spans="1:26" ht="37.15" customHeight="1" thickBot="1">
      <c r="B122" s="177" t="s">
        <v>124</v>
      </c>
      <c r="C122" s="142" t="s">
        <v>125</v>
      </c>
      <c r="D122" s="177" t="s">
        <v>27</v>
      </c>
      <c r="E122" s="142" t="s">
        <v>126</v>
      </c>
    </row>
    <row r="123" spans="1:26" ht="41.45" customHeight="1">
      <c r="B123" s="178" t="s">
        <v>127</v>
      </c>
      <c r="C123" s="179">
        <v>20</v>
      </c>
      <c r="D123" s="179"/>
      <c r="E123" s="1282">
        <f>+D123+D124+D125</f>
        <v>0</v>
      </c>
    </row>
    <row r="124" spans="1:26">
      <c r="B124" s="178" t="s">
        <v>128</v>
      </c>
      <c r="C124" s="993">
        <v>30</v>
      </c>
      <c r="D124" s="858">
        <v>0</v>
      </c>
      <c r="E124" s="1283"/>
    </row>
    <row r="125" spans="1:26" ht="15.75" thickBot="1">
      <c r="B125" s="178" t="s">
        <v>129</v>
      </c>
      <c r="C125" s="180">
        <v>40</v>
      </c>
      <c r="D125" s="180">
        <v>0</v>
      </c>
      <c r="E125" s="1284"/>
    </row>
    <row r="127" spans="1:26" ht="15.75" thickBot="1"/>
    <row r="128" spans="1:26" ht="27" thickBot="1">
      <c r="B128" s="1268" t="s">
        <v>130</v>
      </c>
      <c r="C128" s="1269"/>
      <c r="D128" s="1269"/>
      <c r="E128" s="1269"/>
      <c r="F128" s="1269"/>
      <c r="G128" s="1269"/>
      <c r="H128" s="1269"/>
      <c r="I128" s="1269"/>
      <c r="J128" s="1269"/>
      <c r="K128" s="1269"/>
      <c r="L128" s="1269"/>
      <c r="M128" s="1269"/>
      <c r="N128" s="1270"/>
    </row>
    <row r="130" spans="2:17" ht="76.5" customHeight="1">
      <c r="B130" s="114" t="s">
        <v>92</v>
      </c>
      <c r="C130" s="114" t="s">
        <v>93</v>
      </c>
      <c r="D130" s="114" t="s">
        <v>94</v>
      </c>
      <c r="E130" s="114" t="s">
        <v>95</v>
      </c>
      <c r="F130" s="114" t="s">
        <v>96</v>
      </c>
      <c r="G130" s="114" t="s">
        <v>97</v>
      </c>
      <c r="H130" s="114" t="s">
        <v>98</v>
      </c>
      <c r="I130" s="114" t="s">
        <v>99</v>
      </c>
      <c r="J130" s="1271" t="s">
        <v>100</v>
      </c>
      <c r="K130" s="1272"/>
      <c r="L130" s="1273"/>
      <c r="M130" s="114" t="s">
        <v>101</v>
      </c>
      <c r="N130" s="114" t="s">
        <v>102</v>
      </c>
      <c r="O130" s="114" t="s">
        <v>103</v>
      </c>
      <c r="P130" s="1271" t="s">
        <v>82</v>
      </c>
      <c r="Q130" s="1273"/>
    </row>
    <row r="131" spans="2:17" ht="60.75" customHeight="1">
      <c r="B131" s="213" t="s">
        <v>460</v>
      </c>
      <c r="C131" s="213"/>
      <c r="D131" s="119"/>
      <c r="E131" s="119"/>
      <c r="F131" s="119"/>
      <c r="G131" s="119"/>
      <c r="H131" s="119"/>
      <c r="I131" s="120"/>
      <c r="J131" s="46" t="s">
        <v>189</v>
      </c>
      <c r="K131" s="188" t="s">
        <v>190</v>
      </c>
      <c r="L131" s="122" t="s">
        <v>191</v>
      </c>
      <c r="M131" s="44"/>
      <c r="N131" s="44"/>
      <c r="O131" s="44"/>
      <c r="P131" s="1468" t="s">
        <v>5391</v>
      </c>
      <c r="Q131" s="1469"/>
    </row>
    <row r="132" spans="2:17" ht="60.75" customHeight="1">
      <c r="B132" s="213" t="s">
        <v>461</v>
      </c>
      <c r="C132" s="213"/>
      <c r="D132" s="119"/>
      <c r="E132" s="119"/>
      <c r="F132" s="119"/>
      <c r="G132" s="119"/>
      <c r="H132" s="119"/>
      <c r="I132" s="120"/>
      <c r="J132" s="46"/>
      <c r="K132" s="188"/>
      <c r="L132" s="122"/>
      <c r="M132" s="44"/>
      <c r="N132" s="44"/>
      <c r="O132" s="44"/>
      <c r="P132" s="1321"/>
      <c r="Q132" s="1322"/>
    </row>
    <row r="133" spans="2:17" ht="33.6" customHeight="1">
      <c r="B133" s="213" t="s">
        <v>462</v>
      </c>
      <c r="C133" s="213"/>
      <c r="D133" s="119"/>
      <c r="E133" s="119"/>
      <c r="F133" s="119"/>
      <c r="G133" s="119"/>
      <c r="H133" s="119"/>
      <c r="I133" s="120"/>
      <c r="J133" s="46"/>
      <c r="K133" s="122"/>
      <c r="L133" s="122"/>
      <c r="M133" s="44"/>
      <c r="N133" s="44"/>
      <c r="O133" s="44"/>
      <c r="P133" s="1470"/>
      <c r="Q133" s="1471"/>
    </row>
    <row r="136" spans="2:17" ht="15.75" thickBot="1"/>
    <row r="137" spans="2:17" ht="54" customHeight="1">
      <c r="B137" s="879" t="s">
        <v>17</v>
      </c>
      <c r="C137" s="879" t="s">
        <v>124</v>
      </c>
      <c r="D137" s="114" t="s">
        <v>125</v>
      </c>
      <c r="E137" s="879" t="s">
        <v>27</v>
      </c>
      <c r="F137" s="142" t="s">
        <v>138</v>
      </c>
      <c r="G137" s="143"/>
    </row>
    <row r="138" spans="2:17" ht="120.75" customHeight="1">
      <c r="B138" s="1285" t="s">
        <v>139</v>
      </c>
      <c r="C138" s="144" t="s">
        <v>140</v>
      </c>
      <c r="D138" s="858">
        <v>25</v>
      </c>
      <c r="E138" s="858"/>
      <c r="F138" s="1286">
        <f>+E138+E139+E140</f>
        <v>0</v>
      </c>
      <c r="G138" s="145"/>
    </row>
    <row r="139" spans="2:17" ht="76.150000000000006" customHeight="1">
      <c r="B139" s="1285"/>
      <c r="C139" s="144" t="s">
        <v>141</v>
      </c>
      <c r="D139" s="866">
        <v>25</v>
      </c>
      <c r="E139" s="858"/>
      <c r="F139" s="1287"/>
      <c r="G139" s="145"/>
    </row>
    <row r="140" spans="2:17" ht="69" customHeight="1">
      <c r="B140" s="1285"/>
      <c r="C140" s="144" t="s">
        <v>142</v>
      </c>
      <c r="D140" s="858">
        <v>10</v>
      </c>
      <c r="E140" s="858"/>
      <c r="F140" s="1288"/>
      <c r="G140" s="145"/>
    </row>
    <row r="141" spans="2:17">
      <c r="C141"/>
    </row>
    <row r="144" spans="2:17">
      <c r="B144" s="42" t="s">
        <v>143</v>
      </c>
    </row>
    <row r="147" spans="2:5">
      <c r="B147" s="43" t="s">
        <v>17</v>
      </c>
      <c r="C147" s="43" t="s">
        <v>26</v>
      </c>
      <c r="D147" s="879" t="s">
        <v>27</v>
      </c>
      <c r="E147" s="879" t="s">
        <v>28</v>
      </c>
    </row>
    <row r="148" spans="2:5" ht="61.5" customHeight="1">
      <c r="B148" s="49" t="s">
        <v>144</v>
      </c>
      <c r="C148" s="50">
        <v>40</v>
      </c>
      <c r="D148" s="858">
        <f>+E123</f>
        <v>0</v>
      </c>
      <c r="E148" s="1265">
        <f>+D148+D149</f>
        <v>0</v>
      </c>
    </row>
    <row r="149" spans="2:5" ht="68.25" customHeight="1">
      <c r="B149" s="49" t="s">
        <v>145</v>
      </c>
      <c r="C149" s="50">
        <v>60</v>
      </c>
      <c r="D149" s="858">
        <f>+F138</f>
        <v>0</v>
      </c>
      <c r="E149" s="1266"/>
    </row>
  </sheetData>
  <mergeCells count="47">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102:P102"/>
    <mergeCell ref="O71:P71"/>
    <mergeCell ref="O72:P72"/>
    <mergeCell ref="O73:P73"/>
    <mergeCell ref="O74:P74"/>
    <mergeCell ref="O75:P75"/>
    <mergeCell ref="B81:N81"/>
    <mergeCell ref="J86:L86"/>
    <mergeCell ref="P86:Q86"/>
    <mergeCell ref="B95:N95"/>
    <mergeCell ref="D98:E98"/>
    <mergeCell ref="D99:E99"/>
    <mergeCell ref="P131:Q133"/>
    <mergeCell ref="B138:B140"/>
    <mergeCell ref="F138:F140"/>
    <mergeCell ref="E148:E149"/>
    <mergeCell ref="B105:N105"/>
    <mergeCell ref="Q108:R108"/>
    <mergeCell ref="R109:R116"/>
    <mergeCell ref="E123:E125"/>
    <mergeCell ref="B128:N128"/>
    <mergeCell ref="J130:L130"/>
    <mergeCell ref="P130:Q130"/>
  </mergeCells>
  <dataValidations count="2">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7"/>
  <sheetViews>
    <sheetView zoomScale="80" zoomScaleNormal="80" workbookViewId="0">
      <selection activeCell="A10" sqref="A10"/>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5416</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16</v>
      </c>
      <c r="E15" s="20">
        <v>835312400</v>
      </c>
      <c r="F15" s="208">
        <v>400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536">
        <f>SUM(E15:E21)</f>
        <v>835312400</v>
      </c>
      <c r="F22" s="447">
        <f>SUM(F15:F21)</f>
        <v>400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320</v>
      </c>
      <c r="D24" s="647"/>
      <c r="E24" s="1236">
        <f>E22</f>
        <v>835312400</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7">
      <c r="A33" s="873"/>
      <c r="B33" s="44" t="s">
        <v>23</v>
      </c>
      <c r="C33" s="44"/>
      <c r="D33" s="638" t="s">
        <v>184</v>
      </c>
      <c r="E33" s="1204"/>
      <c r="F33"/>
      <c r="G33"/>
      <c r="H33"/>
      <c r="I33" s="15"/>
      <c r="J33" s="15"/>
      <c r="K33" s="15"/>
      <c r="L33" s="15"/>
      <c r="M33" s="15"/>
      <c r="N33" s="16"/>
    </row>
    <row r="34" spans="1:17">
      <c r="A34" s="873"/>
      <c r="B34" s="46" t="s">
        <v>24</v>
      </c>
      <c r="C34" s="46" t="s">
        <v>184</v>
      </c>
      <c r="D34" s="46"/>
      <c r="E34"/>
      <c r="F34"/>
      <c r="G34"/>
      <c r="H34"/>
      <c r="I34" s="15"/>
      <c r="J34" s="15"/>
      <c r="K34" s="15"/>
      <c r="L34" s="15"/>
      <c r="M34" s="15"/>
      <c r="N34" s="16"/>
    </row>
    <row r="35" spans="1:17">
      <c r="A35" s="873"/>
      <c r="B35"/>
      <c r="C35"/>
      <c r="D35"/>
      <c r="E35"/>
      <c r="F35"/>
      <c r="G35"/>
      <c r="H35"/>
      <c r="I35" s="15"/>
      <c r="J35" s="15"/>
      <c r="K35" s="15"/>
      <c r="L35" s="15"/>
      <c r="M35" s="15"/>
      <c r="N35" s="16"/>
    </row>
    <row r="36" spans="1:17">
      <c r="A36" s="873"/>
      <c r="B36" s="42" t="s">
        <v>25</v>
      </c>
      <c r="C36"/>
      <c r="D36"/>
      <c r="E36"/>
      <c r="F36"/>
      <c r="G36"/>
      <c r="H36"/>
      <c r="I36" s="15"/>
      <c r="J36" s="15"/>
      <c r="K36" s="15"/>
      <c r="L36" s="15"/>
      <c r="M36" s="15"/>
      <c r="N36" s="16"/>
    </row>
    <row r="37" spans="1:17">
      <c r="A37" s="873"/>
      <c r="B37"/>
      <c r="C37"/>
      <c r="D37"/>
      <c r="E37"/>
      <c r="F37"/>
      <c r="G37"/>
      <c r="H37"/>
      <c r="I37" s="15"/>
      <c r="J37" s="15"/>
      <c r="K37" s="15"/>
      <c r="L37" s="15"/>
      <c r="M37" s="15"/>
      <c r="N37" s="16"/>
    </row>
    <row r="38" spans="1:17">
      <c r="A38" s="873"/>
      <c r="B38"/>
      <c r="C38"/>
      <c r="D38"/>
      <c r="E38"/>
      <c r="F38"/>
      <c r="G38"/>
      <c r="H38"/>
      <c r="I38" s="15"/>
      <c r="J38" s="15"/>
      <c r="K38" s="15"/>
      <c r="L38" s="15"/>
      <c r="M38" s="15"/>
      <c r="N38" s="16"/>
    </row>
    <row r="39" spans="1:17">
      <c r="A39" s="873"/>
      <c r="B39" s="43" t="s">
        <v>17</v>
      </c>
      <c r="C39" s="43" t="s">
        <v>26</v>
      </c>
      <c r="D39" s="879" t="s">
        <v>27</v>
      </c>
      <c r="E39" s="879" t="s">
        <v>28</v>
      </c>
      <c r="F39" s="879" t="s">
        <v>82</v>
      </c>
      <c r="G39"/>
      <c r="H39"/>
      <c r="I39" s="15"/>
      <c r="J39" s="15"/>
      <c r="K39" s="15"/>
      <c r="L39" s="15"/>
      <c r="M39" s="15"/>
      <c r="N39" s="16"/>
    </row>
    <row r="40" spans="1:17" ht="65.25" customHeight="1">
      <c r="A40" s="873"/>
      <c r="B40" s="49" t="s">
        <v>29</v>
      </c>
      <c r="C40" s="50">
        <v>40</v>
      </c>
      <c r="D40" s="858">
        <v>0</v>
      </c>
      <c r="E40" s="1265">
        <f>+D40+D41</f>
        <v>0</v>
      </c>
      <c r="F40" s="129"/>
      <c r="G40"/>
      <c r="H40"/>
      <c r="I40" s="15"/>
      <c r="J40" s="15"/>
      <c r="K40" s="15"/>
      <c r="L40" s="15"/>
      <c r="M40" s="15"/>
      <c r="N40" s="16"/>
    </row>
    <row r="41" spans="1:17" ht="82.5" customHeight="1">
      <c r="A41" s="873"/>
      <c r="B41" s="49" t="s">
        <v>30</v>
      </c>
      <c r="C41" s="50">
        <v>60</v>
      </c>
      <c r="D41" s="858">
        <f>+F146</f>
        <v>0</v>
      </c>
      <c r="E41" s="1266"/>
      <c r="F41" s="46"/>
      <c r="G41"/>
      <c r="H41"/>
      <c r="I41" s="15"/>
      <c r="J41" s="15"/>
      <c r="K41" s="15"/>
      <c r="L41" s="15"/>
      <c r="M41" s="15"/>
      <c r="N41" s="16"/>
    </row>
    <row r="42" spans="1:17">
      <c r="A42" s="873"/>
      <c r="C42" s="40"/>
      <c r="D42" s="23"/>
      <c r="E42" s="41"/>
      <c r="F42" s="37"/>
      <c r="G42" s="37"/>
      <c r="H42" s="37"/>
      <c r="I42" s="38"/>
      <c r="J42" s="38"/>
      <c r="K42" s="38"/>
      <c r="L42" s="38"/>
      <c r="M42" s="38"/>
    </row>
    <row r="43" spans="1:17">
      <c r="A43" s="873"/>
      <c r="C43" s="40"/>
      <c r="D43" s="23"/>
      <c r="E43" s="41"/>
      <c r="F43" s="37"/>
      <c r="G43" s="37"/>
      <c r="H43" s="37"/>
      <c r="I43" s="38"/>
      <c r="J43" s="38"/>
      <c r="K43" s="38"/>
      <c r="L43" s="38"/>
      <c r="M43" s="38"/>
    </row>
    <row r="44" spans="1:17">
      <c r="A44" s="873"/>
      <c r="C44" s="40"/>
      <c r="D44" s="23"/>
      <c r="E44" s="41"/>
      <c r="F44" s="37"/>
      <c r="G44" s="37"/>
      <c r="H44" s="37"/>
      <c r="I44" s="38"/>
      <c r="J44" s="38"/>
      <c r="K44" s="38"/>
      <c r="L44" s="38"/>
      <c r="M44" s="38"/>
    </row>
    <row r="45" spans="1:17" ht="15.75" thickBot="1">
      <c r="M45" s="1267"/>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400" t="s">
        <v>5417</v>
      </c>
      <c r="R49" s="175"/>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423"/>
      <c r="R50" s="175"/>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423"/>
      <c r="R51" s="175"/>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401"/>
      <c r="R52" s="175"/>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21" ht="27" thickBot="1">
      <c r="B81" s="1268" t="s">
        <v>91</v>
      </c>
      <c r="C81" s="1269"/>
      <c r="D81" s="1269"/>
      <c r="E81" s="1269"/>
      <c r="F81" s="1269"/>
      <c r="G81" s="1269"/>
      <c r="H81" s="1269"/>
      <c r="I81" s="1269"/>
      <c r="J81" s="1269"/>
      <c r="K81" s="1269"/>
      <c r="L81" s="1269"/>
      <c r="M81" s="1269"/>
      <c r="N81" s="1270"/>
    </row>
    <row r="86" spans="2:21"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21" ht="60.75" customHeight="1">
      <c r="B87" s="1195" t="s">
        <v>469</v>
      </c>
      <c r="C87" s="1195" t="s">
        <v>328</v>
      </c>
      <c r="D87" s="1195" t="s">
        <v>5418</v>
      </c>
      <c r="E87" s="1196">
        <v>25633605</v>
      </c>
      <c r="F87" s="1195" t="s">
        <v>5419</v>
      </c>
      <c r="G87" s="1195" t="s">
        <v>5420</v>
      </c>
      <c r="H87" s="1199">
        <v>40031</v>
      </c>
      <c r="I87" s="1195"/>
      <c r="J87" s="1189" t="s">
        <v>5398</v>
      </c>
      <c r="K87" s="1200" t="s">
        <v>5421</v>
      </c>
      <c r="L87" s="1189" t="s">
        <v>5422</v>
      </c>
      <c r="M87" s="1198" t="s">
        <v>18</v>
      </c>
      <c r="N87" s="1198" t="s">
        <v>18</v>
      </c>
      <c r="O87" s="1198" t="s">
        <v>18</v>
      </c>
      <c r="P87" s="1189" t="s">
        <v>5423</v>
      </c>
      <c r="Q87" s="1195"/>
    </row>
    <row r="88" spans="2:21" ht="33.6" customHeight="1">
      <c r="B88" s="1195" t="s">
        <v>114</v>
      </c>
      <c r="C88" s="1195" t="s">
        <v>328</v>
      </c>
      <c r="D88" s="1195" t="s">
        <v>5424</v>
      </c>
      <c r="E88" s="1196">
        <v>25706265</v>
      </c>
      <c r="F88" s="1195" t="s">
        <v>114</v>
      </c>
      <c r="G88" s="1195" t="s">
        <v>5343</v>
      </c>
      <c r="H88" s="1199">
        <v>36630</v>
      </c>
      <c r="I88" s="1195"/>
      <c r="J88" s="1189" t="s">
        <v>333</v>
      </c>
      <c r="K88" s="1200" t="s">
        <v>5425</v>
      </c>
      <c r="L88" s="1189" t="s">
        <v>5426</v>
      </c>
      <c r="M88" s="1198" t="s">
        <v>18</v>
      </c>
      <c r="N88" s="1198" t="s">
        <v>19</v>
      </c>
      <c r="O88" s="1198" t="s">
        <v>18</v>
      </c>
      <c r="P88" s="1189" t="s">
        <v>5427</v>
      </c>
      <c r="Q88" s="1195"/>
    </row>
    <row r="89" spans="2:21" ht="33.6" customHeight="1">
      <c r="B89" s="1195" t="s">
        <v>114</v>
      </c>
      <c r="C89" s="1195" t="s">
        <v>328</v>
      </c>
      <c r="D89" s="1195" t="s">
        <v>5428</v>
      </c>
      <c r="E89" s="1196">
        <v>34320870</v>
      </c>
      <c r="F89" s="1195" t="s">
        <v>114</v>
      </c>
      <c r="G89" s="1195" t="s">
        <v>115</v>
      </c>
      <c r="H89" s="1195" t="s">
        <v>4981</v>
      </c>
      <c r="I89" s="1195"/>
      <c r="J89" s="1189" t="s">
        <v>5398</v>
      </c>
      <c r="K89" s="1200" t="s">
        <v>5429</v>
      </c>
      <c r="L89" s="1189" t="s">
        <v>5430</v>
      </c>
      <c r="M89" s="1198" t="s">
        <v>18</v>
      </c>
      <c r="N89" s="1198" t="s">
        <v>18</v>
      </c>
      <c r="O89" s="1198" t="s">
        <v>18</v>
      </c>
      <c r="P89" s="1189" t="s">
        <v>5431</v>
      </c>
      <c r="Q89" s="1195"/>
    </row>
    <row r="90" spans="2:21" ht="33.6" customHeight="1">
      <c r="B90" s="1195" t="s">
        <v>114</v>
      </c>
      <c r="C90" s="1195" t="s">
        <v>328</v>
      </c>
      <c r="D90" s="1195" t="s">
        <v>5432</v>
      </c>
      <c r="E90" s="1196">
        <v>1075239705</v>
      </c>
      <c r="F90" s="1195" t="s">
        <v>114</v>
      </c>
      <c r="G90" s="1195" t="s">
        <v>5433</v>
      </c>
      <c r="H90" s="1199">
        <v>41180</v>
      </c>
      <c r="I90" s="1195"/>
      <c r="J90" s="1189" t="s">
        <v>5434</v>
      </c>
      <c r="K90" s="1200" t="s">
        <v>5435</v>
      </c>
      <c r="L90" s="1189" t="s">
        <v>5436</v>
      </c>
      <c r="M90" s="1198" t="s">
        <v>18</v>
      </c>
      <c r="N90" s="1198" t="s">
        <v>18</v>
      </c>
      <c r="O90" s="1198" t="s">
        <v>18</v>
      </c>
      <c r="P90" s="1189"/>
      <c r="Q90" s="1195"/>
      <c r="U90" s="1205" t="s">
        <v>5437</v>
      </c>
    </row>
    <row r="92" spans="2:21" ht="15.75" thickBot="1"/>
    <row r="93" spans="2:21" ht="27" thickBot="1">
      <c r="B93" s="1268" t="s">
        <v>118</v>
      </c>
      <c r="C93" s="1269"/>
      <c r="D93" s="1269"/>
      <c r="E93" s="1269"/>
      <c r="F93" s="1269"/>
      <c r="G93" s="1269"/>
      <c r="H93" s="1269"/>
      <c r="I93" s="1269"/>
      <c r="J93" s="1269"/>
      <c r="K93" s="1269"/>
      <c r="L93" s="1269"/>
      <c r="M93" s="1269"/>
      <c r="N93" s="1270"/>
    </row>
    <row r="96" spans="2:21" ht="46.15" customHeight="1">
      <c r="B96" s="115" t="s">
        <v>17</v>
      </c>
      <c r="C96" s="115" t="s">
        <v>119</v>
      </c>
      <c r="D96" s="1271" t="s">
        <v>82</v>
      </c>
      <c r="E96" s="1273"/>
    </row>
    <row r="97" spans="1:26" ht="46.9" customHeight="1">
      <c r="B97" s="129" t="s">
        <v>181</v>
      </c>
      <c r="C97" s="44" t="s">
        <v>18</v>
      </c>
      <c r="D97" s="1281"/>
      <c r="E97" s="1281"/>
    </row>
    <row r="100" spans="1:26" ht="26.25">
      <c r="B100" s="1256" t="s">
        <v>121</v>
      </c>
      <c r="C100" s="1257"/>
      <c r="D100" s="1257"/>
      <c r="E100" s="1257"/>
      <c r="F100" s="1257"/>
      <c r="G100" s="1257"/>
      <c r="H100" s="1257"/>
      <c r="I100" s="1257"/>
      <c r="J100" s="1257"/>
      <c r="K100" s="1257"/>
      <c r="L100" s="1257"/>
      <c r="M100" s="1257"/>
      <c r="N100" s="1257"/>
      <c r="O100" s="1257"/>
      <c r="P100" s="1257"/>
    </row>
    <row r="102" spans="1:26" ht="15.75" thickBot="1"/>
    <row r="103" spans="1:26" ht="27" thickBot="1">
      <c r="B103" s="1268" t="s">
        <v>122</v>
      </c>
      <c r="C103" s="1269"/>
      <c r="D103" s="1269"/>
      <c r="E103" s="1269"/>
      <c r="F103" s="1269"/>
      <c r="G103" s="1269"/>
      <c r="H103" s="1269"/>
      <c r="I103" s="1269"/>
      <c r="J103" s="1269"/>
      <c r="K103" s="1269"/>
      <c r="L103" s="1269"/>
      <c r="M103" s="1269"/>
      <c r="N103" s="1270"/>
    </row>
    <row r="105" spans="1:26" ht="15.75" thickBot="1">
      <c r="M105" s="51"/>
      <c r="N105" s="51"/>
    </row>
    <row r="106" spans="1:26" s="15" customFormat="1" ht="109.5" customHeight="1">
      <c r="B106" s="52" t="s">
        <v>33</v>
      </c>
      <c r="C106" s="52" t="s">
        <v>34</v>
      </c>
      <c r="D106" s="52" t="s">
        <v>35</v>
      </c>
      <c r="E106" s="52" t="s">
        <v>36</v>
      </c>
      <c r="F106" s="52" t="s">
        <v>37</v>
      </c>
      <c r="G106" s="52" t="s">
        <v>38</v>
      </c>
      <c r="H106" s="52" t="s">
        <v>39</v>
      </c>
      <c r="I106" s="52" t="s">
        <v>40</v>
      </c>
      <c r="J106" s="52" t="s">
        <v>41</v>
      </c>
      <c r="K106" s="52" t="s">
        <v>42</v>
      </c>
      <c r="L106" s="52" t="s">
        <v>43</v>
      </c>
      <c r="M106" s="53" t="s">
        <v>44</v>
      </c>
      <c r="N106" s="52" t="s">
        <v>45</v>
      </c>
      <c r="O106" s="52" t="s">
        <v>46</v>
      </c>
      <c r="P106" s="54" t="s">
        <v>47</v>
      </c>
      <c r="Q106" s="1480" t="s">
        <v>48</v>
      </c>
      <c r="R106" s="1480"/>
    </row>
    <row r="107" spans="1:26" s="162" customFormat="1">
      <c r="A107" s="150">
        <v>1</v>
      </c>
      <c r="B107" s="153"/>
      <c r="C107" s="153"/>
      <c r="D107" s="153"/>
      <c r="E107" s="154"/>
      <c r="F107" s="155"/>
      <c r="G107" s="184"/>
      <c r="H107" s="156"/>
      <c r="I107" s="156"/>
      <c r="J107" s="157"/>
      <c r="K107" s="159"/>
      <c r="L107" s="769"/>
      <c r="M107" s="173"/>
      <c r="N107" s="173"/>
      <c r="O107" s="173"/>
      <c r="P107" s="160"/>
      <c r="Q107" s="174"/>
      <c r="R107" s="1479"/>
      <c r="S107" s="175"/>
      <c r="T107" s="175"/>
      <c r="U107" s="175"/>
      <c r="V107" s="175"/>
      <c r="W107" s="175"/>
      <c r="X107" s="175"/>
      <c r="Y107" s="175"/>
      <c r="Z107" s="175"/>
    </row>
    <row r="108" spans="1:26" s="162" customFormat="1">
      <c r="A108" s="150">
        <f>+A107+1</f>
        <v>2</v>
      </c>
      <c r="B108" s="153"/>
      <c r="C108" s="153"/>
      <c r="D108" s="153"/>
      <c r="E108" s="154"/>
      <c r="F108" s="155"/>
      <c r="G108" s="184"/>
      <c r="H108" s="156"/>
      <c r="I108" s="156"/>
      <c r="J108" s="157"/>
      <c r="K108" s="159"/>
      <c r="L108" s="769"/>
      <c r="M108" s="173"/>
      <c r="N108" s="173"/>
      <c r="O108" s="160"/>
      <c r="P108" s="160"/>
      <c r="Q108" s="174"/>
      <c r="R108" s="1479"/>
      <c r="S108" s="175"/>
      <c r="T108" s="175"/>
      <c r="U108" s="175"/>
      <c r="V108" s="175"/>
      <c r="W108" s="175"/>
      <c r="X108" s="175"/>
      <c r="Y108" s="175"/>
      <c r="Z108" s="175"/>
    </row>
    <row r="109" spans="1:26" s="162" customFormat="1">
      <c r="A109" s="150">
        <f t="shared" ref="A109:A114" si="2">+A108+1</f>
        <v>3</v>
      </c>
      <c r="B109" s="153"/>
      <c r="C109" s="153"/>
      <c r="D109" s="153"/>
      <c r="E109" s="154"/>
      <c r="F109" s="155"/>
      <c r="G109" s="184"/>
      <c r="H109" s="156"/>
      <c r="I109" s="156"/>
      <c r="J109" s="157"/>
      <c r="K109" s="159"/>
      <c r="L109" s="769"/>
      <c r="M109" s="173"/>
      <c r="N109" s="173"/>
      <c r="O109" s="160"/>
      <c r="P109" s="160"/>
      <c r="Q109" s="174"/>
      <c r="R109" s="1479"/>
      <c r="S109" s="175"/>
      <c r="T109" s="175"/>
      <c r="U109" s="175"/>
      <c r="V109" s="175"/>
      <c r="W109" s="175"/>
      <c r="X109" s="175"/>
      <c r="Y109" s="175"/>
      <c r="Z109" s="175"/>
    </row>
    <row r="110" spans="1:26" s="162" customFormat="1">
      <c r="A110" s="150">
        <f t="shared" si="2"/>
        <v>4</v>
      </c>
      <c r="B110" s="153"/>
      <c r="C110" s="153"/>
      <c r="D110" s="153"/>
      <c r="E110" s="159"/>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si="2"/>
        <v>5</v>
      </c>
      <c r="B111" s="153"/>
      <c r="C111" s="153"/>
      <c r="D111" s="153"/>
      <c r="E111" s="159"/>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6</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2"/>
        <v>7</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f t="shared" si="2"/>
        <v>8</v>
      </c>
      <c r="B114" s="153"/>
      <c r="C114" s="153"/>
      <c r="D114" s="153"/>
      <c r="E114" s="159"/>
      <c r="F114" s="155"/>
      <c r="G114" s="184"/>
      <c r="H114" s="156"/>
      <c r="I114" s="156"/>
      <c r="J114" s="157"/>
      <c r="K114" s="159"/>
      <c r="L114" s="769"/>
      <c r="M114" s="173"/>
      <c r="N114" s="173"/>
      <c r="O114" s="160"/>
      <c r="P114" s="160"/>
      <c r="Q114" s="174"/>
      <c r="R114" s="1479"/>
      <c r="S114" s="175"/>
      <c r="T114" s="175"/>
      <c r="U114" s="175"/>
      <c r="V114" s="175"/>
      <c r="W114" s="175"/>
      <c r="X114" s="175"/>
      <c r="Y114" s="175"/>
      <c r="Z114" s="175"/>
    </row>
    <row r="115" spans="1:26" s="162" customFormat="1">
      <c r="A115" s="150"/>
      <c r="B115" s="151" t="s">
        <v>28</v>
      </c>
      <c r="C115" s="152"/>
      <c r="D115" s="153"/>
      <c r="E115" s="154"/>
      <c r="F115" s="155"/>
      <c r="G115" s="155"/>
      <c r="H115" s="155"/>
      <c r="I115" s="157"/>
      <c r="J115" s="157"/>
      <c r="K115" s="158">
        <f t="shared" ref="K115:N115" si="3">SUM(K107:K114)</f>
        <v>0</v>
      </c>
      <c r="L115" s="158">
        <f t="shared" si="3"/>
        <v>0</v>
      </c>
      <c r="M115" s="185">
        <f t="shared" si="3"/>
        <v>0</v>
      </c>
      <c r="N115" s="158">
        <f t="shared" si="3"/>
        <v>0</v>
      </c>
      <c r="O115" s="160"/>
      <c r="P115" s="160"/>
      <c r="Q115" s="161"/>
    </row>
    <row r="116" spans="1:26">
      <c r="B116" s="112"/>
      <c r="C116" s="112"/>
      <c r="D116" s="112"/>
      <c r="E116" s="163"/>
      <c r="F116" s="112"/>
      <c r="G116" s="112"/>
      <c r="H116" s="112"/>
      <c r="I116" s="112"/>
      <c r="J116" s="112"/>
      <c r="K116" s="112"/>
      <c r="L116" s="112"/>
      <c r="M116" s="112"/>
      <c r="N116" s="112"/>
      <c r="O116" s="112"/>
      <c r="P116" s="112"/>
    </row>
    <row r="117" spans="1:26" ht="18.75">
      <c r="B117" s="166" t="s">
        <v>123</v>
      </c>
      <c r="C117" s="176">
        <f>+K115</f>
        <v>0</v>
      </c>
      <c r="H117" s="168"/>
      <c r="I117" s="168"/>
      <c r="J117" s="168"/>
      <c r="K117" s="168"/>
      <c r="L117" s="168"/>
      <c r="M117" s="168"/>
      <c r="N117" s="112"/>
      <c r="O117" s="112"/>
      <c r="P117" s="112"/>
    </row>
    <row r="119" spans="1:26" ht="15.75" thickBot="1"/>
    <row r="120" spans="1:26" ht="37.15" customHeight="1" thickBot="1">
      <c r="B120" s="177" t="s">
        <v>124</v>
      </c>
      <c r="C120" s="142" t="s">
        <v>125</v>
      </c>
      <c r="D120" s="177" t="s">
        <v>27</v>
      </c>
      <c r="E120" s="142" t="s">
        <v>126</v>
      </c>
    </row>
    <row r="121" spans="1:26" ht="41.45" customHeight="1">
      <c r="B121" s="178" t="s">
        <v>127</v>
      </c>
      <c r="C121" s="179">
        <v>20</v>
      </c>
      <c r="D121" s="179"/>
      <c r="E121" s="1282">
        <f>+D121+D122+D123</f>
        <v>0</v>
      </c>
    </row>
    <row r="122" spans="1:26">
      <c r="B122" s="178" t="s">
        <v>128</v>
      </c>
      <c r="C122" s="993">
        <v>30</v>
      </c>
      <c r="D122" s="858">
        <v>0</v>
      </c>
      <c r="E122" s="1283"/>
    </row>
    <row r="123" spans="1:26" ht="15.75" thickBot="1">
      <c r="B123" s="178" t="s">
        <v>129</v>
      </c>
      <c r="C123" s="180">
        <v>40</v>
      </c>
      <c r="D123" s="180">
        <v>0</v>
      </c>
      <c r="E123" s="1284"/>
    </row>
    <row r="125" spans="1:26" ht="15.75" thickBot="1"/>
    <row r="126" spans="1:26" ht="27" thickBot="1">
      <c r="B126" s="1268" t="s">
        <v>130</v>
      </c>
      <c r="C126" s="1269"/>
      <c r="D126" s="1269"/>
      <c r="E126" s="1269"/>
      <c r="F126" s="1269"/>
      <c r="G126" s="1269"/>
      <c r="H126" s="1269"/>
      <c r="I126" s="1269"/>
      <c r="J126" s="1269"/>
      <c r="K126" s="1269"/>
      <c r="L126" s="1269"/>
      <c r="M126" s="1269"/>
      <c r="N126" s="1270"/>
    </row>
    <row r="128" spans="1:26" ht="76.5" customHeight="1">
      <c r="B128" s="114" t="s">
        <v>92</v>
      </c>
      <c r="C128" s="114" t="s">
        <v>93</v>
      </c>
      <c r="D128" s="114" t="s">
        <v>94</v>
      </c>
      <c r="E128" s="114" t="s">
        <v>95</v>
      </c>
      <c r="F128" s="114" t="s">
        <v>96</v>
      </c>
      <c r="G128" s="114" t="s">
        <v>97</v>
      </c>
      <c r="H128" s="114" t="s">
        <v>98</v>
      </c>
      <c r="I128" s="114" t="s">
        <v>99</v>
      </c>
      <c r="J128" s="1271" t="s">
        <v>100</v>
      </c>
      <c r="K128" s="1272"/>
      <c r="L128" s="1273"/>
      <c r="M128" s="114" t="s">
        <v>101</v>
      </c>
      <c r="N128" s="114" t="s">
        <v>102</v>
      </c>
      <c r="O128" s="114" t="s">
        <v>103</v>
      </c>
      <c r="P128" s="1271" t="s">
        <v>82</v>
      </c>
      <c r="Q128" s="1273"/>
    </row>
    <row r="129" spans="2:17" ht="60.75" customHeight="1">
      <c r="B129" s="213" t="s">
        <v>460</v>
      </c>
      <c r="C129" s="213"/>
      <c r="D129" s="119"/>
      <c r="E129" s="119"/>
      <c r="F129" s="119"/>
      <c r="G129" s="119"/>
      <c r="H129" s="119"/>
      <c r="I129" s="120"/>
      <c r="J129" s="46" t="s">
        <v>189</v>
      </c>
      <c r="K129" s="188" t="s">
        <v>190</v>
      </c>
      <c r="L129" s="122" t="s">
        <v>191</v>
      </c>
      <c r="M129" s="44"/>
      <c r="N129" s="44"/>
      <c r="O129" s="44"/>
      <c r="P129" s="1468" t="s">
        <v>5391</v>
      </c>
      <c r="Q129" s="1469"/>
    </row>
    <row r="130" spans="2:17" ht="60.75" customHeight="1">
      <c r="B130" s="213" t="s">
        <v>461</v>
      </c>
      <c r="C130" s="213"/>
      <c r="D130" s="119"/>
      <c r="E130" s="119"/>
      <c r="F130" s="119"/>
      <c r="G130" s="119"/>
      <c r="H130" s="119"/>
      <c r="I130" s="120"/>
      <c r="J130" s="46"/>
      <c r="K130" s="188"/>
      <c r="L130" s="122"/>
      <c r="M130" s="44"/>
      <c r="N130" s="44"/>
      <c r="O130" s="44"/>
      <c r="P130" s="1321"/>
      <c r="Q130" s="1322"/>
    </row>
    <row r="131" spans="2:17" ht="33.6" customHeight="1">
      <c r="B131" s="213" t="s">
        <v>462</v>
      </c>
      <c r="C131" s="213"/>
      <c r="D131" s="119"/>
      <c r="E131" s="119"/>
      <c r="F131" s="119"/>
      <c r="G131" s="119"/>
      <c r="H131" s="119"/>
      <c r="I131" s="120"/>
      <c r="J131" s="46"/>
      <c r="K131" s="122"/>
      <c r="L131" s="122"/>
      <c r="M131" s="44"/>
      <c r="N131" s="44"/>
      <c r="O131" s="44"/>
      <c r="P131" s="1470"/>
      <c r="Q131" s="1471"/>
    </row>
    <row r="134" spans="2:17" ht="15.75" thickBot="1"/>
    <row r="135" spans="2:17" ht="54" customHeight="1">
      <c r="B135" s="879" t="s">
        <v>17</v>
      </c>
      <c r="C135" s="879" t="s">
        <v>124</v>
      </c>
      <c r="D135" s="114" t="s">
        <v>125</v>
      </c>
      <c r="E135" s="879" t="s">
        <v>27</v>
      </c>
      <c r="F135" s="142" t="s">
        <v>138</v>
      </c>
      <c r="G135" s="143"/>
    </row>
    <row r="136" spans="2:17" ht="120.75" customHeight="1">
      <c r="B136" s="1285" t="s">
        <v>139</v>
      </c>
      <c r="C136" s="144" t="s">
        <v>140</v>
      </c>
      <c r="D136" s="858">
        <v>25</v>
      </c>
      <c r="E136" s="858"/>
      <c r="F136" s="1286">
        <f>+E136+E137+E138</f>
        <v>0</v>
      </c>
      <c r="G136" s="145"/>
    </row>
    <row r="137" spans="2:17" ht="76.150000000000006" customHeight="1">
      <c r="B137" s="1285"/>
      <c r="C137" s="144" t="s">
        <v>141</v>
      </c>
      <c r="D137" s="866">
        <v>25</v>
      </c>
      <c r="E137" s="858"/>
      <c r="F137" s="1287"/>
      <c r="G137" s="145"/>
    </row>
    <row r="138" spans="2:17" ht="69" customHeight="1">
      <c r="B138" s="1285"/>
      <c r="C138" s="144" t="s">
        <v>142</v>
      </c>
      <c r="D138" s="858">
        <v>10</v>
      </c>
      <c r="E138" s="858"/>
      <c r="F138" s="1288"/>
      <c r="G138" s="145"/>
    </row>
    <row r="139" spans="2:17">
      <c r="C139"/>
    </row>
    <row r="142" spans="2:17">
      <c r="B142" s="42" t="s">
        <v>143</v>
      </c>
    </row>
    <row r="145" spans="2:5">
      <c r="B145" s="43" t="s">
        <v>17</v>
      </c>
      <c r="C145" s="43" t="s">
        <v>26</v>
      </c>
      <c r="D145" s="879" t="s">
        <v>27</v>
      </c>
      <c r="E145" s="879" t="s">
        <v>28</v>
      </c>
    </row>
    <row r="146" spans="2:5" ht="61.5" customHeight="1">
      <c r="B146" s="49" t="s">
        <v>144</v>
      </c>
      <c r="C146" s="50">
        <v>40</v>
      </c>
      <c r="D146" s="858">
        <f>+E121</f>
        <v>0</v>
      </c>
      <c r="E146" s="1265">
        <f>+D146+D147</f>
        <v>0</v>
      </c>
    </row>
    <row r="147" spans="2:5" ht="68.25" customHeight="1">
      <c r="B147" s="49" t="s">
        <v>145</v>
      </c>
      <c r="C147" s="50">
        <v>60</v>
      </c>
      <c r="D147" s="858">
        <f>+F136</f>
        <v>0</v>
      </c>
      <c r="E147" s="1266"/>
    </row>
  </sheetData>
  <mergeCells count="46">
    <mergeCell ref="M45:N45"/>
    <mergeCell ref="B2:P2"/>
    <mergeCell ref="B4:P4"/>
    <mergeCell ref="C6:N6"/>
    <mergeCell ref="C7:N7"/>
    <mergeCell ref="C8:N8"/>
    <mergeCell ref="C9:N9"/>
    <mergeCell ref="F61:F62"/>
    <mergeCell ref="C10:E10"/>
    <mergeCell ref="B14:C21"/>
    <mergeCell ref="B22:C22"/>
    <mergeCell ref="E30:E31"/>
    <mergeCell ref="E40:E41"/>
    <mergeCell ref="Q49:Q52"/>
    <mergeCell ref="B59:B60"/>
    <mergeCell ref="C59:C60"/>
    <mergeCell ref="D59:E59"/>
    <mergeCell ref="F59:F60"/>
    <mergeCell ref="B81:N81"/>
    <mergeCell ref="J86:L86"/>
    <mergeCell ref="P86:Q86"/>
    <mergeCell ref="C63:N63"/>
    <mergeCell ref="B65:N65"/>
    <mergeCell ref="O68:P68"/>
    <mergeCell ref="O69:P69"/>
    <mergeCell ref="O70:P70"/>
    <mergeCell ref="O71:P71"/>
    <mergeCell ref="Q106:R106"/>
    <mergeCell ref="O72:P72"/>
    <mergeCell ref="O73:P73"/>
    <mergeCell ref="O74:P74"/>
    <mergeCell ref="O75:P75"/>
    <mergeCell ref="B93:N93"/>
    <mergeCell ref="D96:E96"/>
    <mergeCell ref="D97:E97"/>
    <mergeCell ref="B100:P100"/>
    <mergeCell ref="B103:N103"/>
    <mergeCell ref="B136:B138"/>
    <mergeCell ref="F136:F138"/>
    <mergeCell ref="E146:E147"/>
    <mergeCell ref="R107:R114"/>
    <mergeCell ref="E121:E123"/>
    <mergeCell ref="B126:N126"/>
    <mergeCell ref="J128:L128"/>
    <mergeCell ref="P128:Q128"/>
    <mergeCell ref="P129:Q131"/>
  </mergeCells>
  <dataValidations count="2">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7"/>
  <sheetViews>
    <sheetView topLeftCell="A3" zoomScale="80" zoomScaleNormal="80" workbookViewId="0">
      <selection activeCell="A3" sqref="A3"/>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5438</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17</v>
      </c>
      <c r="E15" s="20">
        <v>835312400</v>
      </c>
      <c r="F15" s="208">
        <v>400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536">
        <f>SUM(E15:E21)</f>
        <v>835312400</v>
      </c>
      <c r="F22" s="447">
        <f>SUM(F15:F21)</f>
        <v>400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320</v>
      </c>
      <c r="D24" s="647"/>
      <c r="E24" s="1236">
        <f>E22</f>
        <v>835312400</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+F146</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60.75" customHeight="1">
      <c r="B87" s="1195" t="s">
        <v>610</v>
      </c>
      <c r="C87" s="1195" t="s">
        <v>328</v>
      </c>
      <c r="D87" s="1195" t="s">
        <v>5439</v>
      </c>
      <c r="E87" s="1196">
        <v>25296554</v>
      </c>
      <c r="F87" s="1195" t="s">
        <v>5361</v>
      </c>
      <c r="G87" s="1195" t="s">
        <v>5440</v>
      </c>
      <c r="H87" s="1199">
        <v>40515</v>
      </c>
      <c r="I87" s="1195"/>
      <c r="J87" s="1189" t="s">
        <v>5398</v>
      </c>
      <c r="K87" s="1200" t="s">
        <v>5441</v>
      </c>
      <c r="L87" s="1189" t="s">
        <v>5355</v>
      </c>
      <c r="M87" s="1198" t="s">
        <v>18</v>
      </c>
      <c r="N87" s="1198" t="s">
        <v>18</v>
      </c>
      <c r="O87" s="1198" t="s">
        <v>18</v>
      </c>
      <c r="P87" s="1189"/>
      <c r="Q87" s="1195"/>
    </row>
    <row r="88" spans="2:17" ht="33.6" customHeight="1">
      <c r="B88" s="1195" t="s">
        <v>114</v>
      </c>
      <c r="C88" s="1195" t="s">
        <v>328</v>
      </c>
      <c r="D88" s="1195" t="s">
        <v>5442</v>
      </c>
      <c r="E88" s="1196">
        <v>1061703971</v>
      </c>
      <c r="F88" s="1195" t="s">
        <v>114</v>
      </c>
      <c r="G88" s="1195" t="s">
        <v>353</v>
      </c>
      <c r="H88" s="1199">
        <v>41447</v>
      </c>
      <c r="I88" s="1195"/>
      <c r="J88" s="1189" t="s">
        <v>5398</v>
      </c>
      <c r="K88" s="1200" t="s">
        <v>5443</v>
      </c>
      <c r="L88" s="1189" t="s">
        <v>5355</v>
      </c>
      <c r="M88" s="1198" t="s">
        <v>18</v>
      </c>
      <c r="N88" s="1198" t="s">
        <v>18</v>
      </c>
      <c r="O88" s="1198" t="s">
        <v>18</v>
      </c>
      <c r="P88" s="1189"/>
      <c r="Q88" s="1195"/>
    </row>
    <row r="89" spans="2:17" ht="33.6" customHeight="1">
      <c r="B89" s="1195" t="s">
        <v>114</v>
      </c>
      <c r="C89" s="1195" t="s">
        <v>328</v>
      </c>
      <c r="D89" s="1195" t="s">
        <v>5444</v>
      </c>
      <c r="E89" s="1196">
        <v>34566265</v>
      </c>
      <c r="F89" s="1195" t="s">
        <v>114</v>
      </c>
      <c r="G89" s="1195" t="s">
        <v>5343</v>
      </c>
      <c r="H89" s="1199">
        <v>41516</v>
      </c>
      <c r="I89" s="1195"/>
      <c r="J89" s="1189" t="s">
        <v>5398</v>
      </c>
      <c r="K89" s="1200" t="s">
        <v>5336</v>
      </c>
      <c r="L89" s="1189" t="s">
        <v>5355</v>
      </c>
      <c r="M89" s="1198" t="s">
        <v>18</v>
      </c>
      <c r="N89" s="1198" t="s">
        <v>18</v>
      </c>
      <c r="O89" s="1198" t="s">
        <v>18</v>
      </c>
      <c r="P89" s="1189"/>
      <c r="Q89" s="1195"/>
    </row>
    <row r="90" spans="2:17" ht="33.6" customHeight="1">
      <c r="B90" s="1195" t="s">
        <v>5445</v>
      </c>
      <c r="C90" s="1195" t="s">
        <v>328</v>
      </c>
      <c r="D90" s="1195" t="s">
        <v>5446</v>
      </c>
      <c r="E90" s="1196">
        <v>34540351</v>
      </c>
      <c r="F90" s="1195" t="s">
        <v>114</v>
      </c>
      <c r="G90" s="1195" t="s">
        <v>5343</v>
      </c>
      <c r="H90" s="1199">
        <v>38558</v>
      </c>
      <c r="I90" s="1195"/>
      <c r="J90" s="1189" t="s">
        <v>5398</v>
      </c>
      <c r="K90" s="1200" t="s">
        <v>5441</v>
      </c>
      <c r="L90" s="1189" t="s">
        <v>5355</v>
      </c>
      <c r="M90" s="1198" t="s">
        <v>18</v>
      </c>
      <c r="N90" s="1198" t="s">
        <v>18</v>
      </c>
      <c r="O90" s="1198" t="s">
        <v>18</v>
      </c>
      <c r="P90" s="1189"/>
      <c r="Q90" s="1195"/>
    </row>
    <row r="92" spans="2:17" ht="15.75" thickBot="1"/>
    <row r="93" spans="2:17" ht="27" thickBot="1">
      <c r="B93" s="1268" t="s">
        <v>118</v>
      </c>
      <c r="C93" s="1269"/>
      <c r="D93" s="1269"/>
      <c r="E93" s="1269"/>
      <c r="F93" s="1269"/>
      <c r="G93" s="1269"/>
      <c r="H93" s="1269"/>
      <c r="I93" s="1269"/>
      <c r="J93" s="1269"/>
      <c r="K93" s="1269"/>
      <c r="L93" s="1269"/>
      <c r="M93" s="1269"/>
      <c r="N93" s="1270"/>
    </row>
    <row r="96" spans="2:17" ht="46.15" customHeight="1">
      <c r="B96" s="115" t="s">
        <v>17</v>
      </c>
      <c r="C96" s="115" t="s">
        <v>119</v>
      </c>
      <c r="D96" s="1271" t="s">
        <v>82</v>
      </c>
      <c r="E96" s="1273"/>
    </row>
    <row r="97" spans="1:26" ht="46.9" customHeight="1">
      <c r="B97" s="129" t="s">
        <v>181</v>
      </c>
      <c r="C97" s="44" t="s">
        <v>18</v>
      </c>
      <c r="D97" s="1281"/>
      <c r="E97" s="1281"/>
    </row>
    <row r="100" spans="1:26" ht="26.25">
      <c r="B100" s="1256" t="s">
        <v>121</v>
      </c>
      <c r="C100" s="1257"/>
      <c r="D100" s="1257"/>
      <c r="E100" s="1257"/>
      <c r="F100" s="1257"/>
      <c r="G100" s="1257"/>
      <c r="H100" s="1257"/>
      <c r="I100" s="1257"/>
      <c r="J100" s="1257"/>
      <c r="K100" s="1257"/>
      <c r="L100" s="1257"/>
      <c r="M100" s="1257"/>
      <c r="N100" s="1257"/>
      <c r="O100" s="1257"/>
      <c r="P100" s="1257"/>
    </row>
    <row r="102" spans="1:26" ht="15.75" thickBot="1"/>
    <row r="103" spans="1:26" ht="27" thickBot="1">
      <c r="B103" s="1268" t="s">
        <v>122</v>
      </c>
      <c r="C103" s="1269"/>
      <c r="D103" s="1269"/>
      <c r="E103" s="1269"/>
      <c r="F103" s="1269"/>
      <c r="G103" s="1269"/>
      <c r="H103" s="1269"/>
      <c r="I103" s="1269"/>
      <c r="J103" s="1269"/>
      <c r="K103" s="1269"/>
      <c r="L103" s="1269"/>
      <c r="M103" s="1269"/>
      <c r="N103" s="1270"/>
    </row>
    <row r="105" spans="1:26" ht="15.75" thickBot="1">
      <c r="M105" s="51"/>
      <c r="N105" s="51"/>
    </row>
    <row r="106" spans="1:26" s="15" customFormat="1" ht="109.5" customHeight="1">
      <c r="B106" s="52" t="s">
        <v>33</v>
      </c>
      <c r="C106" s="52" t="s">
        <v>34</v>
      </c>
      <c r="D106" s="52" t="s">
        <v>35</v>
      </c>
      <c r="E106" s="52" t="s">
        <v>36</v>
      </c>
      <c r="F106" s="52" t="s">
        <v>37</v>
      </c>
      <c r="G106" s="52" t="s">
        <v>38</v>
      </c>
      <c r="H106" s="52" t="s">
        <v>39</v>
      </c>
      <c r="I106" s="52" t="s">
        <v>40</v>
      </c>
      <c r="J106" s="52" t="s">
        <v>41</v>
      </c>
      <c r="K106" s="52" t="s">
        <v>42</v>
      </c>
      <c r="L106" s="52" t="s">
        <v>43</v>
      </c>
      <c r="M106" s="53" t="s">
        <v>44</v>
      </c>
      <c r="N106" s="52" t="s">
        <v>45</v>
      </c>
      <c r="O106" s="52" t="s">
        <v>46</v>
      </c>
      <c r="P106" s="54" t="s">
        <v>47</v>
      </c>
      <c r="Q106" s="1480" t="s">
        <v>48</v>
      </c>
      <c r="R106" s="1480"/>
    </row>
    <row r="107" spans="1:26" s="162" customFormat="1">
      <c r="A107" s="150">
        <v>1</v>
      </c>
      <c r="B107" s="153"/>
      <c r="C107" s="153"/>
      <c r="D107" s="153"/>
      <c r="E107" s="154"/>
      <c r="F107" s="155"/>
      <c r="G107" s="184"/>
      <c r="H107" s="156"/>
      <c r="I107" s="156"/>
      <c r="J107" s="157"/>
      <c r="K107" s="159"/>
      <c r="L107" s="769"/>
      <c r="M107" s="173"/>
      <c r="N107" s="173"/>
      <c r="O107" s="173"/>
      <c r="P107" s="160"/>
      <c r="Q107" s="174"/>
      <c r="R107" s="1479"/>
      <c r="S107" s="175"/>
      <c r="T107" s="175"/>
      <c r="U107" s="175"/>
      <c r="V107" s="175"/>
      <c r="W107" s="175"/>
      <c r="X107" s="175"/>
      <c r="Y107" s="175"/>
      <c r="Z107" s="175"/>
    </row>
    <row r="108" spans="1:26" s="162" customFormat="1">
      <c r="A108" s="150">
        <f>+A107+1</f>
        <v>2</v>
      </c>
      <c r="B108" s="153"/>
      <c r="C108" s="153"/>
      <c r="D108" s="153"/>
      <c r="E108" s="154"/>
      <c r="F108" s="155"/>
      <c r="G108" s="184"/>
      <c r="H108" s="156"/>
      <c r="I108" s="156"/>
      <c r="J108" s="157"/>
      <c r="K108" s="159"/>
      <c r="L108" s="769"/>
      <c r="M108" s="173"/>
      <c r="N108" s="173"/>
      <c r="O108" s="160"/>
      <c r="P108" s="160"/>
      <c r="Q108" s="174"/>
      <c r="R108" s="1479"/>
      <c r="S108" s="175"/>
      <c r="T108" s="175"/>
      <c r="U108" s="175"/>
      <c r="V108" s="175"/>
      <c r="W108" s="175"/>
      <c r="X108" s="175"/>
      <c r="Y108" s="175"/>
      <c r="Z108" s="175"/>
    </row>
    <row r="109" spans="1:26" s="162" customFormat="1">
      <c r="A109" s="150">
        <f t="shared" ref="A109:A114" si="2">+A108+1</f>
        <v>3</v>
      </c>
      <c r="B109" s="153"/>
      <c r="C109" s="153"/>
      <c r="D109" s="153"/>
      <c r="E109" s="154"/>
      <c r="F109" s="155"/>
      <c r="G109" s="184"/>
      <c r="H109" s="156"/>
      <c r="I109" s="156"/>
      <c r="J109" s="157"/>
      <c r="K109" s="159"/>
      <c r="L109" s="769"/>
      <c r="M109" s="173"/>
      <c r="N109" s="173"/>
      <c r="O109" s="160"/>
      <c r="P109" s="160"/>
      <c r="Q109" s="174"/>
      <c r="R109" s="1479"/>
      <c r="S109" s="175"/>
      <c r="T109" s="175"/>
      <c r="U109" s="175"/>
      <c r="V109" s="175"/>
      <c r="W109" s="175"/>
      <c r="X109" s="175"/>
      <c r="Y109" s="175"/>
      <c r="Z109" s="175"/>
    </row>
    <row r="110" spans="1:26" s="162" customFormat="1">
      <c r="A110" s="150">
        <f t="shared" si="2"/>
        <v>4</v>
      </c>
      <c r="B110" s="153"/>
      <c r="C110" s="153"/>
      <c r="D110" s="153"/>
      <c r="E110" s="159"/>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si="2"/>
        <v>5</v>
      </c>
      <c r="B111" s="153"/>
      <c r="C111" s="153"/>
      <c r="D111" s="153"/>
      <c r="E111" s="159"/>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6</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2"/>
        <v>7</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f t="shared" si="2"/>
        <v>8</v>
      </c>
      <c r="B114" s="153"/>
      <c r="C114" s="153"/>
      <c r="D114" s="153"/>
      <c r="E114" s="159"/>
      <c r="F114" s="155"/>
      <c r="G114" s="184"/>
      <c r="H114" s="156"/>
      <c r="I114" s="156"/>
      <c r="J114" s="157"/>
      <c r="K114" s="159"/>
      <c r="L114" s="769"/>
      <c r="M114" s="173"/>
      <c r="N114" s="173"/>
      <c r="O114" s="160"/>
      <c r="P114" s="160"/>
      <c r="Q114" s="174"/>
      <c r="R114" s="1479"/>
      <c r="S114" s="175"/>
      <c r="T114" s="175"/>
      <c r="U114" s="175"/>
      <c r="V114" s="175"/>
      <c r="W114" s="175"/>
      <c r="X114" s="175"/>
      <c r="Y114" s="175"/>
      <c r="Z114" s="175"/>
    </row>
    <row r="115" spans="1:26" s="162" customFormat="1">
      <c r="A115" s="150"/>
      <c r="B115" s="151" t="s">
        <v>28</v>
      </c>
      <c r="C115" s="152"/>
      <c r="D115" s="153"/>
      <c r="E115" s="154"/>
      <c r="F115" s="155"/>
      <c r="G115" s="155"/>
      <c r="H115" s="155"/>
      <c r="I115" s="157"/>
      <c r="J115" s="157"/>
      <c r="K115" s="158">
        <f t="shared" ref="K115:N115" si="3">SUM(K107:K114)</f>
        <v>0</v>
      </c>
      <c r="L115" s="158">
        <f t="shared" si="3"/>
        <v>0</v>
      </c>
      <c r="M115" s="185">
        <f t="shared" si="3"/>
        <v>0</v>
      </c>
      <c r="N115" s="158">
        <f t="shared" si="3"/>
        <v>0</v>
      </c>
      <c r="O115" s="160"/>
      <c r="P115" s="160"/>
      <c r="Q115" s="161"/>
    </row>
    <row r="116" spans="1:26">
      <c r="B116" s="112"/>
      <c r="C116" s="112"/>
      <c r="D116" s="112"/>
      <c r="E116" s="163"/>
      <c r="F116" s="112"/>
      <c r="G116" s="112"/>
      <c r="H116" s="112"/>
      <c r="I116" s="112"/>
      <c r="J116" s="112"/>
      <c r="K116" s="112"/>
      <c r="L116" s="112"/>
      <c r="M116" s="112"/>
      <c r="N116" s="112"/>
      <c r="O116" s="112"/>
      <c r="P116" s="112"/>
    </row>
    <row r="117" spans="1:26" ht="18.75">
      <c r="B117" s="166" t="s">
        <v>123</v>
      </c>
      <c r="C117" s="176">
        <f>+K115</f>
        <v>0</v>
      </c>
      <c r="H117" s="168"/>
      <c r="I117" s="168"/>
      <c r="J117" s="168"/>
      <c r="K117" s="168"/>
      <c r="L117" s="168"/>
      <c r="M117" s="168"/>
      <c r="N117" s="112"/>
      <c r="O117" s="112"/>
      <c r="P117" s="112"/>
    </row>
    <row r="119" spans="1:26" ht="15.75" thickBot="1"/>
    <row r="120" spans="1:26" ht="37.15" customHeight="1" thickBot="1">
      <c r="B120" s="177" t="s">
        <v>124</v>
      </c>
      <c r="C120" s="142" t="s">
        <v>125</v>
      </c>
      <c r="D120" s="177" t="s">
        <v>27</v>
      </c>
      <c r="E120" s="142" t="s">
        <v>126</v>
      </c>
    </row>
    <row r="121" spans="1:26" ht="41.45" customHeight="1">
      <c r="B121" s="178" t="s">
        <v>127</v>
      </c>
      <c r="C121" s="179">
        <v>20</v>
      </c>
      <c r="D121" s="179"/>
      <c r="E121" s="1282">
        <f>+D121+D122+D123</f>
        <v>0</v>
      </c>
    </row>
    <row r="122" spans="1:26">
      <c r="B122" s="178" t="s">
        <v>128</v>
      </c>
      <c r="C122" s="993">
        <v>30</v>
      </c>
      <c r="D122" s="858">
        <v>0</v>
      </c>
      <c r="E122" s="1283"/>
    </row>
    <row r="123" spans="1:26" ht="15.75" thickBot="1">
      <c r="B123" s="178" t="s">
        <v>129</v>
      </c>
      <c r="C123" s="180">
        <v>40</v>
      </c>
      <c r="D123" s="180">
        <v>0</v>
      </c>
      <c r="E123" s="1284"/>
    </row>
    <row r="125" spans="1:26" ht="15.75" thickBot="1"/>
    <row r="126" spans="1:26" ht="27" thickBot="1">
      <c r="B126" s="1268" t="s">
        <v>130</v>
      </c>
      <c r="C126" s="1269"/>
      <c r="D126" s="1269"/>
      <c r="E126" s="1269"/>
      <c r="F126" s="1269"/>
      <c r="G126" s="1269"/>
      <c r="H126" s="1269"/>
      <c r="I126" s="1269"/>
      <c r="J126" s="1269"/>
      <c r="K126" s="1269"/>
      <c r="L126" s="1269"/>
      <c r="M126" s="1269"/>
      <c r="N126" s="1270"/>
    </row>
    <row r="128" spans="1:26" ht="76.5" customHeight="1">
      <c r="B128" s="114" t="s">
        <v>92</v>
      </c>
      <c r="C128" s="114" t="s">
        <v>93</v>
      </c>
      <c r="D128" s="114" t="s">
        <v>94</v>
      </c>
      <c r="E128" s="114" t="s">
        <v>95</v>
      </c>
      <c r="F128" s="114" t="s">
        <v>96</v>
      </c>
      <c r="G128" s="114" t="s">
        <v>97</v>
      </c>
      <c r="H128" s="114" t="s">
        <v>98</v>
      </c>
      <c r="I128" s="114" t="s">
        <v>99</v>
      </c>
      <c r="J128" s="1271" t="s">
        <v>100</v>
      </c>
      <c r="K128" s="1272"/>
      <c r="L128" s="1273"/>
      <c r="M128" s="114" t="s">
        <v>101</v>
      </c>
      <c r="N128" s="114" t="s">
        <v>102</v>
      </c>
      <c r="O128" s="114" t="s">
        <v>103</v>
      </c>
      <c r="P128" s="1271" t="s">
        <v>82</v>
      </c>
      <c r="Q128" s="1273"/>
    </row>
    <row r="129" spans="2:17" ht="60.75" customHeight="1">
      <c r="B129" s="213" t="s">
        <v>460</v>
      </c>
      <c r="C129" s="213"/>
      <c r="D129" s="119"/>
      <c r="E129" s="119"/>
      <c r="F129" s="119"/>
      <c r="G129" s="119"/>
      <c r="H129" s="119"/>
      <c r="I129" s="120"/>
      <c r="J129" s="46" t="s">
        <v>189</v>
      </c>
      <c r="K129" s="188" t="s">
        <v>190</v>
      </c>
      <c r="L129" s="122" t="s">
        <v>191</v>
      </c>
      <c r="M129" s="44"/>
      <c r="N129" s="44"/>
      <c r="O129" s="44"/>
      <c r="P129" s="1468" t="s">
        <v>5391</v>
      </c>
      <c r="Q129" s="1469"/>
    </row>
    <row r="130" spans="2:17" ht="60.75" customHeight="1">
      <c r="B130" s="213" t="s">
        <v>461</v>
      </c>
      <c r="C130" s="213"/>
      <c r="D130" s="119"/>
      <c r="E130" s="119"/>
      <c r="F130" s="119"/>
      <c r="G130" s="119"/>
      <c r="H130" s="119"/>
      <c r="I130" s="120"/>
      <c r="J130" s="46"/>
      <c r="K130" s="188"/>
      <c r="L130" s="122"/>
      <c r="M130" s="44"/>
      <c r="N130" s="44"/>
      <c r="O130" s="44"/>
      <c r="P130" s="1321"/>
      <c r="Q130" s="1322"/>
    </row>
    <row r="131" spans="2:17" ht="33.6" customHeight="1">
      <c r="B131" s="213" t="s">
        <v>462</v>
      </c>
      <c r="C131" s="213"/>
      <c r="D131" s="119"/>
      <c r="E131" s="119"/>
      <c r="F131" s="119"/>
      <c r="G131" s="119"/>
      <c r="H131" s="119"/>
      <c r="I131" s="120"/>
      <c r="J131" s="46"/>
      <c r="K131" s="122"/>
      <c r="L131" s="122"/>
      <c r="M131" s="44"/>
      <c r="N131" s="44"/>
      <c r="O131" s="44"/>
      <c r="P131" s="1470"/>
      <c r="Q131" s="1471"/>
    </row>
    <row r="134" spans="2:17" ht="15.75" thickBot="1"/>
    <row r="135" spans="2:17" ht="54" customHeight="1">
      <c r="B135" s="879" t="s">
        <v>17</v>
      </c>
      <c r="C135" s="879" t="s">
        <v>124</v>
      </c>
      <c r="D135" s="114" t="s">
        <v>125</v>
      </c>
      <c r="E135" s="879" t="s">
        <v>27</v>
      </c>
      <c r="F135" s="142" t="s">
        <v>138</v>
      </c>
      <c r="G135" s="143"/>
    </row>
    <row r="136" spans="2:17" ht="120.75" customHeight="1">
      <c r="B136" s="1285" t="s">
        <v>139</v>
      </c>
      <c r="C136" s="144" t="s">
        <v>140</v>
      </c>
      <c r="D136" s="858">
        <v>25</v>
      </c>
      <c r="E136" s="858"/>
      <c r="F136" s="1286">
        <f>+E136+E137+E138</f>
        <v>0</v>
      </c>
      <c r="G136" s="145"/>
    </row>
    <row r="137" spans="2:17" ht="76.150000000000006" customHeight="1">
      <c r="B137" s="1285"/>
      <c r="C137" s="144" t="s">
        <v>141</v>
      </c>
      <c r="D137" s="866">
        <v>25</v>
      </c>
      <c r="E137" s="858"/>
      <c r="F137" s="1287"/>
      <c r="G137" s="145"/>
    </row>
    <row r="138" spans="2:17" ht="69" customHeight="1">
      <c r="B138" s="1285"/>
      <c r="C138" s="144" t="s">
        <v>142</v>
      </c>
      <c r="D138" s="858">
        <v>10</v>
      </c>
      <c r="E138" s="858"/>
      <c r="F138" s="1288"/>
      <c r="G138" s="145"/>
    </row>
    <row r="139" spans="2:17">
      <c r="C139"/>
    </row>
    <row r="142" spans="2:17">
      <c r="B142" s="42" t="s">
        <v>143</v>
      </c>
    </row>
    <row r="145" spans="2:5">
      <c r="B145" s="43" t="s">
        <v>17</v>
      </c>
      <c r="C145" s="43" t="s">
        <v>26</v>
      </c>
      <c r="D145" s="879" t="s">
        <v>27</v>
      </c>
      <c r="E145" s="879" t="s">
        <v>28</v>
      </c>
    </row>
    <row r="146" spans="2:5" ht="61.5" customHeight="1">
      <c r="B146" s="49" t="s">
        <v>144</v>
      </c>
      <c r="C146" s="50">
        <v>40</v>
      </c>
      <c r="D146" s="858">
        <f>+E121</f>
        <v>0</v>
      </c>
      <c r="E146" s="1265">
        <f>+D146+D147</f>
        <v>0</v>
      </c>
    </row>
    <row r="147" spans="2:5" ht="68.25" customHeight="1">
      <c r="B147" s="49" t="s">
        <v>145</v>
      </c>
      <c r="C147" s="50">
        <v>60</v>
      </c>
      <c r="D147" s="858">
        <f>+F136</f>
        <v>0</v>
      </c>
      <c r="E147" s="1266"/>
    </row>
  </sheetData>
  <mergeCells count="47">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100:P100"/>
    <mergeCell ref="O71:P71"/>
    <mergeCell ref="O72:P72"/>
    <mergeCell ref="O73:P73"/>
    <mergeCell ref="O74:P74"/>
    <mergeCell ref="O75:P75"/>
    <mergeCell ref="B81:N81"/>
    <mergeCell ref="J86:L86"/>
    <mergeCell ref="P86:Q86"/>
    <mergeCell ref="B93:N93"/>
    <mergeCell ref="D96:E96"/>
    <mergeCell ref="D97:E97"/>
    <mergeCell ref="P129:Q131"/>
    <mergeCell ref="B136:B138"/>
    <mergeCell ref="F136:F138"/>
    <mergeCell ref="E146:E147"/>
    <mergeCell ref="B103:N103"/>
    <mergeCell ref="Q106:R106"/>
    <mergeCell ref="R107:R114"/>
    <mergeCell ref="E121:E123"/>
    <mergeCell ref="B126:N126"/>
    <mergeCell ref="J128:L128"/>
    <mergeCell ref="P128:Q128"/>
  </mergeCells>
  <dataValidations count="2">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8"/>
  <dimension ref="A2:Z155"/>
  <sheetViews>
    <sheetView zoomScale="70" zoomScaleNormal="70" workbookViewId="0">
      <selection activeCell="D14" sqref="D14"/>
    </sheetView>
  </sheetViews>
  <sheetFormatPr baseColWidth="10" defaultRowHeight="15"/>
  <cols>
    <col min="1" max="1" width="3.140625" style="1" bestFit="1" customWidth="1"/>
    <col min="2" max="2" width="110.140625" style="1" customWidth="1"/>
    <col min="3" max="3" width="31.140625" style="1" customWidth="1"/>
    <col min="4" max="4" width="35.42578125" style="1" customWidth="1"/>
    <col min="5" max="5" width="25" style="1" customWidth="1"/>
    <col min="6" max="6" width="29.7109375" style="1" customWidth="1"/>
    <col min="7" max="7" width="43" style="1" customWidth="1"/>
    <col min="8" max="8" width="24.5703125" style="1" customWidth="1"/>
    <col min="9" max="9" width="24" style="1" customWidth="1"/>
    <col min="10" max="10" width="25.7109375" style="1" customWidth="1"/>
    <col min="11" max="11" width="18.28515625" style="1" customWidth="1"/>
    <col min="12" max="12" width="25.7109375"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1016</v>
      </c>
      <c r="C6" s="1258" t="s">
        <v>2298</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89">
        <v>39</v>
      </c>
      <c r="D10" s="1289"/>
      <c r="E10" s="1290"/>
      <c r="F10" s="6"/>
      <c r="G10" s="6"/>
      <c r="H10" s="6"/>
      <c r="I10" s="6"/>
      <c r="J10" s="6"/>
      <c r="K10" s="6"/>
      <c r="L10" s="6"/>
      <c r="M10" s="6"/>
      <c r="N10" s="7"/>
    </row>
    <row r="11" spans="2:16" ht="16.5" thickBot="1">
      <c r="B11" s="8" t="s">
        <v>8</v>
      </c>
      <c r="C11" s="9">
        <v>41979</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c r="B14" s="1262" t="s">
        <v>9</v>
      </c>
      <c r="C14" s="1262"/>
      <c r="D14" s="227" t="s">
        <v>10</v>
      </c>
      <c r="E14" s="227" t="s">
        <v>11</v>
      </c>
      <c r="F14" s="227" t="s">
        <v>12</v>
      </c>
      <c r="G14" s="776"/>
      <c r="I14" s="19"/>
      <c r="J14" s="19"/>
      <c r="K14" s="19"/>
      <c r="L14" s="19"/>
      <c r="M14" s="19"/>
      <c r="N14" s="16"/>
    </row>
    <row r="15" spans="2:16">
      <c r="B15" s="1262"/>
      <c r="C15" s="1262"/>
      <c r="D15" s="227">
        <v>39</v>
      </c>
      <c r="E15" s="20">
        <v>1252968600</v>
      </c>
      <c r="F15" s="208">
        <v>600</v>
      </c>
      <c r="G15" s="779"/>
      <c r="I15" s="23"/>
      <c r="J15" s="23"/>
      <c r="K15" s="23"/>
      <c r="L15" s="23"/>
      <c r="M15" s="23"/>
      <c r="N15" s="16"/>
    </row>
    <row r="16" spans="2:16">
      <c r="B16" s="1262"/>
      <c r="C16" s="1262"/>
      <c r="D16" s="227"/>
      <c r="E16" s="20"/>
      <c r="F16" s="20"/>
      <c r="G16" s="779"/>
      <c r="I16" s="23"/>
      <c r="J16" s="23"/>
      <c r="K16" s="23"/>
      <c r="L16" s="23"/>
      <c r="M16" s="23"/>
      <c r="N16" s="16"/>
    </row>
    <row r="17" spans="1:14">
      <c r="B17" s="1262"/>
      <c r="C17" s="1262"/>
      <c r="D17" s="227"/>
      <c r="E17" s="20"/>
      <c r="F17" s="20"/>
      <c r="G17" s="779"/>
      <c r="I17" s="23"/>
      <c r="J17" s="23"/>
      <c r="K17" s="23"/>
      <c r="L17" s="23"/>
      <c r="M17" s="23"/>
      <c r="N17" s="16"/>
    </row>
    <row r="18" spans="1:14">
      <c r="B18" s="1262"/>
      <c r="C18" s="1262"/>
      <c r="D18" s="227"/>
      <c r="E18" s="24"/>
      <c r="F18" s="20"/>
      <c r="G18" s="779"/>
      <c r="H18" s="25"/>
      <c r="I18" s="23"/>
      <c r="J18" s="23"/>
      <c r="K18" s="23"/>
      <c r="L18" s="23"/>
      <c r="M18" s="23"/>
      <c r="N18" s="26"/>
    </row>
    <row r="19" spans="1:14">
      <c r="B19" s="1262"/>
      <c r="C19" s="1262"/>
      <c r="D19" s="227"/>
      <c r="E19" s="24"/>
      <c r="F19" s="20"/>
      <c r="G19" s="779"/>
      <c r="H19" s="25"/>
      <c r="I19" s="27"/>
      <c r="J19" s="27"/>
      <c r="K19" s="27"/>
      <c r="L19" s="27"/>
      <c r="M19" s="27"/>
      <c r="N19" s="26"/>
    </row>
    <row r="20" spans="1:14">
      <c r="B20" s="1262"/>
      <c r="C20" s="1262"/>
      <c r="D20" s="227"/>
      <c r="E20" s="24"/>
      <c r="F20" s="20"/>
      <c r="G20" s="779"/>
      <c r="H20" s="25"/>
      <c r="I20" s="15"/>
      <c r="J20" s="15"/>
      <c r="K20" s="15"/>
      <c r="L20" s="15"/>
      <c r="M20" s="15"/>
      <c r="N20" s="26"/>
    </row>
    <row r="21" spans="1:14">
      <c r="B21" s="1262"/>
      <c r="C21" s="1262"/>
      <c r="D21" s="227"/>
      <c r="E21" s="24"/>
      <c r="F21" s="20"/>
      <c r="G21" s="779"/>
      <c r="H21" s="25"/>
      <c r="I21" s="15"/>
      <c r="J21" s="15"/>
      <c r="K21" s="15"/>
      <c r="L21" s="15"/>
      <c r="M21" s="15"/>
      <c r="N21" s="26"/>
    </row>
    <row r="22" spans="1:14" ht="15.75" thickBot="1">
      <c r="B22" s="1263" t="s">
        <v>13</v>
      </c>
      <c r="C22" s="1264"/>
      <c r="D22" s="227"/>
      <c r="E22" s="28">
        <f>+SUM(E15:E21)</f>
        <v>1252968600</v>
      </c>
      <c r="F22" s="29">
        <f>+SUM(F15:F21)</f>
        <v>600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1235">
        <f>+F22*0.8</f>
        <v>480</v>
      </c>
      <c r="D24" s="647"/>
      <c r="E24" s="1236">
        <f>E22</f>
        <v>1252968600</v>
      </c>
      <c r="F24" s="37"/>
      <c r="G24" s="37"/>
      <c r="H24" s="37"/>
      <c r="I24" s="38"/>
      <c r="J24" s="38"/>
      <c r="K24" s="38"/>
      <c r="L24" s="38"/>
      <c r="M24" s="38"/>
    </row>
    <row r="25" spans="1:14">
      <c r="A25" s="39"/>
      <c r="C25" s="40"/>
      <c r="D25" s="23"/>
      <c r="E25" s="41"/>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c r="H27"/>
      <c r="I27" s="15"/>
      <c r="J27" s="15"/>
      <c r="K27" s="15"/>
      <c r="L27" s="15"/>
      <c r="M27" s="15"/>
      <c r="N27" s="16"/>
    </row>
    <row r="28" spans="1:14">
      <c r="A28" s="39"/>
      <c r="B28"/>
      <c r="C28"/>
      <c r="D28"/>
      <c r="E28"/>
      <c r="F28"/>
      <c r="G28"/>
      <c r="H28"/>
      <c r="I28" s="15"/>
      <c r="J28" s="15"/>
      <c r="K28" s="15"/>
      <c r="L28" s="15"/>
      <c r="M28" s="15"/>
      <c r="N28" s="16"/>
    </row>
    <row r="29" spans="1:14">
      <c r="A29" s="39"/>
      <c r="B29" s="43" t="s">
        <v>17</v>
      </c>
      <c r="C29" s="43" t="s">
        <v>18</v>
      </c>
      <c r="D29" s="43" t="s">
        <v>19</v>
      </c>
      <c r="E29"/>
      <c r="F29"/>
      <c r="G29"/>
      <c r="H29"/>
      <c r="I29" s="15"/>
      <c r="J29" s="15"/>
      <c r="K29" s="15"/>
      <c r="L29" s="15"/>
      <c r="M29" s="15"/>
      <c r="N29" s="16"/>
    </row>
    <row r="30" spans="1:14">
      <c r="A30" s="39"/>
      <c r="B30" s="44" t="s">
        <v>20</v>
      </c>
      <c r="C30" s="233" t="s">
        <v>184</v>
      </c>
      <c r="D30" s="233"/>
      <c r="E30"/>
      <c r="F30"/>
      <c r="G30"/>
      <c r="H30"/>
      <c r="I30" s="15"/>
      <c r="J30" s="15"/>
      <c r="K30" s="15"/>
      <c r="L30" s="15"/>
      <c r="M30" s="15"/>
      <c r="N30" s="16"/>
    </row>
    <row r="31" spans="1:14">
      <c r="A31" s="39"/>
      <c r="B31" s="44" t="s">
        <v>21</v>
      </c>
      <c r="C31" s="233" t="s">
        <v>184</v>
      </c>
      <c r="D31" s="233"/>
      <c r="E31"/>
      <c r="F31"/>
      <c r="G31"/>
      <c r="H31"/>
      <c r="I31" s="15"/>
      <c r="J31" s="15"/>
      <c r="K31" s="15"/>
      <c r="L31" s="15"/>
      <c r="M31" s="15"/>
      <c r="N31" s="16"/>
    </row>
    <row r="32" spans="1:14">
      <c r="A32" s="39"/>
      <c r="B32" s="44" t="s">
        <v>22</v>
      </c>
      <c r="C32" s="233"/>
      <c r="D32" s="233" t="s">
        <v>184</v>
      </c>
      <c r="E32"/>
      <c r="F32"/>
      <c r="G32"/>
      <c r="H32"/>
      <c r="I32" s="15"/>
      <c r="J32" s="15"/>
      <c r="K32" s="15"/>
      <c r="L32" s="15"/>
      <c r="M32" s="15"/>
      <c r="N32" s="16"/>
    </row>
    <row r="33" spans="1:14">
      <c r="A33" s="39"/>
      <c r="B33" s="44" t="s">
        <v>23</v>
      </c>
      <c r="C33" s="233" t="s">
        <v>184</v>
      </c>
      <c r="D33" s="233"/>
      <c r="E33"/>
      <c r="F33"/>
      <c r="G33"/>
      <c r="H33"/>
      <c r="I33" s="15"/>
      <c r="J33" s="15"/>
      <c r="K33" s="15"/>
      <c r="L33" s="15"/>
      <c r="M33" s="15"/>
      <c r="N33" s="16"/>
    </row>
    <row r="34" spans="1:14">
      <c r="A34" s="39"/>
      <c r="B34" s="44" t="s">
        <v>1017</v>
      </c>
      <c r="C34" s="233"/>
      <c r="D34" s="233" t="s">
        <v>184</v>
      </c>
      <c r="E34"/>
      <c r="F34"/>
      <c r="G34"/>
      <c r="H34"/>
      <c r="I34" s="15"/>
      <c r="J34" s="15"/>
      <c r="K34" s="15"/>
      <c r="L34" s="15"/>
      <c r="M34" s="15"/>
      <c r="N34" s="16"/>
    </row>
    <row r="35" spans="1:14">
      <c r="A35" s="39"/>
      <c r="B35"/>
      <c r="C35"/>
      <c r="D35"/>
      <c r="E35"/>
      <c r="F35"/>
      <c r="G35"/>
      <c r="H35"/>
      <c r="I35" s="15"/>
      <c r="J35" s="15"/>
      <c r="K35" s="15"/>
      <c r="L35" s="15"/>
      <c r="M35" s="15"/>
      <c r="N35" s="16"/>
    </row>
    <row r="36" spans="1:14">
      <c r="A36" s="39"/>
      <c r="B36"/>
      <c r="C36"/>
      <c r="D36"/>
      <c r="E36"/>
      <c r="F36"/>
      <c r="G36"/>
      <c r="H36"/>
      <c r="I36" s="15"/>
      <c r="J36" s="15"/>
      <c r="K36" s="15"/>
      <c r="L36" s="15"/>
      <c r="M36" s="15"/>
      <c r="N36" s="16"/>
    </row>
    <row r="37" spans="1:14">
      <c r="A37" s="39"/>
      <c r="B37" s="42" t="s">
        <v>25</v>
      </c>
      <c r="C37"/>
      <c r="D37"/>
      <c r="E37"/>
      <c r="F37"/>
      <c r="G37"/>
      <c r="H37"/>
      <c r="I37" s="15"/>
      <c r="J37" s="15"/>
      <c r="K37" s="15"/>
      <c r="L37" s="15"/>
      <c r="M37" s="15"/>
      <c r="N37" s="16"/>
    </row>
    <row r="38" spans="1:14">
      <c r="A38" s="39"/>
      <c r="B38"/>
      <c r="C38"/>
      <c r="D38"/>
      <c r="E38"/>
      <c r="F38"/>
      <c r="G38"/>
      <c r="H38"/>
      <c r="I38" s="15"/>
      <c r="J38" s="15"/>
      <c r="K38" s="15"/>
      <c r="L38" s="15"/>
      <c r="M38" s="15"/>
      <c r="N38" s="16"/>
    </row>
    <row r="39" spans="1:14">
      <c r="A39" s="39"/>
      <c r="B39"/>
      <c r="C39"/>
      <c r="D39"/>
      <c r="E39"/>
      <c r="F39"/>
      <c r="G39"/>
      <c r="H39"/>
      <c r="I39" s="15"/>
      <c r="J39" s="15"/>
      <c r="K39" s="15"/>
      <c r="L39" s="15"/>
      <c r="M39" s="15"/>
      <c r="N39" s="16"/>
    </row>
    <row r="40" spans="1:14">
      <c r="A40" s="39"/>
      <c r="B40" s="43" t="s">
        <v>17</v>
      </c>
      <c r="C40" s="43" t="s">
        <v>26</v>
      </c>
      <c r="D40" s="569" t="s">
        <v>27</v>
      </c>
      <c r="E40" s="569" t="s">
        <v>28</v>
      </c>
      <c r="F40"/>
      <c r="G40"/>
      <c r="H40"/>
      <c r="I40" s="15"/>
      <c r="J40" s="15"/>
      <c r="K40" s="15"/>
      <c r="L40" s="15"/>
      <c r="M40" s="15"/>
      <c r="N40" s="16"/>
    </row>
    <row r="41" spans="1:14" ht="28.5">
      <c r="A41" s="39"/>
      <c r="B41" s="49" t="s">
        <v>29</v>
      </c>
      <c r="C41" s="50">
        <v>40</v>
      </c>
      <c r="D41" s="225">
        <v>0</v>
      </c>
      <c r="E41" s="1265">
        <f>+D41+D42</f>
        <v>0</v>
      </c>
      <c r="F41"/>
      <c r="G41"/>
      <c r="H41"/>
      <c r="I41" s="15"/>
      <c r="J41" s="15"/>
      <c r="K41" s="15"/>
      <c r="L41" s="15"/>
      <c r="M41" s="15"/>
      <c r="N41" s="16"/>
    </row>
    <row r="42" spans="1:14" ht="42.75">
      <c r="A42" s="39"/>
      <c r="B42" s="49" t="s">
        <v>30</v>
      </c>
      <c r="C42" s="50">
        <v>60</v>
      </c>
      <c r="D42" s="225">
        <f>+F154</f>
        <v>0</v>
      </c>
      <c r="E42" s="1266"/>
      <c r="F42"/>
      <c r="G42"/>
      <c r="H42"/>
      <c r="I42" s="15"/>
      <c r="J42" s="15"/>
      <c r="K42" s="15"/>
      <c r="L42" s="15"/>
      <c r="M42" s="15"/>
      <c r="N42" s="16"/>
    </row>
    <row r="43" spans="1:14">
      <c r="A43" s="39"/>
      <c r="C43" s="40"/>
      <c r="D43" s="23"/>
      <c r="E43" s="41"/>
      <c r="F43" s="37"/>
      <c r="G43" s="37"/>
      <c r="H43" s="37"/>
      <c r="I43" s="38"/>
      <c r="J43" s="38"/>
      <c r="K43" s="38"/>
      <c r="L43" s="38"/>
      <c r="M43" s="38"/>
    </row>
    <row r="44" spans="1:14">
      <c r="A44" s="39"/>
      <c r="C44" s="40"/>
      <c r="D44" s="23"/>
      <c r="E44" s="41"/>
      <c r="F44" s="37"/>
      <c r="G44" s="37"/>
      <c r="H44" s="37"/>
      <c r="I44" s="38"/>
      <c r="J44" s="38"/>
      <c r="K44" s="38"/>
      <c r="L44" s="38"/>
      <c r="M44" s="38"/>
    </row>
    <row r="45" spans="1:14">
      <c r="A45" s="39"/>
      <c r="C45" s="40"/>
      <c r="D45" s="23"/>
      <c r="E45" s="41"/>
      <c r="F45" s="37"/>
      <c r="G45" s="37"/>
      <c r="H45" s="37"/>
      <c r="I45" s="38"/>
      <c r="J45" s="38"/>
      <c r="K45" s="38"/>
      <c r="L45" s="38"/>
      <c r="M45" s="850" t="s">
        <v>2299</v>
      </c>
    </row>
    <row r="46" spans="1:14" ht="15.75" thickBot="1">
      <c r="M46" s="1291" t="s">
        <v>31</v>
      </c>
      <c r="N46" s="1291"/>
    </row>
    <row r="47" spans="1:14">
      <c r="B47" s="42" t="s">
        <v>32</v>
      </c>
      <c r="M47" s="51"/>
      <c r="N47" s="51"/>
    </row>
    <row r="48" spans="1:14" ht="15.75" thickBot="1">
      <c r="M48" s="51"/>
      <c r="N48" s="51"/>
    </row>
    <row r="49" spans="1:26" s="15" customFormat="1" ht="60">
      <c r="B49" s="52" t="s">
        <v>33</v>
      </c>
      <c r="C49" s="52" t="s">
        <v>34</v>
      </c>
      <c r="D49" s="52" t="s">
        <v>35</v>
      </c>
      <c r="E49" s="52" t="s">
        <v>36</v>
      </c>
      <c r="F49" s="52" t="s">
        <v>37</v>
      </c>
      <c r="G49" s="52" t="s">
        <v>38</v>
      </c>
      <c r="H49" s="52" t="s">
        <v>39</v>
      </c>
      <c r="I49" s="52" t="s">
        <v>40</v>
      </c>
      <c r="J49" s="52" t="s">
        <v>41</v>
      </c>
      <c r="K49" s="52" t="s">
        <v>42</v>
      </c>
      <c r="L49" s="52" t="s">
        <v>43</v>
      </c>
      <c r="M49" s="53" t="s">
        <v>44</v>
      </c>
      <c r="N49" s="52" t="s">
        <v>45</v>
      </c>
      <c r="O49" s="52" t="s">
        <v>46</v>
      </c>
      <c r="P49" s="54" t="s">
        <v>47</v>
      </c>
      <c r="Q49" s="54" t="s">
        <v>48</v>
      </c>
    </row>
    <row r="50" spans="1:26" s="162" customFormat="1">
      <c r="A50" s="150">
        <v>1</v>
      </c>
      <c r="B50" s="153" t="s">
        <v>2300</v>
      </c>
      <c r="C50" s="152" t="s">
        <v>2301</v>
      </c>
      <c r="D50" s="152" t="s">
        <v>2301</v>
      </c>
      <c r="E50" s="154" t="s">
        <v>2302</v>
      </c>
      <c r="F50" s="155" t="s">
        <v>18</v>
      </c>
      <c r="G50" s="184" t="s">
        <v>53</v>
      </c>
      <c r="H50" s="156">
        <v>40665</v>
      </c>
      <c r="I50" s="156">
        <v>40755</v>
      </c>
      <c r="J50" s="157"/>
      <c r="K50" s="173">
        <f>(DAYS360(H50,I50))/30</f>
        <v>2.9666666666666668</v>
      </c>
      <c r="L50" s="157"/>
      <c r="M50" s="173">
        <v>96</v>
      </c>
      <c r="N50" s="173" t="s">
        <v>223</v>
      </c>
      <c r="O50" s="160">
        <v>29733302</v>
      </c>
      <c r="P50" s="160">
        <v>63</v>
      </c>
      <c r="Q50" s="174"/>
      <c r="R50" s="175"/>
      <c r="S50" s="175"/>
      <c r="T50" s="175"/>
      <c r="U50" s="175"/>
      <c r="V50" s="175"/>
      <c r="W50" s="175"/>
      <c r="X50" s="175"/>
      <c r="Y50" s="175"/>
      <c r="Z50" s="175"/>
    </row>
    <row r="51" spans="1:26" s="162" customFormat="1">
      <c r="A51" s="150">
        <f>+A50+1</f>
        <v>2</v>
      </c>
      <c r="B51" s="153" t="s">
        <v>2300</v>
      </c>
      <c r="C51" s="152" t="s">
        <v>2301</v>
      </c>
      <c r="D51" s="152" t="s">
        <v>2301</v>
      </c>
      <c r="E51" s="155" t="s">
        <v>2303</v>
      </c>
      <c r="F51" s="155" t="s">
        <v>18</v>
      </c>
      <c r="G51" s="155" t="s">
        <v>53</v>
      </c>
      <c r="H51" s="156">
        <v>40779</v>
      </c>
      <c r="I51" s="156">
        <v>40843</v>
      </c>
      <c r="J51" s="157"/>
      <c r="K51" s="173">
        <f t="shared" ref="K51:K55" si="0">(DAYS360(H51,I51))/30</f>
        <v>2.1</v>
      </c>
      <c r="L51" s="157"/>
      <c r="M51" s="173">
        <v>180</v>
      </c>
      <c r="N51" s="173" t="s">
        <v>223</v>
      </c>
      <c r="O51" s="160">
        <v>40421990</v>
      </c>
      <c r="P51" s="160">
        <v>65</v>
      </c>
      <c r="Q51" s="174"/>
      <c r="R51" s="175"/>
      <c r="S51" s="175"/>
      <c r="T51" s="175"/>
      <c r="U51" s="175"/>
      <c r="V51" s="175"/>
      <c r="W51" s="175"/>
      <c r="X51" s="175"/>
      <c r="Y51" s="175"/>
      <c r="Z51" s="175"/>
    </row>
    <row r="52" spans="1:26" s="162" customFormat="1">
      <c r="A52" s="150">
        <f t="shared" ref="A52:A57" si="1">+A51+1</f>
        <v>3</v>
      </c>
      <c r="B52" s="153" t="s">
        <v>2300</v>
      </c>
      <c r="C52" s="152" t="s">
        <v>2301</v>
      </c>
      <c r="D52" s="152" t="s">
        <v>2301</v>
      </c>
      <c r="E52" s="154" t="s">
        <v>2304</v>
      </c>
      <c r="F52" s="155" t="s">
        <v>18</v>
      </c>
      <c r="G52" s="155" t="s">
        <v>53</v>
      </c>
      <c r="H52" s="156">
        <v>41207</v>
      </c>
      <c r="I52" s="156">
        <v>41453</v>
      </c>
      <c r="J52" s="157"/>
      <c r="K52" s="173">
        <f t="shared" si="0"/>
        <v>8.1</v>
      </c>
      <c r="L52" s="157"/>
      <c r="M52" s="173">
        <v>45</v>
      </c>
      <c r="N52" s="173" t="s">
        <v>223</v>
      </c>
      <c r="O52" s="160">
        <v>51493401</v>
      </c>
      <c r="P52" s="160">
        <v>66</v>
      </c>
      <c r="Q52" s="174"/>
      <c r="R52" s="175"/>
      <c r="S52" s="175"/>
      <c r="T52" s="175"/>
      <c r="U52" s="175"/>
      <c r="V52" s="175"/>
      <c r="W52" s="175"/>
      <c r="X52" s="175"/>
      <c r="Y52" s="175"/>
      <c r="Z52" s="175"/>
    </row>
    <row r="53" spans="1:26" s="162" customFormat="1">
      <c r="A53" s="150">
        <f t="shared" si="1"/>
        <v>4</v>
      </c>
      <c r="B53" s="153" t="s">
        <v>2300</v>
      </c>
      <c r="C53" s="152" t="s">
        <v>2301</v>
      </c>
      <c r="D53" s="152" t="s">
        <v>2301</v>
      </c>
      <c r="E53" s="154" t="s">
        <v>2305</v>
      </c>
      <c r="F53" s="155" t="s">
        <v>18</v>
      </c>
      <c r="G53" s="155" t="s">
        <v>53</v>
      </c>
      <c r="H53" s="156">
        <v>40890</v>
      </c>
      <c r="I53" s="156">
        <v>41011</v>
      </c>
      <c r="J53" s="157"/>
      <c r="K53" s="173">
        <f t="shared" si="0"/>
        <v>3.9666666666666668</v>
      </c>
      <c r="L53" s="157"/>
      <c r="M53" s="173">
        <v>288</v>
      </c>
      <c r="N53" s="173" t="s">
        <v>223</v>
      </c>
      <c r="O53" s="160">
        <v>99042048</v>
      </c>
      <c r="P53" s="160">
        <v>69</v>
      </c>
      <c r="Q53" s="174"/>
      <c r="R53" s="175"/>
      <c r="S53" s="175"/>
      <c r="T53" s="175"/>
      <c r="U53" s="175"/>
      <c r="V53" s="175"/>
      <c r="W53" s="175"/>
      <c r="X53" s="175"/>
      <c r="Y53" s="175"/>
      <c r="Z53" s="175"/>
    </row>
    <row r="54" spans="1:26" s="162" customFormat="1">
      <c r="A54" s="150">
        <f t="shared" si="1"/>
        <v>5</v>
      </c>
      <c r="B54" s="153" t="s">
        <v>2300</v>
      </c>
      <c r="C54" s="152" t="s">
        <v>2301</v>
      </c>
      <c r="D54" s="152" t="s">
        <v>2301</v>
      </c>
      <c r="E54" s="159">
        <v>2121139</v>
      </c>
      <c r="F54" s="155" t="s">
        <v>18</v>
      </c>
      <c r="G54" s="155" t="s">
        <v>53</v>
      </c>
      <c r="H54" s="156">
        <v>41016</v>
      </c>
      <c r="I54" s="156">
        <v>41182</v>
      </c>
      <c r="J54" s="157"/>
      <c r="K54" s="173">
        <f t="shared" si="0"/>
        <v>5.4333333333333336</v>
      </c>
      <c r="L54" s="157"/>
      <c r="M54" s="173">
        <v>136</v>
      </c>
      <c r="N54" s="173" t="s">
        <v>223</v>
      </c>
      <c r="O54" s="160">
        <v>83166212</v>
      </c>
      <c r="P54" s="160">
        <v>70</v>
      </c>
      <c r="Q54" s="174"/>
      <c r="R54" s="175"/>
      <c r="S54" s="175"/>
      <c r="T54" s="175"/>
      <c r="U54" s="175"/>
      <c r="V54" s="175"/>
      <c r="W54" s="175"/>
      <c r="X54" s="175"/>
      <c r="Y54" s="175"/>
      <c r="Z54" s="175"/>
    </row>
    <row r="55" spans="1:26" s="162" customFormat="1" ht="60">
      <c r="A55" s="150">
        <f t="shared" si="1"/>
        <v>6</v>
      </c>
      <c r="B55" s="153" t="s">
        <v>2300</v>
      </c>
      <c r="C55" s="152" t="s">
        <v>2301</v>
      </c>
      <c r="D55" s="153" t="s">
        <v>2306</v>
      </c>
      <c r="E55" s="159" t="s">
        <v>2307</v>
      </c>
      <c r="F55" s="155" t="s">
        <v>18</v>
      </c>
      <c r="G55" s="155" t="s">
        <v>53</v>
      </c>
      <c r="H55" s="156">
        <v>40575</v>
      </c>
      <c r="I55" s="156">
        <v>40663</v>
      </c>
      <c r="J55" s="157"/>
      <c r="K55" s="173">
        <f t="shared" si="0"/>
        <v>2.9666666666666668</v>
      </c>
      <c r="L55" s="157"/>
      <c r="M55" s="173">
        <v>49</v>
      </c>
      <c r="N55" s="173" t="s">
        <v>223</v>
      </c>
      <c r="O55" s="160">
        <v>16530286</v>
      </c>
      <c r="P55" s="160">
        <v>71</v>
      </c>
      <c r="Q55" s="174" t="s">
        <v>2308</v>
      </c>
      <c r="R55" s="175"/>
      <c r="S55" s="175"/>
      <c r="T55" s="175"/>
      <c r="U55" s="175"/>
      <c r="V55" s="175"/>
      <c r="W55" s="175"/>
      <c r="X55" s="175"/>
      <c r="Y55" s="175"/>
      <c r="Z55" s="175"/>
    </row>
    <row r="56" spans="1:26" s="162" customFormat="1">
      <c r="A56" s="150">
        <f t="shared" si="1"/>
        <v>7</v>
      </c>
      <c r="B56" s="153"/>
      <c r="C56" s="152"/>
      <c r="D56" s="153"/>
      <c r="E56" s="159"/>
      <c r="F56" s="155"/>
      <c r="G56" s="155"/>
      <c r="H56" s="155"/>
      <c r="I56" s="156"/>
      <c r="J56" s="157"/>
      <c r="K56" s="173"/>
      <c r="L56" s="157"/>
      <c r="M56" s="173"/>
      <c r="N56" s="173"/>
      <c r="O56" s="160"/>
      <c r="P56" s="160"/>
      <c r="Q56" s="174"/>
      <c r="R56" s="175"/>
      <c r="S56" s="175"/>
      <c r="T56" s="175"/>
      <c r="U56" s="175"/>
      <c r="V56" s="175"/>
      <c r="W56" s="175"/>
      <c r="X56" s="175"/>
      <c r="Y56" s="175"/>
      <c r="Z56" s="175"/>
    </row>
    <row r="57" spans="1:26" s="162" customFormat="1">
      <c r="A57" s="150">
        <f t="shared" si="1"/>
        <v>8</v>
      </c>
      <c r="B57" s="153"/>
      <c r="C57" s="152"/>
      <c r="D57" s="153"/>
      <c r="E57" s="159"/>
      <c r="F57" s="155"/>
      <c r="G57" s="155"/>
      <c r="H57" s="155"/>
      <c r="I57" s="156"/>
      <c r="J57" s="157"/>
      <c r="K57" s="173"/>
      <c r="L57" s="157"/>
      <c r="M57" s="173"/>
      <c r="N57" s="173"/>
      <c r="O57" s="160"/>
      <c r="P57" s="160"/>
      <c r="Q57" s="174"/>
      <c r="R57" s="175"/>
      <c r="S57" s="175"/>
      <c r="T57" s="175"/>
      <c r="U57" s="175"/>
      <c r="V57" s="175"/>
      <c r="W57" s="175"/>
      <c r="X57" s="175"/>
      <c r="Y57" s="175"/>
      <c r="Z57" s="175"/>
    </row>
    <row r="58" spans="1:26" s="162" customFormat="1">
      <c r="A58" s="150"/>
      <c r="B58" s="151" t="s">
        <v>28</v>
      </c>
      <c r="C58" s="152"/>
      <c r="D58" s="153"/>
      <c r="E58" s="159"/>
      <c r="F58" s="155"/>
      <c r="G58" s="155"/>
      <c r="H58" s="155"/>
      <c r="I58" s="156"/>
      <c r="J58" s="157"/>
      <c r="K58" s="468">
        <f t="shared" ref="K58" si="2">SUM(K50:K57)</f>
        <v>25.533333333333331</v>
      </c>
      <c r="L58" s="158">
        <f t="shared" ref="L58:N58" si="3">SUM(L50:L57)</f>
        <v>0</v>
      </c>
      <c r="M58" s="185">
        <f t="shared" si="3"/>
        <v>794</v>
      </c>
      <c r="N58" s="158">
        <f t="shared" si="3"/>
        <v>0</v>
      </c>
      <c r="O58" s="160"/>
      <c r="P58" s="160"/>
      <c r="Q58" s="161"/>
    </row>
    <row r="59" spans="1:26" s="112" customFormat="1">
      <c r="E59" s="163"/>
    </row>
    <row r="60" spans="1:26" s="112" customFormat="1">
      <c r="B60" s="1371" t="s">
        <v>60</v>
      </c>
      <c r="C60" s="1371" t="s">
        <v>61</v>
      </c>
      <c r="D60" s="1373" t="s">
        <v>62</v>
      </c>
      <c r="E60" s="1373"/>
    </row>
    <row r="61" spans="1:26" s="112" customFormat="1">
      <c r="B61" s="1372"/>
      <c r="C61" s="1372"/>
      <c r="D61" s="1176" t="s">
        <v>63</v>
      </c>
      <c r="E61" s="571" t="s">
        <v>64</v>
      </c>
    </row>
    <row r="62" spans="1:26" s="112" customFormat="1" ht="18.75">
      <c r="B62" s="166" t="s">
        <v>65</v>
      </c>
      <c r="C62" s="572">
        <f>+K58</f>
        <v>25.533333333333331</v>
      </c>
      <c r="D62" s="118" t="s">
        <v>184</v>
      </c>
      <c r="E62" s="117"/>
      <c r="F62" s="168"/>
      <c r="G62" s="168"/>
      <c r="H62" s="168"/>
      <c r="I62" s="168"/>
      <c r="J62" s="168"/>
      <c r="K62" s="574"/>
      <c r="L62" s="574"/>
      <c r="M62" s="168"/>
    </row>
    <row r="63" spans="1:26" s="112" customFormat="1" ht="18.75">
      <c r="B63" s="166" t="s">
        <v>66</v>
      </c>
      <c r="C63" s="167">
        <f>+M58</f>
        <v>794</v>
      </c>
      <c r="D63" s="118" t="s">
        <v>184</v>
      </c>
      <c r="E63" s="117"/>
      <c r="K63" s="574"/>
      <c r="L63" s="574"/>
    </row>
    <row r="64" spans="1:26" s="112" customFormat="1">
      <c r="B64" s="113"/>
      <c r="C64" s="1274"/>
      <c r="D64" s="1274"/>
      <c r="E64" s="1274"/>
      <c r="F64" s="1274"/>
      <c r="G64" s="1274"/>
      <c r="H64" s="1274"/>
      <c r="I64" s="1274"/>
      <c r="J64" s="1274"/>
      <c r="K64" s="1274"/>
      <c r="L64" s="1274"/>
      <c r="M64" s="1274"/>
      <c r="N64" s="1274"/>
    </row>
    <row r="65" spans="2:17" ht="15.75" thickBot="1"/>
    <row r="66" spans="2:17" ht="27" thickBot="1">
      <c r="B66" s="1275" t="s">
        <v>68</v>
      </c>
      <c r="C66" s="1275"/>
      <c r="D66" s="1275"/>
      <c r="E66" s="1275"/>
      <c r="F66" s="1275"/>
      <c r="G66" s="1275"/>
      <c r="H66" s="1275"/>
      <c r="I66" s="1275"/>
      <c r="J66" s="1275"/>
      <c r="K66" s="1275"/>
      <c r="L66" s="1275"/>
      <c r="M66" s="1275"/>
      <c r="N66" s="1275"/>
    </row>
    <row r="69" spans="2:17" ht="90">
      <c r="B69" s="114" t="s">
        <v>69</v>
      </c>
      <c r="C69" s="115" t="s">
        <v>70</v>
      </c>
      <c r="D69" s="115" t="s">
        <v>71</v>
      </c>
      <c r="E69" s="115" t="s">
        <v>72</v>
      </c>
      <c r="F69" s="115" t="s">
        <v>73</v>
      </c>
      <c r="G69" s="115" t="s">
        <v>74</v>
      </c>
      <c r="H69" s="115" t="s">
        <v>75</v>
      </c>
      <c r="I69" s="115" t="s">
        <v>76</v>
      </c>
      <c r="J69" s="115" t="s">
        <v>77</v>
      </c>
      <c r="K69" s="115" t="s">
        <v>78</v>
      </c>
      <c r="L69" s="115" t="s">
        <v>79</v>
      </c>
      <c r="M69" s="116" t="s">
        <v>80</v>
      </c>
      <c r="N69" s="116" t="s">
        <v>81</v>
      </c>
      <c r="O69" s="1271" t="s">
        <v>82</v>
      </c>
      <c r="P69" s="1273"/>
      <c r="Q69" s="115" t="s">
        <v>83</v>
      </c>
    </row>
    <row r="70" spans="2:17">
      <c r="B70" s="559"/>
      <c r="C70" s="559"/>
      <c r="D70" s="197"/>
      <c r="E70" s="197"/>
      <c r="F70" s="575"/>
      <c r="G70" s="575"/>
      <c r="H70" s="575"/>
      <c r="I70" s="559"/>
      <c r="J70" s="559"/>
      <c r="K70" s="110"/>
      <c r="L70" s="110"/>
      <c r="M70" s="110"/>
      <c r="N70" s="110"/>
      <c r="O70" s="1292" t="s">
        <v>2309</v>
      </c>
      <c r="P70" s="1293"/>
      <c r="Q70" s="110" t="s">
        <v>19</v>
      </c>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44"/>
      <c r="C76" s="44"/>
      <c r="D76" s="44"/>
      <c r="E76" s="44"/>
      <c r="F76" s="44"/>
      <c r="G76" s="44"/>
      <c r="H76" s="44"/>
      <c r="I76" s="44"/>
      <c r="J76" s="44"/>
      <c r="K76" s="44"/>
      <c r="L76" s="44"/>
      <c r="M76" s="44"/>
      <c r="N76" s="44"/>
      <c r="O76" s="1278"/>
      <c r="P76" s="1279"/>
      <c r="Q76" s="44"/>
    </row>
    <row r="77" spans="2:17">
      <c r="B77" s="1" t="s">
        <v>88</v>
      </c>
    </row>
    <row r="78" spans="2:17">
      <c r="B78" s="1" t="s">
        <v>89</v>
      </c>
    </row>
    <row r="79" spans="2:17">
      <c r="B79" s="1" t="s">
        <v>90</v>
      </c>
    </row>
    <row r="81" spans="2:17" ht="15.75" thickBot="1"/>
    <row r="82" spans="2:17" ht="27" thickBot="1">
      <c r="B82" s="1268" t="s">
        <v>91</v>
      </c>
      <c r="C82" s="1269"/>
      <c r="D82" s="1269"/>
      <c r="E82" s="1269"/>
      <c r="F82" s="1269"/>
      <c r="G82" s="1269"/>
      <c r="H82" s="1269"/>
      <c r="I82" s="1269"/>
      <c r="J82" s="1269"/>
      <c r="K82" s="1269"/>
      <c r="L82" s="1269"/>
      <c r="M82" s="1269"/>
      <c r="N82" s="1270"/>
    </row>
    <row r="86" spans="2:17">
      <c r="C86" s="103" t="s">
        <v>2310</v>
      </c>
    </row>
    <row r="87" spans="2:17" ht="75">
      <c r="B87" s="114" t="s">
        <v>92</v>
      </c>
      <c r="C87" s="1184" t="s">
        <v>93</v>
      </c>
      <c r="D87" s="114" t="s">
        <v>94</v>
      </c>
      <c r="E87" s="114" t="s">
        <v>95</v>
      </c>
      <c r="F87" s="114" t="s">
        <v>96</v>
      </c>
      <c r="G87" s="114" t="s">
        <v>97</v>
      </c>
      <c r="H87" s="114" t="s">
        <v>98</v>
      </c>
      <c r="I87" s="114" t="s">
        <v>99</v>
      </c>
      <c r="J87" s="1271" t="s">
        <v>1031</v>
      </c>
      <c r="K87" s="1272"/>
      <c r="L87" s="1273"/>
      <c r="M87" s="114" t="s">
        <v>101</v>
      </c>
      <c r="N87" s="114" t="s">
        <v>102</v>
      </c>
      <c r="O87" s="114" t="s">
        <v>103</v>
      </c>
      <c r="P87" s="1271" t="s">
        <v>82</v>
      </c>
      <c r="Q87" s="1273"/>
    </row>
    <row r="88" spans="2:17" ht="30">
      <c r="B88" s="213" t="s">
        <v>2311</v>
      </c>
      <c r="C88" s="579" t="s">
        <v>2312</v>
      </c>
      <c r="D88" s="119" t="s">
        <v>2313</v>
      </c>
      <c r="E88" s="119">
        <v>25708167</v>
      </c>
      <c r="F88" s="213" t="s">
        <v>230</v>
      </c>
      <c r="G88" s="119" t="s">
        <v>1813</v>
      </c>
      <c r="H88" s="219">
        <v>41391</v>
      </c>
      <c r="I88" s="120"/>
      <c r="J88" s="213" t="s">
        <v>2314</v>
      </c>
      <c r="K88" s="215" t="s">
        <v>2315</v>
      </c>
      <c r="L88" s="188" t="s">
        <v>822</v>
      </c>
      <c r="M88" s="44" t="s">
        <v>18</v>
      </c>
      <c r="N88" s="44" t="s">
        <v>19</v>
      </c>
      <c r="O88" s="44" t="s">
        <v>18</v>
      </c>
      <c r="P88" s="1296" t="s">
        <v>2316</v>
      </c>
      <c r="Q88" s="1368"/>
    </row>
    <row r="89" spans="2:17" ht="60">
      <c r="B89" s="213" t="s">
        <v>2311</v>
      </c>
      <c r="C89" s="579" t="s">
        <v>2312</v>
      </c>
      <c r="D89" s="119" t="s">
        <v>2317</v>
      </c>
      <c r="E89" s="119">
        <v>1082776221</v>
      </c>
      <c r="F89" s="213" t="s">
        <v>2318</v>
      </c>
      <c r="G89" s="213" t="s">
        <v>2319</v>
      </c>
      <c r="H89" s="219">
        <v>41249</v>
      </c>
      <c r="I89" s="120"/>
      <c r="J89" s="213" t="s">
        <v>1117</v>
      </c>
      <c r="K89" s="215" t="s">
        <v>2320</v>
      </c>
      <c r="L89" s="579" t="s">
        <v>2321</v>
      </c>
      <c r="M89" s="44" t="s">
        <v>18</v>
      </c>
      <c r="N89" s="44" t="s">
        <v>19</v>
      </c>
      <c r="O89" s="44" t="s">
        <v>18</v>
      </c>
      <c r="P89" s="1280" t="s">
        <v>2322</v>
      </c>
      <c r="Q89" s="1281"/>
    </row>
    <row r="90" spans="2:17" ht="45">
      <c r="B90" s="213" t="s">
        <v>1056</v>
      </c>
      <c r="C90" s="579" t="s">
        <v>2323</v>
      </c>
      <c r="D90" s="119" t="s">
        <v>2324</v>
      </c>
      <c r="E90" s="119">
        <v>1062295690</v>
      </c>
      <c r="F90" s="213" t="s">
        <v>2325</v>
      </c>
      <c r="G90" s="213" t="s">
        <v>2326</v>
      </c>
      <c r="H90" s="213" t="s">
        <v>2326</v>
      </c>
      <c r="I90" s="120"/>
      <c r="J90" s="579" t="s">
        <v>2327</v>
      </c>
      <c r="K90" s="579" t="s">
        <v>2328</v>
      </c>
      <c r="L90" s="579" t="s">
        <v>2329</v>
      </c>
      <c r="M90" s="44" t="s">
        <v>18</v>
      </c>
      <c r="N90" s="44" t="s">
        <v>19</v>
      </c>
      <c r="O90" s="44" t="s">
        <v>18</v>
      </c>
      <c r="P90" s="1296" t="s">
        <v>2330</v>
      </c>
      <c r="Q90" s="1297"/>
    </row>
    <row r="91" spans="2:17" ht="75">
      <c r="B91" s="213" t="s">
        <v>1056</v>
      </c>
      <c r="C91" s="579" t="s">
        <v>2323</v>
      </c>
      <c r="D91" s="119" t="s">
        <v>2331</v>
      </c>
      <c r="E91" s="119">
        <v>34327425</v>
      </c>
      <c r="F91" s="213" t="s">
        <v>114</v>
      </c>
      <c r="G91" s="213" t="s">
        <v>2011</v>
      </c>
      <c r="H91" s="219">
        <v>39990</v>
      </c>
      <c r="I91" s="120">
        <v>112724</v>
      </c>
      <c r="J91" s="213" t="s">
        <v>2332</v>
      </c>
      <c r="K91" s="188" t="s">
        <v>2333</v>
      </c>
      <c r="L91" s="579" t="s">
        <v>2334</v>
      </c>
      <c r="M91" s="44" t="s">
        <v>18</v>
      </c>
      <c r="N91" s="44" t="s">
        <v>19</v>
      </c>
      <c r="O91" s="44" t="s">
        <v>18</v>
      </c>
      <c r="P91" s="1281"/>
      <c r="Q91" s="1281"/>
    </row>
    <row r="92" spans="2:17" ht="45">
      <c r="B92" s="213" t="s">
        <v>1056</v>
      </c>
      <c r="C92" s="579" t="s">
        <v>2323</v>
      </c>
      <c r="D92" s="119" t="s">
        <v>2335</v>
      </c>
      <c r="E92" s="119">
        <v>1163639363</v>
      </c>
      <c r="F92" s="213" t="s">
        <v>2336</v>
      </c>
      <c r="G92" s="213" t="s">
        <v>2337</v>
      </c>
      <c r="H92" s="213" t="s">
        <v>2338</v>
      </c>
      <c r="I92" s="120"/>
      <c r="J92" s="213" t="s">
        <v>2339</v>
      </c>
      <c r="K92" s="188" t="s">
        <v>2340</v>
      </c>
      <c r="L92" s="579" t="s">
        <v>2341</v>
      </c>
      <c r="M92" s="44" t="s">
        <v>18</v>
      </c>
      <c r="N92" s="44" t="s">
        <v>19</v>
      </c>
      <c r="O92" s="44" t="s">
        <v>18</v>
      </c>
      <c r="P92" s="1280" t="s">
        <v>2342</v>
      </c>
      <c r="Q92" s="1280"/>
    </row>
    <row r="93" spans="2:17" ht="120">
      <c r="B93" s="213" t="s">
        <v>1056</v>
      </c>
      <c r="C93" s="579" t="s">
        <v>2323</v>
      </c>
      <c r="D93" s="119" t="s">
        <v>2343</v>
      </c>
      <c r="E93" s="119">
        <v>1039285016</v>
      </c>
      <c r="F93" s="213" t="s">
        <v>2344</v>
      </c>
      <c r="G93" s="213" t="s">
        <v>2011</v>
      </c>
      <c r="H93" s="213" t="s">
        <v>2345</v>
      </c>
      <c r="I93" s="213"/>
      <c r="J93" s="213" t="s">
        <v>2346</v>
      </c>
      <c r="K93" s="213" t="s">
        <v>2347</v>
      </c>
      <c r="L93" s="579" t="s">
        <v>2348</v>
      </c>
      <c r="M93" s="44" t="s">
        <v>18</v>
      </c>
      <c r="N93" s="44" t="s">
        <v>19</v>
      </c>
      <c r="O93" s="44" t="s">
        <v>18</v>
      </c>
      <c r="P93" s="1280" t="s">
        <v>2336</v>
      </c>
      <c r="Q93" s="1280"/>
    </row>
    <row r="94" spans="2:17" ht="90">
      <c r="B94" s="213" t="s">
        <v>2349</v>
      </c>
      <c r="C94" s="579"/>
      <c r="D94" s="122" t="s">
        <v>2350</v>
      </c>
      <c r="E94" s="634">
        <v>1061086626</v>
      </c>
      <c r="F94" s="188" t="s">
        <v>305</v>
      </c>
      <c r="G94" s="213" t="s">
        <v>2351</v>
      </c>
      <c r="H94" s="219">
        <v>40124</v>
      </c>
      <c r="I94" s="120"/>
      <c r="J94" s="213" t="s">
        <v>2352</v>
      </c>
      <c r="K94" s="188" t="s">
        <v>2353</v>
      </c>
      <c r="L94" s="579" t="s">
        <v>2354</v>
      </c>
      <c r="M94" s="44" t="s">
        <v>18</v>
      </c>
      <c r="N94" s="44" t="s">
        <v>19</v>
      </c>
      <c r="O94" s="44" t="s">
        <v>18</v>
      </c>
      <c r="P94" s="1369"/>
      <c r="Q94" s="1370"/>
    </row>
    <row r="95" spans="2:17">
      <c r="B95" s="213"/>
      <c r="C95" s="213"/>
      <c r="D95" s="122"/>
      <c r="E95" s="634"/>
      <c r="F95" s="188"/>
      <c r="G95" s="119"/>
      <c r="H95" s="219"/>
      <c r="I95" s="120"/>
      <c r="J95" s="213"/>
      <c r="K95" s="188"/>
      <c r="L95" s="188"/>
      <c r="M95" s="44"/>
      <c r="N95" s="44"/>
      <c r="O95" s="44"/>
      <c r="P95" s="1281"/>
      <c r="Q95" s="1281"/>
    </row>
    <row r="96" spans="2:17">
      <c r="B96" s="213"/>
      <c r="C96" s="213"/>
      <c r="D96" s="122"/>
      <c r="E96" s="583"/>
      <c r="F96" s="188"/>
      <c r="G96" s="119"/>
      <c r="H96" s="219"/>
      <c r="I96" s="120"/>
      <c r="J96" s="213"/>
      <c r="K96" s="188"/>
      <c r="L96" s="188"/>
      <c r="M96" s="44"/>
      <c r="N96" s="44"/>
      <c r="O96" s="44"/>
      <c r="P96" s="1281"/>
      <c r="Q96" s="1281"/>
    </row>
    <row r="97" spans="2:17">
      <c r="B97" s="213"/>
      <c r="C97" s="213"/>
      <c r="D97" s="122"/>
      <c r="E97" s="583"/>
      <c r="F97" s="188"/>
      <c r="G97" s="119"/>
      <c r="H97" s="219"/>
      <c r="I97" s="120"/>
      <c r="J97" s="213"/>
      <c r="K97" s="188"/>
      <c r="L97" s="188"/>
      <c r="M97" s="44"/>
      <c r="N97" s="44"/>
      <c r="O97" s="44"/>
      <c r="P97" s="1281"/>
      <c r="Q97" s="1281"/>
    </row>
    <row r="99" spans="2:17" ht="15.75" thickBot="1"/>
    <row r="100" spans="2:17" ht="27" thickBot="1">
      <c r="B100" s="1268" t="s">
        <v>118</v>
      </c>
      <c r="C100" s="1269"/>
      <c r="D100" s="1269"/>
      <c r="E100" s="1269"/>
      <c r="F100" s="1269"/>
      <c r="G100" s="1269"/>
      <c r="H100" s="1269"/>
      <c r="I100" s="1269"/>
      <c r="J100" s="1269"/>
      <c r="K100" s="1269"/>
      <c r="L100" s="1269"/>
      <c r="M100" s="1269"/>
      <c r="N100" s="1270"/>
    </row>
    <row r="103" spans="2:17" ht="30">
      <c r="B103" s="115" t="s">
        <v>17</v>
      </c>
      <c r="C103" s="115" t="s">
        <v>119</v>
      </c>
      <c r="D103" s="1271" t="s">
        <v>82</v>
      </c>
      <c r="E103" s="1273"/>
    </row>
    <row r="104" spans="2:17" ht="78" customHeight="1">
      <c r="B104" s="129" t="s">
        <v>181</v>
      </c>
      <c r="C104" s="44" t="s">
        <v>19</v>
      </c>
      <c r="D104" s="1296" t="s">
        <v>2355</v>
      </c>
      <c r="E104" s="1297"/>
    </row>
    <row r="107" spans="2:17" ht="26.25">
      <c r="B107" s="1256" t="s">
        <v>121</v>
      </c>
      <c r="C107" s="1257"/>
      <c r="D107" s="1257"/>
      <c r="E107" s="1257"/>
      <c r="F107" s="1257"/>
      <c r="G107" s="1257"/>
      <c r="H107" s="1257"/>
      <c r="I107" s="1257"/>
      <c r="J107" s="1257"/>
      <c r="K107" s="1257"/>
      <c r="L107" s="1257"/>
      <c r="M107" s="1257"/>
      <c r="N107" s="1257"/>
      <c r="O107" s="1257"/>
      <c r="P107" s="1257"/>
    </row>
    <row r="109" spans="2:17" ht="15.75" thickBot="1"/>
    <row r="110" spans="2:17" ht="27" thickBot="1">
      <c r="B110" s="1268" t="s">
        <v>122</v>
      </c>
      <c r="C110" s="1269"/>
      <c r="D110" s="1269"/>
      <c r="E110" s="1269"/>
      <c r="F110" s="1269"/>
      <c r="G110" s="1269"/>
      <c r="H110" s="1269"/>
      <c r="I110" s="1269"/>
      <c r="J110" s="1269"/>
      <c r="K110" s="1269"/>
      <c r="L110" s="1269"/>
      <c r="M110" s="1269"/>
      <c r="N110" s="1270"/>
    </row>
    <row r="112" spans="2:17" ht="15.75" thickBot="1">
      <c r="M112" s="51"/>
      <c r="N112" s="51"/>
    </row>
    <row r="113" spans="1:26" s="15" customFormat="1" ht="60">
      <c r="B113" s="52" t="s">
        <v>33</v>
      </c>
      <c r="C113" s="52" t="s">
        <v>34</v>
      </c>
      <c r="D113" s="52" t="s">
        <v>35</v>
      </c>
      <c r="E113" s="52" t="s">
        <v>36</v>
      </c>
      <c r="F113" s="52" t="s">
        <v>37</v>
      </c>
      <c r="G113" s="52" t="s">
        <v>38</v>
      </c>
      <c r="H113" s="52" t="s">
        <v>39</v>
      </c>
      <c r="I113" s="52" t="s">
        <v>40</v>
      </c>
      <c r="J113" s="52" t="s">
        <v>41</v>
      </c>
      <c r="K113" s="52" t="s">
        <v>42</v>
      </c>
      <c r="L113" s="52" t="s">
        <v>43</v>
      </c>
      <c r="M113" s="53" t="s">
        <v>44</v>
      </c>
      <c r="N113" s="52" t="s">
        <v>45</v>
      </c>
      <c r="O113" s="52" t="s">
        <v>46</v>
      </c>
      <c r="P113" s="54" t="s">
        <v>47</v>
      </c>
      <c r="Q113" s="54" t="s">
        <v>48</v>
      </c>
    </row>
    <row r="114" spans="1:26" s="162" customFormat="1">
      <c r="A114" s="150">
        <v>1</v>
      </c>
      <c r="B114" s="153"/>
      <c r="C114" s="152"/>
      <c r="D114" s="152"/>
      <c r="E114" s="154"/>
      <c r="F114" s="155"/>
      <c r="G114" s="184"/>
      <c r="H114" s="156"/>
      <c r="I114" s="156"/>
      <c r="J114" s="157"/>
      <c r="K114" s="173"/>
      <c r="L114" s="157"/>
      <c r="M114" s="173"/>
      <c r="N114" s="173"/>
      <c r="O114" s="160"/>
      <c r="P114" s="160"/>
      <c r="Q114" s="174"/>
      <c r="R114" s="175"/>
      <c r="S114" s="175"/>
      <c r="T114" s="175"/>
      <c r="U114" s="175"/>
      <c r="V114" s="175"/>
      <c r="W114" s="175"/>
      <c r="X114" s="175"/>
      <c r="Y114" s="175"/>
      <c r="Z114" s="175"/>
    </row>
    <row r="115" spans="1:26" s="162" customFormat="1">
      <c r="A115" s="150">
        <f>+A114+1</f>
        <v>2</v>
      </c>
      <c r="B115" s="153"/>
      <c r="C115" s="152"/>
      <c r="D115" s="152"/>
      <c r="E115" s="154"/>
      <c r="F115" s="155"/>
      <c r="G115" s="184"/>
      <c r="H115" s="156"/>
      <c r="I115" s="156"/>
      <c r="J115" s="157"/>
      <c r="K115" s="173"/>
      <c r="L115" s="157"/>
      <c r="M115" s="173"/>
      <c r="N115" s="173"/>
      <c r="O115" s="160"/>
      <c r="P115" s="160"/>
      <c r="Q115" s="174"/>
      <c r="R115" s="175"/>
      <c r="S115" s="175"/>
      <c r="T115" s="175"/>
      <c r="U115" s="175"/>
      <c r="V115" s="175"/>
      <c r="W115" s="175"/>
      <c r="X115" s="175"/>
      <c r="Y115" s="175"/>
      <c r="Z115" s="175"/>
    </row>
    <row r="116" spans="1:26" s="162" customFormat="1">
      <c r="A116" s="150">
        <f t="shared" ref="A116:A121" si="4">+A115+1</f>
        <v>3</v>
      </c>
      <c r="B116" s="153"/>
      <c r="C116" s="152"/>
      <c r="D116" s="153"/>
      <c r="E116" s="154"/>
      <c r="F116" s="155"/>
      <c r="G116" s="155"/>
      <c r="H116" s="155"/>
      <c r="I116" s="156"/>
      <c r="J116" s="157"/>
      <c r="K116" s="173"/>
      <c r="L116" s="157"/>
      <c r="M116" s="173"/>
      <c r="N116" s="173"/>
      <c r="O116" s="160"/>
      <c r="P116" s="160"/>
      <c r="Q116" s="174"/>
      <c r="R116" s="175"/>
      <c r="S116" s="175"/>
      <c r="T116" s="175"/>
      <c r="U116" s="175"/>
      <c r="V116" s="175"/>
      <c r="W116" s="175"/>
      <c r="X116" s="175"/>
      <c r="Y116" s="175"/>
      <c r="Z116" s="175"/>
    </row>
    <row r="117" spans="1:26" s="162" customFormat="1">
      <c r="A117" s="150">
        <f t="shared" si="4"/>
        <v>4</v>
      </c>
      <c r="B117" s="153"/>
      <c r="C117" s="152"/>
      <c r="D117" s="153"/>
      <c r="E117" s="154"/>
      <c r="F117" s="155"/>
      <c r="G117" s="155"/>
      <c r="H117" s="155"/>
      <c r="I117" s="156"/>
      <c r="J117" s="157"/>
      <c r="K117" s="173"/>
      <c r="L117" s="157"/>
      <c r="M117" s="173"/>
      <c r="N117" s="173"/>
      <c r="O117" s="160"/>
      <c r="P117" s="160"/>
      <c r="Q117" s="174"/>
      <c r="R117" s="175"/>
      <c r="S117" s="175"/>
      <c r="T117" s="175"/>
      <c r="U117" s="175"/>
      <c r="V117" s="175"/>
      <c r="W117" s="175"/>
      <c r="X117" s="175"/>
      <c r="Y117" s="175"/>
      <c r="Z117" s="175"/>
    </row>
    <row r="118" spans="1:26" s="162" customFormat="1">
      <c r="A118" s="150">
        <f t="shared" si="4"/>
        <v>5</v>
      </c>
      <c r="B118" s="153"/>
      <c r="C118" s="152"/>
      <c r="D118" s="153"/>
      <c r="E118" s="154"/>
      <c r="F118" s="155"/>
      <c r="G118" s="155"/>
      <c r="H118" s="155"/>
      <c r="I118" s="156"/>
      <c r="J118" s="157"/>
      <c r="K118" s="173"/>
      <c r="L118" s="157"/>
      <c r="M118" s="173"/>
      <c r="N118" s="173"/>
      <c r="O118" s="160"/>
      <c r="P118" s="160"/>
      <c r="Q118" s="174"/>
      <c r="R118" s="175"/>
      <c r="S118" s="175"/>
      <c r="T118" s="175"/>
      <c r="U118" s="175"/>
      <c r="V118" s="175"/>
      <c r="W118" s="175"/>
      <c r="X118" s="175"/>
      <c r="Y118" s="175"/>
      <c r="Z118" s="175"/>
    </row>
    <row r="119" spans="1:26" s="162" customFormat="1">
      <c r="A119" s="150">
        <f t="shared" si="4"/>
        <v>6</v>
      </c>
      <c r="B119" s="153"/>
      <c r="C119" s="152"/>
      <c r="D119" s="153"/>
      <c r="E119" s="154"/>
      <c r="F119" s="155"/>
      <c r="G119" s="155"/>
      <c r="H119" s="155"/>
      <c r="I119" s="156"/>
      <c r="J119" s="157"/>
      <c r="K119" s="173"/>
      <c r="L119" s="157"/>
      <c r="M119" s="173"/>
      <c r="N119" s="173"/>
      <c r="O119" s="160"/>
      <c r="P119" s="160"/>
      <c r="Q119" s="174"/>
      <c r="R119" s="175"/>
      <c r="S119" s="175"/>
      <c r="T119" s="175"/>
      <c r="U119" s="175"/>
      <c r="V119" s="175"/>
      <c r="W119" s="175"/>
      <c r="X119" s="175"/>
      <c r="Y119" s="175"/>
      <c r="Z119" s="175"/>
    </row>
    <row r="120" spans="1:26" s="162" customFormat="1">
      <c r="A120" s="150">
        <f t="shared" si="4"/>
        <v>7</v>
      </c>
      <c r="B120" s="153"/>
      <c r="C120" s="152"/>
      <c r="D120" s="153"/>
      <c r="E120" s="154"/>
      <c r="F120" s="155"/>
      <c r="G120" s="155"/>
      <c r="H120" s="155"/>
      <c r="I120" s="156"/>
      <c r="J120" s="157"/>
      <c r="K120" s="173"/>
      <c r="L120" s="157"/>
      <c r="M120" s="173"/>
      <c r="N120" s="173"/>
      <c r="O120" s="160"/>
      <c r="P120" s="160"/>
      <c r="Q120" s="174"/>
      <c r="R120" s="175"/>
      <c r="S120" s="175"/>
      <c r="T120" s="175"/>
      <c r="U120" s="175"/>
      <c r="V120" s="175"/>
      <c r="W120" s="175"/>
      <c r="X120" s="175"/>
      <c r="Y120" s="175"/>
      <c r="Z120" s="175"/>
    </row>
    <row r="121" spans="1:26" s="162" customFormat="1">
      <c r="A121" s="150">
        <f t="shared" si="4"/>
        <v>8</v>
      </c>
      <c r="B121" s="153"/>
      <c r="C121" s="152"/>
      <c r="D121" s="153"/>
      <c r="E121" s="154"/>
      <c r="F121" s="155"/>
      <c r="G121" s="155"/>
      <c r="H121" s="155"/>
      <c r="I121" s="156"/>
      <c r="J121" s="157"/>
      <c r="K121" s="173"/>
      <c r="L121" s="157"/>
      <c r="M121" s="173"/>
      <c r="N121" s="173"/>
      <c r="O121" s="160"/>
      <c r="P121" s="160"/>
      <c r="Q121" s="174"/>
      <c r="R121" s="175"/>
      <c r="S121" s="175"/>
      <c r="T121" s="175"/>
      <c r="U121" s="175"/>
      <c r="V121" s="175"/>
      <c r="W121" s="175"/>
      <c r="X121" s="175"/>
      <c r="Y121" s="175"/>
      <c r="Z121" s="175"/>
    </row>
    <row r="122" spans="1:26" s="162" customFormat="1">
      <c r="A122" s="150"/>
      <c r="B122" s="151" t="s">
        <v>28</v>
      </c>
      <c r="C122" s="152"/>
      <c r="D122" s="153"/>
      <c r="E122" s="154"/>
      <c r="F122" s="155"/>
      <c r="G122" s="155"/>
      <c r="H122" s="155"/>
      <c r="I122" s="156"/>
      <c r="J122" s="157"/>
      <c r="K122" s="158">
        <f t="shared" ref="K122:N122" si="5">SUM(K114:K121)</f>
        <v>0</v>
      </c>
      <c r="L122" s="158">
        <f t="shared" si="5"/>
        <v>0</v>
      </c>
      <c r="M122" s="185">
        <f t="shared" si="5"/>
        <v>0</v>
      </c>
      <c r="N122" s="158">
        <f t="shared" si="5"/>
        <v>0</v>
      </c>
      <c r="O122" s="160"/>
      <c r="P122" s="160"/>
      <c r="Q122" s="161"/>
    </row>
    <row r="123" spans="1:26">
      <c r="B123" s="112"/>
      <c r="C123" s="112"/>
      <c r="D123" s="112"/>
      <c r="E123" s="163"/>
      <c r="F123" s="112"/>
      <c r="G123" s="112"/>
      <c r="H123" s="112"/>
      <c r="I123" s="112"/>
      <c r="J123" s="112"/>
      <c r="K123" s="112"/>
      <c r="L123" s="112"/>
      <c r="M123" s="112"/>
      <c r="N123" s="112"/>
      <c r="O123" s="112"/>
      <c r="P123" s="112"/>
    </row>
    <row r="124" spans="1:26" ht="18.75">
      <c r="B124" s="166" t="s">
        <v>123</v>
      </c>
      <c r="C124" s="176">
        <f>+K122</f>
        <v>0</v>
      </c>
      <c r="H124" s="168"/>
      <c r="I124" s="168"/>
      <c r="J124" s="574"/>
      <c r="K124" s="574"/>
      <c r="L124" s="574"/>
      <c r="M124" s="168"/>
      <c r="N124" s="112"/>
      <c r="O124" s="112"/>
      <c r="P124" s="112"/>
    </row>
    <row r="125" spans="1:26">
      <c r="J125" s="584"/>
      <c r="K125" s="584"/>
    </row>
    <row r="126" spans="1:26" ht="15.75" thickBot="1"/>
    <row r="127" spans="1:26" ht="30.75" thickBot="1">
      <c r="B127" s="177" t="s">
        <v>124</v>
      </c>
      <c r="C127" s="142" t="s">
        <v>125</v>
      </c>
      <c r="D127" s="177" t="s">
        <v>27</v>
      </c>
      <c r="E127" s="142" t="s">
        <v>126</v>
      </c>
      <c r="K127" s="585"/>
    </row>
    <row r="128" spans="1:26">
      <c r="B128" s="178" t="s">
        <v>127</v>
      </c>
      <c r="C128" s="179">
        <v>20</v>
      </c>
      <c r="D128" s="179">
        <v>0</v>
      </c>
      <c r="E128" s="1282">
        <f>+D128+D129+D130</f>
        <v>0</v>
      </c>
    </row>
    <row r="129" spans="2:26">
      <c r="B129" s="178" t="s">
        <v>128</v>
      </c>
      <c r="C129" s="118">
        <v>30</v>
      </c>
      <c r="D129" s="225">
        <v>0</v>
      </c>
      <c r="E129" s="1283"/>
    </row>
    <row r="130" spans="2:26" ht="15.75" thickBot="1">
      <c r="B130" s="178" t="s">
        <v>129</v>
      </c>
      <c r="C130" s="180">
        <v>40</v>
      </c>
      <c r="D130" s="180">
        <v>0</v>
      </c>
      <c r="E130" s="1284"/>
    </row>
    <row r="132" spans="2:26" ht="15.75" thickBot="1"/>
    <row r="133" spans="2:26" ht="27" thickBot="1">
      <c r="B133" s="1268" t="s">
        <v>130</v>
      </c>
      <c r="C133" s="1269"/>
      <c r="D133" s="1269"/>
      <c r="E133" s="1269"/>
      <c r="F133" s="1269"/>
      <c r="G133" s="1269"/>
      <c r="H133" s="1269"/>
      <c r="I133" s="1269"/>
      <c r="J133" s="1269"/>
      <c r="K133" s="1269"/>
      <c r="L133" s="1269"/>
      <c r="M133" s="1269"/>
      <c r="N133" s="1270"/>
    </row>
    <row r="134" spans="2:26">
      <c r="C134" s="103" t="s">
        <v>2356</v>
      </c>
    </row>
    <row r="135" spans="2:26" ht="75">
      <c r="B135" s="114" t="s">
        <v>92</v>
      </c>
      <c r="C135" s="851" t="s">
        <v>93</v>
      </c>
      <c r="D135" s="114" t="s">
        <v>94</v>
      </c>
      <c r="E135" s="114" t="s">
        <v>95</v>
      </c>
      <c r="F135" s="114" t="s">
        <v>96</v>
      </c>
      <c r="G135" s="114" t="s">
        <v>97</v>
      </c>
      <c r="H135" s="114" t="s">
        <v>98</v>
      </c>
      <c r="I135" s="114" t="s">
        <v>99</v>
      </c>
      <c r="J135" s="1271" t="s">
        <v>100</v>
      </c>
      <c r="K135" s="1272"/>
      <c r="L135" s="1273"/>
      <c r="M135" s="114" t="s">
        <v>101</v>
      </c>
      <c r="N135" s="114" t="s">
        <v>102</v>
      </c>
      <c r="O135" s="114" t="s">
        <v>103</v>
      </c>
      <c r="P135" s="1271" t="s">
        <v>82</v>
      </c>
      <c r="Q135" s="1273"/>
    </row>
    <row r="136" spans="2:26">
      <c r="B136" s="213" t="s">
        <v>174</v>
      </c>
      <c r="C136" s="579"/>
      <c r="D136" s="119"/>
      <c r="E136" s="119"/>
      <c r="F136" s="213"/>
      <c r="G136" s="213"/>
      <c r="H136" s="219"/>
      <c r="I136" s="120"/>
      <c r="J136" s="46"/>
      <c r="K136" s="188"/>
      <c r="L136" s="122"/>
      <c r="M136" s="44"/>
      <c r="N136" s="44"/>
      <c r="O136" s="44"/>
      <c r="P136" s="1365"/>
      <c r="Q136" s="1365"/>
      <c r="R136" s="103"/>
    </row>
    <row r="137" spans="2:26">
      <c r="B137" s="213" t="s">
        <v>2273</v>
      </c>
      <c r="C137" s="579"/>
      <c r="D137" s="119"/>
      <c r="E137" s="119"/>
      <c r="F137" s="213"/>
      <c r="G137" s="213"/>
      <c r="H137" s="219"/>
      <c r="I137" s="197"/>
      <c r="J137" s="213"/>
      <c r="K137" s="188"/>
      <c r="L137" s="579"/>
      <c r="M137" s="44"/>
      <c r="N137" s="44"/>
      <c r="O137" s="44"/>
      <c r="P137" s="1366"/>
      <c r="Q137" s="1366"/>
    </row>
    <row r="138" spans="2:26">
      <c r="B138" s="213" t="s">
        <v>1056</v>
      </c>
      <c r="C138" s="579"/>
      <c r="D138" s="119"/>
      <c r="E138" s="119"/>
      <c r="F138" s="213"/>
      <c r="G138" s="213"/>
      <c r="H138" s="219"/>
      <c r="I138" s="120"/>
      <c r="J138" s="213"/>
      <c r="K138" s="852"/>
      <c r="L138" s="188"/>
      <c r="M138" s="44"/>
      <c r="N138" s="110"/>
      <c r="O138" s="44"/>
      <c r="P138" s="1365"/>
      <c r="Q138" s="1365"/>
      <c r="R138" s="103"/>
      <c r="S138" s="103"/>
      <c r="T138" s="103"/>
      <c r="U138" s="103"/>
      <c r="V138" s="103"/>
      <c r="W138" s="103"/>
      <c r="X138" s="103"/>
      <c r="Y138" s="103"/>
      <c r="Z138" s="103"/>
    </row>
    <row r="139" spans="2:26">
      <c r="B139" s="44" t="s">
        <v>2357</v>
      </c>
      <c r="C139" s="579"/>
      <c r="D139" s="44"/>
      <c r="E139" s="44"/>
      <c r="F139" s="348"/>
      <c r="G139" s="183"/>
      <c r="H139" s="853"/>
      <c r="I139" s="637"/>
      <c r="J139" s="348"/>
      <c r="K139" s="129"/>
      <c r="L139" s="129"/>
      <c r="M139" s="44"/>
      <c r="N139" s="110"/>
      <c r="O139" s="44"/>
      <c r="P139" s="1367"/>
      <c r="Q139" s="1367"/>
    </row>
    <row r="140" spans="2:26">
      <c r="B140" s="44" t="s">
        <v>2358</v>
      </c>
      <c r="C140" s="579"/>
      <c r="D140" s="44"/>
      <c r="E140" s="44"/>
      <c r="F140" s="129"/>
      <c r="G140" s="129"/>
      <c r="H140" s="770"/>
      <c r="I140" s="44"/>
      <c r="J140" s="480"/>
      <c r="K140" s="480"/>
      <c r="L140" s="129"/>
      <c r="M140" s="44"/>
      <c r="N140" s="110"/>
      <c r="O140" s="44"/>
      <c r="P140" s="1367"/>
      <c r="Q140" s="1367"/>
    </row>
    <row r="142" spans="2:26" ht="15.75" thickBot="1"/>
    <row r="143" spans="2:26" ht="30">
      <c r="B143" s="569" t="s">
        <v>17</v>
      </c>
      <c r="C143" s="569" t="s">
        <v>124</v>
      </c>
      <c r="D143" s="114" t="s">
        <v>125</v>
      </c>
      <c r="E143" s="569" t="s">
        <v>27</v>
      </c>
      <c r="F143" s="142" t="s">
        <v>138</v>
      </c>
      <c r="G143" s="143"/>
    </row>
    <row r="144" spans="2:26" ht="108">
      <c r="B144" s="1285" t="s">
        <v>139</v>
      </c>
      <c r="C144" s="144" t="s">
        <v>140</v>
      </c>
      <c r="D144" s="225">
        <v>25</v>
      </c>
      <c r="E144" s="233">
        <v>0</v>
      </c>
      <c r="F144" s="1286">
        <f>+E144+E145+E146</f>
        <v>0</v>
      </c>
      <c r="G144" s="145"/>
    </row>
    <row r="145" spans="2:7" ht="96">
      <c r="B145" s="1285"/>
      <c r="C145" s="144" t="s">
        <v>141</v>
      </c>
      <c r="D145" s="232">
        <v>25</v>
      </c>
      <c r="E145" s="225">
        <v>0</v>
      </c>
      <c r="F145" s="1287"/>
      <c r="G145" s="145"/>
    </row>
    <row r="146" spans="2:7" ht="60">
      <c r="B146" s="1285"/>
      <c r="C146" s="144" t="s">
        <v>142</v>
      </c>
      <c r="D146" s="225">
        <v>10</v>
      </c>
      <c r="E146" s="225">
        <v>0</v>
      </c>
      <c r="F146" s="1288"/>
      <c r="G146" s="145"/>
    </row>
    <row r="147" spans="2:7">
      <c r="C147"/>
    </row>
    <row r="150" spans="2:7">
      <c r="B150" s="42" t="s">
        <v>143</v>
      </c>
    </row>
    <row r="153" spans="2:7">
      <c r="B153" s="43" t="s">
        <v>17</v>
      </c>
      <c r="C153" s="43" t="s">
        <v>26</v>
      </c>
      <c r="D153" s="569" t="s">
        <v>27</v>
      </c>
      <c r="E153" s="569" t="s">
        <v>28</v>
      </c>
    </row>
    <row r="154" spans="2:7" ht="28.5">
      <c r="B154" s="49" t="s">
        <v>144</v>
      </c>
      <c r="C154" s="50">
        <v>40</v>
      </c>
      <c r="D154" s="233">
        <f>+E128</f>
        <v>0</v>
      </c>
      <c r="E154" s="1265">
        <f>+D154+D155</f>
        <v>0</v>
      </c>
    </row>
    <row r="155" spans="2:7" ht="42.75">
      <c r="B155" s="49" t="s">
        <v>145</v>
      </c>
      <c r="C155" s="50">
        <v>60</v>
      </c>
      <c r="D155" s="233">
        <f>+F144</f>
        <v>0</v>
      </c>
      <c r="E155" s="1266"/>
    </row>
  </sheetData>
  <mergeCells count="54">
    <mergeCell ref="B60:B61"/>
    <mergeCell ref="C60:C61"/>
    <mergeCell ref="D60:E60"/>
    <mergeCell ref="B2:P2"/>
    <mergeCell ref="B4:P4"/>
    <mergeCell ref="C6:N6"/>
    <mergeCell ref="C7:N7"/>
    <mergeCell ref="C8:N8"/>
    <mergeCell ref="C9:N9"/>
    <mergeCell ref="C10:E10"/>
    <mergeCell ref="B14:C21"/>
    <mergeCell ref="B22:C22"/>
    <mergeCell ref="E41:E42"/>
    <mergeCell ref="M46:N46"/>
    <mergeCell ref="J87:L87"/>
    <mergeCell ref="P87:Q87"/>
    <mergeCell ref="C64:N64"/>
    <mergeCell ref="B66:N66"/>
    <mergeCell ref="O69:P69"/>
    <mergeCell ref="O70:P70"/>
    <mergeCell ref="O71:P71"/>
    <mergeCell ref="O72:P72"/>
    <mergeCell ref="O73:P73"/>
    <mergeCell ref="O74:P74"/>
    <mergeCell ref="O75:P75"/>
    <mergeCell ref="O76:P76"/>
    <mergeCell ref="B82:N82"/>
    <mergeCell ref="D103:E103"/>
    <mergeCell ref="P88:Q88"/>
    <mergeCell ref="P89:Q89"/>
    <mergeCell ref="P90:Q90"/>
    <mergeCell ref="P91:Q91"/>
    <mergeCell ref="P92:Q92"/>
    <mergeCell ref="P93:Q93"/>
    <mergeCell ref="P94:Q94"/>
    <mergeCell ref="P95:Q95"/>
    <mergeCell ref="P96:Q96"/>
    <mergeCell ref="P97:Q97"/>
    <mergeCell ref="B100:N100"/>
    <mergeCell ref="B144:B146"/>
    <mergeCell ref="F144:F146"/>
    <mergeCell ref="D104:E104"/>
    <mergeCell ref="B107:P107"/>
    <mergeCell ref="B110:N110"/>
    <mergeCell ref="E128:E130"/>
    <mergeCell ref="B133:N133"/>
    <mergeCell ref="J135:L135"/>
    <mergeCell ref="P135:Q135"/>
    <mergeCell ref="E154:E155"/>
    <mergeCell ref="P136:Q136"/>
    <mergeCell ref="P137:Q137"/>
    <mergeCell ref="P138:Q138"/>
    <mergeCell ref="P139:Q139"/>
    <mergeCell ref="P140:Q140"/>
  </mergeCells>
  <dataValidations count="2">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WVH24:WVH45 WLL24:WLL45 WBP24:WBP45 VRT24:VRT45 VHX24:VHX45 UYB24:UYB45 UOF24:UOF45 UEJ24:UEJ45 TUN24:TUN45 TKR24:TKR45 TAV24:TAV45 SQZ24:SQZ45 SHD24:SHD45 RXH24:RXH45 RNL24:RNL45 RDP24:RDP45 QTT24:QTT45 QJX24:QJX45 QAB24:QAB45 PQF24:PQF45 PGJ24:PGJ45 OWN24:OWN45 OMR24:OMR45 OCV24:OCV45 NSZ24:NSZ45 NJD24:NJD45 MZH24:MZH45 MPL24:MPL45 MFP24:MFP45 LVT24:LVT45 LLX24:LLX45 LCB24:LCB45 KSF24:KSF45 KIJ24:KIJ45 JYN24:JYN45 JOR24:JOR45 JEV24:JEV45 IUZ24:IUZ45 ILD24:ILD45 IBH24:IBH45 HRL24:HRL45 HHP24:HHP45 GXT24:GXT45 GNX24:GNX45 GEB24:GEB45 FUF24:FUF45 FKJ24:FKJ45 FAN24:FAN45 EQR24:EQR45 EGV24:EGV45 DWZ24:DWZ45 DND24:DND45 DDH24:DDH45 CTL24:CTL45 CJP24:CJP45 BZT24:BZT45 BPX24:BPX45 BGB24:BGB45 AWF24:AWF45 AMJ24:AMJ45 ACN24:ACN45 SR24:SR45 IV24:IV45">
      <formula1>0</formula1>
      <formula2>1</formula2>
    </dataValidation>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WVE24:WVE45 WLI24:WLI45 WBM24:WBM45 VRQ24:VRQ45 VHU24:VHU45 UXY24:UXY45 UOC24:UOC45 UEG24:UEG45 TUK24:TUK45 TKO24:TKO45 TAS24:TAS45 SQW24:SQW45 SHA24:SHA45 RXE24:RXE45 RNI24:RNI45 RDM24:RDM45 QTQ24:QTQ45 QJU24:QJU45 PZY24:PZY45 PQC24:PQC45 PGG24:PGG45 OWK24:OWK45 OMO24:OMO45 OCS24:OCS45 NSW24:NSW45 NJA24:NJA45 MZE24:MZE45 MPI24:MPI45 MFM24:MFM45 LVQ24:LVQ45 LLU24:LLU45 LBY24:LBY45 KSC24:KSC45 KIG24:KIG45 JYK24:JYK45 JOO24:JOO45 JES24:JES45 IUW24:IUW45 ILA24:ILA45 IBE24:IBE45 HRI24:HRI45 HHM24:HHM45 GXQ24:GXQ45 GNU24:GNU45 GDY24:GDY45 FUC24:FUC45 FKG24:FKG45 FAK24:FAK45 EQO24:EQO45 EGS24:EGS45 DWW24:DWW45 DNA24:DNA45 DDE24:DDE45 CTI24:CTI45 CJM24:CJM45 BZQ24:BZQ45 BPU24:BPU45 BFY24:BFY45 AWC24:AWC45 AMG24:AMG45 ACK24:ACK45 SO24:SO45 IS24:IS45 A24:A45">
      <formula1>"1,2,3,4,5"</formula1>
    </dataValidation>
  </dataValidations>
  <pageMargins left="0.7" right="0.7" top="0.75" bottom="0.75" header="0.3" footer="0.3"/>
  <legacy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zoomScale="80" zoomScaleNormal="80" workbookViewId="0"/>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85546875" style="1" customWidth="1"/>
    <col min="18" max="18" width="17.1406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5447</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19</v>
      </c>
      <c r="E15" s="20">
        <v>730898350</v>
      </c>
      <c r="F15" s="208">
        <v>350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730898350</v>
      </c>
      <c r="F22" s="29">
        <f>SUM(F15:F21)</f>
        <v>350</v>
      </c>
      <c r="G22" s="779"/>
      <c r="H22" s="25"/>
      <c r="I22" s="15"/>
      <c r="J22" s="15"/>
      <c r="K22" s="15"/>
      <c r="L22" s="15"/>
      <c r="M22" s="15"/>
      <c r="N22" s="26"/>
    </row>
    <row r="23" spans="1:14" ht="45.75" thickBot="1">
      <c r="A23" s="30"/>
      <c r="B23" s="31" t="s">
        <v>14</v>
      </c>
      <c r="C23" s="31" t="s">
        <v>15</v>
      </c>
      <c r="E23" s="19"/>
      <c r="F23" s="252"/>
      <c r="G23" s="19"/>
      <c r="H23" s="19"/>
      <c r="I23" s="32"/>
      <c r="J23" s="32"/>
      <c r="K23" s="32"/>
      <c r="L23" s="32"/>
      <c r="M23" s="32"/>
    </row>
    <row r="24" spans="1:14" ht="38.25" customHeight="1" thickBot="1">
      <c r="A24" s="33">
        <v>1</v>
      </c>
      <c r="C24" s="1235">
        <f>F22*80%</f>
        <v>280</v>
      </c>
      <c r="D24" s="647"/>
      <c r="E24" s="1236">
        <f>E22</f>
        <v>730898350</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+F145</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60.75" customHeight="1">
      <c r="B87" s="1195" t="s">
        <v>469</v>
      </c>
      <c r="C87" s="1195" t="s">
        <v>2478</v>
      </c>
      <c r="D87" s="1195" t="s">
        <v>5448</v>
      </c>
      <c r="E87" s="1196">
        <v>1061713548</v>
      </c>
      <c r="F87" s="1195" t="s">
        <v>2742</v>
      </c>
      <c r="G87" s="1195" t="s">
        <v>185</v>
      </c>
      <c r="H87" s="1199">
        <v>41425</v>
      </c>
      <c r="I87" s="1195"/>
      <c r="J87" s="1189" t="s">
        <v>5449</v>
      </c>
      <c r="K87" s="1200" t="s">
        <v>5450</v>
      </c>
      <c r="L87" s="1189" t="s">
        <v>5451</v>
      </c>
      <c r="M87" s="1198" t="s">
        <v>18</v>
      </c>
      <c r="N87" s="1198" t="s">
        <v>18</v>
      </c>
      <c r="O87" s="1198" t="s">
        <v>18</v>
      </c>
      <c r="P87" s="1189"/>
      <c r="Q87" s="1195"/>
    </row>
    <row r="88" spans="2:17" ht="33.6" customHeight="1">
      <c r="B88" s="1195" t="s">
        <v>114</v>
      </c>
      <c r="C88" s="1195" t="s">
        <v>2478</v>
      </c>
      <c r="D88" s="1195" t="s">
        <v>5452</v>
      </c>
      <c r="E88" s="1196">
        <v>34331580</v>
      </c>
      <c r="F88" s="1195" t="s">
        <v>114</v>
      </c>
      <c r="G88" s="1195" t="s">
        <v>5397</v>
      </c>
      <c r="H88" s="1199">
        <v>41446</v>
      </c>
      <c r="I88" s="1195"/>
      <c r="J88" s="1189" t="s">
        <v>5453</v>
      </c>
      <c r="K88" s="1200" t="s">
        <v>5454</v>
      </c>
      <c r="L88" s="1189" t="s">
        <v>5455</v>
      </c>
      <c r="M88" s="1198" t="s">
        <v>18</v>
      </c>
      <c r="N88" s="1198" t="s">
        <v>19</v>
      </c>
      <c r="O88" s="1198" t="s">
        <v>18</v>
      </c>
      <c r="P88" s="1189" t="s">
        <v>5456</v>
      </c>
      <c r="Q88" s="1195"/>
    </row>
    <row r="89" spans="2:17" ht="33.6" customHeight="1">
      <c r="B89" s="1195" t="s">
        <v>114</v>
      </c>
      <c r="C89" s="1195" t="s">
        <v>2478</v>
      </c>
      <c r="D89" s="1195" t="s">
        <v>5457</v>
      </c>
      <c r="E89" s="1196">
        <v>67002688</v>
      </c>
      <c r="F89" s="1195" t="s">
        <v>114</v>
      </c>
      <c r="G89" s="1195" t="s">
        <v>182</v>
      </c>
      <c r="H89" s="1199">
        <v>41764</v>
      </c>
      <c r="I89" s="1195"/>
      <c r="J89" s="1189" t="s">
        <v>5458</v>
      </c>
      <c r="K89" s="1200" t="s">
        <v>5459</v>
      </c>
      <c r="L89" s="1189" t="s">
        <v>5460</v>
      </c>
      <c r="M89" s="1198" t="s">
        <v>18</v>
      </c>
      <c r="N89" s="1198" t="s">
        <v>18</v>
      </c>
      <c r="O89" s="1198" t="s">
        <v>18</v>
      </c>
      <c r="P89" s="1189"/>
      <c r="Q89" s="1195"/>
    </row>
    <row r="91" spans="2:17" ht="15.75" thickBot="1"/>
    <row r="92" spans="2:17" ht="27" thickBot="1">
      <c r="B92" s="1268" t="s">
        <v>118</v>
      </c>
      <c r="C92" s="1269"/>
      <c r="D92" s="1269"/>
      <c r="E92" s="1269"/>
      <c r="F92" s="1269"/>
      <c r="G92" s="1269"/>
      <c r="H92" s="1269"/>
      <c r="I92" s="1269"/>
      <c r="J92" s="1269"/>
      <c r="K92" s="1269"/>
      <c r="L92" s="1269"/>
      <c r="M92" s="1269"/>
      <c r="N92" s="1270"/>
    </row>
    <row r="95" spans="2:17" ht="46.15" customHeight="1">
      <c r="B95" s="115" t="s">
        <v>17</v>
      </c>
      <c r="C95" s="115" t="s">
        <v>119</v>
      </c>
      <c r="D95" s="1271" t="s">
        <v>82</v>
      </c>
      <c r="E95" s="1273"/>
    </row>
    <row r="96" spans="2:17" ht="46.9" customHeight="1">
      <c r="B96" s="129" t="s">
        <v>181</v>
      </c>
      <c r="C96" s="44" t="s">
        <v>18</v>
      </c>
      <c r="D96" s="1281"/>
      <c r="E96" s="1281"/>
    </row>
    <row r="99" spans="1:26" ht="26.25">
      <c r="B99" s="1256" t="s">
        <v>121</v>
      </c>
      <c r="C99" s="1257"/>
      <c r="D99" s="1257"/>
      <c r="E99" s="1257"/>
      <c r="F99" s="1257"/>
      <c r="G99" s="1257"/>
      <c r="H99" s="1257"/>
      <c r="I99" s="1257"/>
      <c r="J99" s="1257"/>
      <c r="K99" s="1257"/>
      <c r="L99" s="1257"/>
      <c r="M99" s="1257"/>
      <c r="N99" s="1257"/>
      <c r="O99" s="1257"/>
      <c r="P99" s="1257"/>
    </row>
    <row r="101" spans="1:26" ht="15.75" thickBot="1"/>
    <row r="102" spans="1:26" ht="27" thickBot="1">
      <c r="B102" s="1268" t="s">
        <v>122</v>
      </c>
      <c r="C102" s="1269"/>
      <c r="D102" s="1269"/>
      <c r="E102" s="1269"/>
      <c r="F102" s="1269"/>
      <c r="G102" s="1269"/>
      <c r="H102" s="1269"/>
      <c r="I102" s="1269"/>
      <c r="J102" s="1269"/>
      <c r="K102" s="1269"/>
      <c r="L102" s="1269"/>
      <c r="M102" s="1269"/>
      <c r="N102" s="1270"/>
    </row>
    <row r="104" spans="1:26" ht="15.75" thickBot="1">
      <c r="M104" s="51"/>
      <c r="N104" s="51"/>
    </row>
    <row r="105" spans="1:26" s="15" customFormat="1" ht="109.5" customHeight="1">
      <c r="B105" s="52" t="s">
        <v>33</v>
      </c>
      <c r="C105" s="52" t="s">
        <v>34</v>
      </c>
      <c r="D105" s="52" t="s">
        <v>35</v>
      </c>
      <c r="E105" s="52" t="s">
        <v>36</v>
      </c>
      <c r="F105" s="52" t="s">
        <v>37</v>
      </c>
      <c r="G105" s="52" t="s">
        <v>38</v>
      </c>
      <c r="H105" s="52" t="s">
        <v>39</v>
      </c>
      <c r="I105" s="52" t="s">
        <v>40</v>
      </c>
      <c r="J105" s="52" t="s">
        <v>41</v>
      </c>
      <c r="K105" s="52" t="s">
        <v>42</v>
      </c>
      <c r="L105" s="52" t="s">
        <v>43</v>
      </c>
      <c r="M105" s="53" t="s">
        <v>44</v>
      </c>
      <c r="N105" s="52" t="s">
        <v>45</v>
      </c>
      <c r="O105" s="52" t="s">
        <v>46</v>
      </c>
      <c r="P105" s="54" t="s">
        <v>47</v>
      </c>
      <c r="Q105" s="1480" t="s">
        <v>48</v>
      </c>
      <c r="R105" s="1480"/>
    </row>
    <row r="106" spans="1:26" s="162" customFormat="1">
      <c r="A106" s="150">
        <v>1</v>
      </c>
      <c r="B106" s="153"/>
      <c r="C106" s="153"/>
      <c r="D106" s="153"/>
      <c r="E106" s="154"/>
      <c r="F106" s="155"/>
      <c r="G106" s="184"/>
      <c r="H106" s="156"/>
      <c r="I106" s="156"/>
      <c r="J106" s="157"/>
      <c r="K106" s="159"/>
      <c r="L106" s="769"/>
      <c r="M106" s="173"/>
      <c r="N106" s="173"/>
      <c r="O106" s="173"/>
      <c r="P106" s="160"/>
      <c r="Q106" s="174"/>
      <c r="R106" s="1479"/>
      <c r="S106" s="175"/>
      <c r="T106" s="175"/>
      <c r="U106" s="175"/>
      <c r="V106" s="175"/>
      <c r="W106" s="175"/>
      <c r="X106" s="175"/>
      <c r="Y106" s="175"/>
      <c r="Z106" s="175"/>
    </row>
    <row r="107" spans="1:26" s="162" customFormat="1">
      <c r="A107" s="150">
        <f>+A106+1</f>
        <v>2</v>
      </c>
      <c r="B107" s="153"/>
      <c r="C107" s="153"/>
      <c r="D107" s="153"/>
      <c r="E107" s="154"/>
      <c r="F107" s="155"/>
      <c r="G107" s="184"/>
      <c r="H107" s="156"/>
      <c r="I107" s="156"/>
      <c r="J107" s="157"/>
      <c r="K107" s="159"/>
      <c r="L107" s="769"/>
      <c r="M107" s="173"/>
      <c r="N107" s="173"/>
      <c r="O107" s="160"/>
      <c r="P107" s="160"/>
      <c r="Q107" s="174"/>
      <c r="R107" s="1479"/>
      <c r="S107" s="175"/>
      <c r="T107" s="175"/>
      <c r="U107" s="175"/>
      <c r="V107" s="175"/>
      <c r="W107" s="175"/>
      <c r="X107" s="175"/>
      <c r="Y107" s="175"/>
      <c r="Z107" s="175"/>
    </row>
    <row r="108" spans="1:26" s="162" customFormat="1">
      <c r="A108" s="150">
        <f t="shared" ref="A108:A113" si="2">+A107+1</f>
        <v>3</v>
      </c>
      <c r="B108" s="153"/>
      <c r="C108" s="153"/>
      <c r="D108" s="153"/>
      <c r="E108" s="154"/>
      <c r="F108" s="155"/>
      <c r="G108" s="184"/>
      <c r="H108" s="156"/>
      <c r="I108" s="156"/>
      <c r="J108" s="157"/>
      <c r="K108" s="159"/>
      <c r="L108" s="769"/>
      <c r="M108" s="173"/>
      <c r="N108" s="173"/>
      <c r="O108" s="160"/>
      <c r="P108" s="160"/>
      <c r="Q108" s="174"/>
      <c r="R108" s="1479"/>
      <c r="S108" s="175"/>
      <c r="T108" s="175"/>
      <c r="U108" s="175"/>
      <c r="V108" s="175"/>
      <c r="W108" s="175"/>
      <c r="X108" s="175"/>
      <c r="Y108" s="175"/>
      <c r="Z108" s="175"/>
    </row>
    <row r="109" spans="1:26" s="162" customFormat="1">
      <c r="A109" s="150">
        <f t="shared" si="2"/>
        <v>4</v>
      </c>
      <c r="B109" s="153"/>
      <c r="C109" s="153"/>
      <c r="D109" s="153"/>
      <c r="E109" s="159"/>
      <c r="F109" s="155"/>
      <c r="G109" s="184"/>
      <c r="H109" s="156"/>
      <c r="I109" s="156"/>
      <c r="J109" s="157"/>
      <c r="K109" s="159"/>
      <c r="L109" s="769"/>
      <c r="M109" s="173"/>
      <c r="N109" s="173"/>
      <c r="O109" s="160"/>
      <c r="P109" s="160"/>
      <c r="Q109" s="174"/>
      <c r="R109" s="1479"/>
      <c r="S109" s="175"/>
      <c r="T109" s="175"/>
      <c r="U109" s="175"/>
      <c r="V109" s="175"/>
      <c r="W109" s="175"/>
      <c r="X109" s="175"/>
      <c r="Y109" s="175"/>
      <c r="Z109" s="175"/>
    </row>
    <row r="110" spans="1:26" s="162" customFormat="1">
      <c r="A110" s="150">
        <f t="shared" si="2"/>
        <v>5</v>
      </c>
      <c r="B110" s="153"/>
      <c r="C110" s="153"/>
      <c r="D110" s="153"/>
      <c r="E110" s="159"/>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si="2"/>
        <v>6</v>
      </c>
      <c r="B111" s="153"/>
      <c r="C111" s="153"/>
      <c r="D111" s="153"/>
      <c r="E111" s="159"/>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7</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2"/>
        <v>8</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c r="B114" s="151" t="s">
        <v>28</v>
      </c>
      <c r="C114" s="152"/>
      <c r="D114" s="153"/>
      <c r="E114" s="154"/>
      <c r="F114" s="155"/>
      <c r="G114" s="155"/>
      <c r="H114" s="155"/>
      <c r="I114" s="157"/>
      <c r="J114" s="157"/>
      <c r="K114" s="158">
        <f t="shared" ref="K114:N114" si="3">SUM(K106:K113)</f>
        <v>0</v>
      </c>
      <c r="L114" s="158">
        <f t="shared" si="3"/>
        <v>0</v>
      </c>
      <c r="M114" s="185">
        <f t="shared" si="3"/>
        <v>0</v>
      </c>
      <c r="N114" s="158">
        <f t="shared" si="3"/>
        <v>0</v>
      </c>
      <c r="O114" s="160"/>
      <c r="P114" s="160"/>
      <c r="Q114" s="161"/>
    </row>
    <row r="115" spans="1:26">
      <c r="B115" s="112"/>
      <c r="C115" s="112"/>
      <c r="D115" s="112"/>
      <c r="E115" s="163"/>
      <c r="F115" s="112"/>
      <c r="G115" s="112"/>
      <c r="H115" s="112"/>
      <c r="I115" s="112"/>
      <c r="J115" s="112"/>
      <c r="K115" s="112"/>
      <c r="L115" s="112"/>
      <c r="M115" s="112"/>
      <c r="N115" s="112"/>
      <c r="O115" s="112"/>
      <c r="P115" s="112"/>
    </row>
    <row r="116" spans="1:26" ht="18.75">
      <c r="B116" s="166" t="s">
        <v>123</v>
      </c>
      <c r="C116" s="176">
        <f>+K114</f>
        <v>0</v>
      </c>
      <c r="H116" s="168"/>
      <c r="I116" s="168"/>
      <c r="J116" s="168"/>
      <c r="K116" s="168"/>
      <c r="L116" s="168"/>
      <c r="M116" s="168"/>
      <c r="N116" s="112"/>
      <c r="O116" s="112"/>
      <c r="P116" s="112"/>
    </row>
    <row r="118" spans="1:26" ht="15.75" thickBot="1"/>
    <row r="119" spans="1:26" ht="37.15" customHeight="1" thickBot="1">
      <c r="B119" s="177" t="s">
        <v>124</v>
      </c>
      <c r="C119" s="142" t="s">
        <v>125</v>
      </c>
      <c r="D119" s="177" t="s">
        <v>27</v>
      </c>
      <c r="E119" s="142" t="s">
        <v>126</v>
      </c>
    </row>
    <row r="120" spans="1:26" ht="41.45" customHeight="1">
      <c r="B120" s="178" t="s">
        <v>127</v>
      </c>
      <c r="C120" s="179">
        <v>20</v>
      </c>
      <c r="D120" s="179"/>
      <c r="E120" s="1282">
        <f>+D120+D121+D122</f>
        <v>0</v>
      </c>
    </row>
    <row r="121" spans="1:26">
      <c r="B121" s="178" t="s">
        <v>128</v>
      </c>
      <c r="C121" s="993">
        <v>30</v>
      </c>
      <c r="D121" s="858">
        <v>0</v>
      </c>
      <c r="E121" s="1283"/>
    </row>
    <row r="122" spans="1:26" ht="15.75" thickBot="1">
      <c r="B122" s="178" t="s">
        <v>129</v>
      </c>
      <c r="C122" s="180">
        <v>40</v>
      </c>
      <c r="D122" s="180">
        <v>0</v>
      </c>
      <c r="E122" s="1284"/>
    </row>
    <row r="124" spans="1:26" ht="15.75" thickBot="1"/>
    <row r="125" spans="1:26" ht="27" thickBot="1">
      <c r="B125" s="1268" t="s">
        <v>130</v>
      </c>
      <c r="C125" s="1269"/>
      <c r="D125" s="1269"/>
      <c r="E125" s="1269"/>
      <c r="F125" s="1269"/>
      <c r="G125" s="1269"/>
      <c r="H125" s="1269"/>
      <c r="I125" s="1269"/>
      <c r="J125" s="1269"/>
      <c r="K125" s="1269"/>
      <c r="L125" s="1269"/>
      <c r="M125" s="1269"/>
      <c r="N125" s="1270"/>
    </row>
    <row r="127" spans="1:26" ht="76.5" customHeight="1">
      <c r="B127" s="114" t="s">
        <v>92</v>
      </c>
      <c r="C127" s="114" t="s">
        <v>93</v>
      </c>
      <c r="D127" s="114" t="s">
        <v>94</v>
      </c>
      <c r="E127" s="114" t="s">
        <v>95</v>
      </c>
      <c r="F127" s="114" t="s">
        <v>96</v>
      </c>
      <c r="G127" s="114" t="s">
        <v>97</v>
      </c>
      <c r="H127" s="114" t="s">
        <v>98</v>
      </c>
      <c r="I127" s="114" t="s">
        <v>99</v>
      </c>
      <c r="J127" s="1271" t="s">
        <v>100</v>
      </c>
      <c r="K127" s="1272"/>
      <c r="L127" s="1273"/>
      <c r="M127" s="114" t="s">
        <v>101</v>
      </c>
      <c r="N127" s="114" t="s">
        <v>102</v>
      </c>
      <c r="O127" s="114" t="s">
        <v>103</v>
      </c>
      <c r="P127" s="1271" t="s">
        <v>82</v>
      </c>
      <c r="Q127" s="1273"/>
    </row>
    <row r="128" spans="1:26" ht="60.75" customHeight="1">
      <c r="B128" s="213" t="s">
        <v>460</v>
      </c>
      <c r="C128" s="213"/>
      <c r="D128" s="119"/>
      <c r="E128" s="119"/>
      <c r="F128" s="119"/>
      <c r="G128" s="119"/>
      <c r="H128" s="119"/>
      <c r="I128" s="120"/>
      <c r="J128" s="46" t="s">
        <v>189</v>
      </c>
      <c r="K128" s="188" t="s">
        <v>190</v>
      </c>
      <c r="L128" s="122" t="s">
        <v>191</v>
      </c>
      <c r="M128" s="44"/>
      <c r="N128" s="44"/>
      <c r="O128" s="44"/>
      <c r="P128" s="1468" t="s">
        <v>5391</v>
      </c>
      <c r="Q128" s="1469"/>
    </row>
    <row r="129" spans="2:17" ht="60.75" customHeight="1">
      <c r="B129" s="213" t="s">
        <v>461</v>
      </c>
      <c r="C129" s="213"/>
      <c r="D129" s="119"/>
      <c r="E129" s="119"/>
      <c r="F129" s="119"/>
      <c r="G129" s="119"/>
      <c r="H129" s="119"/>
      <c r="I129" s="120"/>
      <c r="J129" s="46"/>
      <c r="K129" s="188"/>
      <c r="L129" s="122"/>
      <c r="M129" s="44"/>
      <c r="N129" s="44"/>
      <c r="O129" s="44"/>
      <c r="P129" s="1321"/>
      <c r="Q129" s="1322"/>
    </row>
    <row r="130" spans="2:17" ht="33.6" customHeight="1">
      <c r="B130" s="213" t="s">
        <v>462</v>
      </c>
      <c r="C130" s="213"/>
      <c r="D130" s="119"/>
      <c r="E130" s="119"/>
      <c r="F130" s="119"/>
      <c r="G130" s="119"/>
      <c r="H130" s="119"/>
      <c r="I130" s="120"/>
      <c r="J130" s="46"/>
      <c r="K130" s="122"/>
      <c r="L130" s="122"/>
      <c r="M130" s="44"/>
      <c r="N130" s="44"/>
      <c r="O130" s="44"/>
      <c r="P130" s="1470"/>
      <c r="Q130" s="1471"/>
    </row>
    <row r="133" spans="2:17" ht="15.75" thickBot="1"/>
    <row r="134" spans="2:17" ht="54" customHeight="1">
      <c r="B134" s="879" t="s">
        <v>17</v>
      </c>
      <c r="C134" s="879" t="s">
        <v>124</v>
      </c>
      <c r="D134" s="114" t="s">
        <v>125</v>
      </c>
      <c r="E134" s="879" t="s">
        <v>27</v>
      </c>
      <c r="F134" s="142" t="s">
        <v>138</v>
      </c>
      <c r="G134" s="143"/>
    </row>
    <row r="135" spans="2:17" ht="120.75" customHeight="1">
      <c r="B135" s="1285" t="s">
        <v>139</v>
      </c>
      <c r="C135" s="144" t="s">
        <v>140</v>
      </c>
      <c r="D135" s="858">
        <v>25</v>
      </c>
      <c r="E135" s="858"/>
      <c r="F135" s="1286">
        <f>+E135+E136+E137</f>
        <v>0</v>
      </c>
      <c r="G135" s="145"/>
    </row>
    <row r="136" spans="2:17" ht="76.150000000000006" customHeight="1">
      <c r="B136" s="1285"/>
      <c r="C136" s="144" t="s">
        <v>141</v>
      </c>
      <c r="D136" s="866">
        <v>25</v>
      </c>
      <c r="E136" s="858"/>
      <c r="F136" s="1287"/>
      <c r="G136" s="145"/>
    </row>
    <row r="137" spans="2:17" ht="69" customHeight="1">
      <c r="B137" s="1285"/>
      <c r="C137" s="144" t="s">
        <v>142</v>
      </c>
      <c r="D137" s="858">
        <v>10</v>
      </c>
      <c r="E137" s="858"/>
      <c r="F137" s="1288"/>
      <c r="G137" s="145"/>
    </row>
    <row r="138" spans="2:17">
      <c r="C138"/>
    </row>
    <row r="141" spans="2:17">
      <c r="B141" s="42" t="s">
        <v>143</v>
      </c>
    </row>
    <row r="144" spans="2:17">
      <c r="B144" s="43" t="s">
        <v>17</v>
      </c>
      <c r="C144" s="43" t="s">
        <v>26</v>
      </c>
      <c r="D144" s="879" t="s">
        <v>27</v>
      </c>
      <c r="E144" s="879" t="s">
        <v>28</v>
      </c>
    </row>
    <row r="145" spans="2:5" ht="61.5" customHeight="1">
      <c r="B145" s="49" t="s">
        <v>144</v>
      </c>
      <c r="C145" s="50">
        <v>40</v>
      </c>
      <c r="D145" s="858">
        <f>+E120</f>
        <v>0</v>
      </c>
      <c r="E145" s="1265">
        <f>+D145+D146</f>
        <v>0</v>
      </c>
    </row>
    <row r="146" spans="2:5" ht="68.25" customHeight="1">
      <c r="B146" s="49" t="s">
        <v>145</v>
      </c>
      <c r="C146" s="50">
        <v>60</v>
      </c>
      <c r="D146" s="858">
        <f>+F135</f>
        <v>0</v>
      </c>
      <c r="E146" s="1266"/>
    </row>
  </sheetData>
  <mergeCells count="47">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99:P99"/>
    <mergeCell ref="O71:P71"/>
    <mergeCell ref="O72:P72"/>
    <mergeCell ref="O73:P73"/>
    <mergeCell ref="O74:P74"/>
    <mergeCell ref="O75:P75"/>
    <mergeCell ref="B81:N81"/>
    <mergeCell ref="J86:L86"/>
    <mergeCell ref="P86:Q86"/>
    <mergeCell ref="B92:N92"/>
    <mergeCell ref="D95:E95"/>
    <mergeCell ref="D96:E96"/>
    <mergeCell ref="P128:Q130"/>
    <mergeCell ref="B135:B137"/>
    <mergeCell ref="F135:F137"/>
    <mergeCell ref="E145:E146"/>
    <mergeCell ref="B102:N102"/>
    <mergeCell ref="Q105:R105"/>
    <mergeCell ref="R106:R113"/>
    <mergeCell ref="E120:E122"/>
    <mergeCell ref="B125:N125"/>
    <mergeCell ref="J127:L127"/>
    <mergeCell ref="P127:Q127"/>
  </mergeCells>
  <dataValidations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7"/>
  <sheetViews>
    <sheetView zoomScale="80" zoomScaleNormal="80" workbookViewId="0">
      <selection activeCell="A12" sqref="A12"/>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5461</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18"/>
      <c r="I14" s="19"/>
      <c r="J14" s="19"/>
      <c r="K14" s="19"/>
      <c r="L14" s="19"/>
      <c r="M14" s="19"/>
      <c r="N14" s="16"/>
    </row>
    <row r="15" spans="2:16">
      <c r="B15" s="1262"/>
      <c r="C15" s="1262"/>
      <c r="D15" s="861">
        <v>6</v>
      </c>
      <c r="E15" s="20">
        <v>707927259</v>
      </c>
      <c r="F15" s="20">
        <v>339</v>
      </c>
      <c r="G15" s="22"/>
      <c r="I15" s="23"/>
      <c r="J15" s="23"/>
      <c r="K15" s="23"/>
      <c r="L15" s="23"/>
      <c r="M15" s="23"/>
      <c r="N15" s="16"/>
    </row>
    <row r="16" spans="2:16">
      <c r="B16" s="1262"/>
      <c r="C16" s="1262"/>
      <c r="D16" s="861"/>
      <c r="E16" s="20"/>
      <c r="F16" s="20"/>
      <c r="G16" s="22"/>
      <c r="I16" s="23"/>
      <c r="J16" s="23"/>
      <c r="K16" s="23"/>
      <c r="L16" s="23"/>
      <c r="M16" s="23"/>
      <c r="N16" s="16"/>
    </row>
    <row r="17" spans="1:14">
      <c r="B17" s="1262"/>
      <c r="C17" s="1262"/>
      <c r="D17" s="861"/>
      <c r="E17" s="20"/>
      <c r="F17" s="20"/>
      <c r="G17" s="22"/>
      <c r="I17" s="23"/>
      <c r="J17" s="23"/>
      <c r="K17" s="23"/>
      <c r="L17" s="23"/>
      <c r="M17" s="23"/>
      <c r="N17" s="16"/>
    </row>
    <row r="18" spans="1:14">
      <c r="B18" s="1262"/>
      <c r="C18" s="1262"/>
      <c r="D18" s="861"/>
      <c r="E18" s="24"/>
      <c r="F18" s="20"/>
      <c r="G18" s="22"/>
      <c r="H18" s="25"/>
      <c r="I18" s="23"/>
      <c r="J18" s="23"/>
      <c r="K18" s="23"/>
      <c r="L18" s="23"/>
      <c r="M18" s="23"/>
      <c r="N18" s="26"/>
    </row>
    <row r="19" spans="1:14">
      <c r="B19" s="1262"/>
      <c r="C19" s="1262"/>
      <c r="D19" s="861"/>
      <c r="E19" s="24"/>
      <c r="F19" s="20"/>
      <c r="G19" s="22"/>
      <c r="H19" s="25"/>
      <c r="I19" s="27"/>
      <c r="J19" s="27"/>
      <c r="K19" s="27"/>
      <c r="L19" s="27"/>
      <c r="M19" s="27"/>
      <c r="N19" s="26"/>
    </row>
    <row r="20" spans="1:14">
      <c r="B20" s="1262"/>
      <c r="C20" s="1262"/>
      <c r="D20" s="861"/>
      <c r="E20" s="24"/>
      <c r="F20" s="20"/>
      <c r="G20" s="22"/>
      <c r="H20" s="25"/>
      <c r="I20" s="15"/>
      <c r="J20" s="15"/>
      <c r="K20" s="15"/>
      <c r="L20" s="15"/>
      <c r="M20" s="15"/>
      <c r="N20" s="26"/>
    </row>
    <row r="21" spans="1:14">
      <c r="B21" s="1262"/>
      <c r="C21" s="1262"/>
      <c r="D21" s="861"/>
      <c r="E21" s="24"/>
      <c r="F21" s="20"/>
      <c r="G21" s="22"/>
      <c r="H21" s="25"/>
      <c r="I21" s="15"/>
      <c r="J21" s="15"/>
      <c r="K21" s="15"/>
      <c r="L21" s="15"/>
      <c r="M21" s="15"/>
      <c r="N21" s="26"/>
    </row>
    <row r="22" spans="1:14" ht="15.75" thickBot="1">
      <c r="B22" s="1263" t="s">
        <v>13</v>
      </c>
      <c r="C22" s="1264"/>
      <c r="D22" s="861"/>
      <c r="E22" s="536">
        <f>SUM(E15:E21)</f>
        <v>707927259</v>
      </c>
      <c r="F22" s="536">
        <f>SUM(F15:F21)</f>
        <v>339</v>
      </c>
      <c r="G22" s="22"/>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271.2</v>
      </c>
      <c r="D24" s="647"/>
      <c r="E24" s="1236">
        <f>E22</f>
        <v>707927259</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+F146</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t="s">
        <v>31</v>
      </c>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60.75" customHeight="1">
      <c r="B87" s="1195" t="s">
        <v>104</v>
      </c>
      <c r="C87" s="1195" t="s">
        <v>5462</v>
      </c>
      <c r="D87" s="1195" t="s">
        <v>5463</v>
      </c>
      <c r="E87" s="1196">
        <v>10649022</v>
      </c>
      <c r="F87" s="1195" t="s">
        <v>5464</v>
      </c>
      <c r="G87" s="1195" t="s">
        <v>244</v>
      </c>
      <c r="H87" s="1199">
        <v>34789</v>
      </c>
      <c r="I87" s="1195"/>
      <c r="J87" s="1189" t="s">
        <v>5398</v>
      </c>
      <c r="K87" s="1200" t="s">
        <v>5465</v>
      </c>
      <c r="L87" s="1189" t="s">
        <v>5355</v>
      </c>
      <c r="M87" s="1198" t="s">
        <v>18</v>
      </c>
      <c r="N87" s="1198" t="s">
        <v>18</v>
      </c>
      <c r="O87" s="1198" t="s">
        <v>18</v>
      </c>
      <c r="P87" s="1189"/>
      <c r="Q87" s="1195"/>
    </row>
    <row r="88" spans="2:17" ht="33.6" customHeight="1">
      <c r="B88" s="1195" t="s">
        <v>5466</v>
      </c>
      <c r="C88" s="1195" t="s">
        <v>5462</v>
      </c>
      <c r="D88" s="1195" t="s">
        <v>5467</v>
      </c>
      <c r="E88" s="1196">
        <v>4613411</v>
      </c>
      <c r="F88" s="1195" t="s">
        <v>114</v>
      </c>
      <c r="G88" s="1195" t="s">
        <v>115</v>
      </c>
      <c r="H88" s="1199">
        <v>39654</v>
      </c>
      <c r="I88" s="1195"/>
      <c r="J88" s="1189" t="s">
        <v>5398</v>
      </c>
      <c r="K88" s="1199" t="s">
        <v>5468</v>
      </c>
      <c r="L88" s="1189" t="s">
        <v>133</v>
      </c>
      <c r="M88" s="1198" t="s">
        <v>18</v>
      </c>
      <c r="N88" s="1198" t="s">
        <v>18</v>
      </c>
      <c r="O88" s="1198" t="s">
        <v>18</v>
      </c>
      <c r="P88" s="1189"/>
      <c r="Q88" s="1195"/>
    </row>
    <row r="89" spans="2:17" ht="33.6" customHeight="1">
      <c r="B89" s="1195" t="s">
        <v>114</v>
      </c>
      <c r="C89" s="1195" t="s">
        <v>5462</v>
      </c>
      <c r="D89" s="1195" t="s">
        <v>5469</v>
      </c>
      <c r="E89" s="1196">
        <v>1061723996</v>
      </c>
      <c r="F89" s="1195" t="s">
        <v>114</v>
      </c>
      <c r="G89" s="1195" t="s">
        <v>353</v>
      </c>
      <c r="H89" s="1195"/>
      <c r="I89" s="1195"/>
      <c r="J89" s="1189" t="s">
        <v>5398</v>
      </c>
      <c r="K89" s="1195" t="s">
        <v>5470</v>
      </c>
      <c r="L89" s="1189" t="s">
        <v>133</v>
      </c>
      <c r="M89" s="1198" t="s">
        <v>18</v>
      </c>
      <c r="N89" s="1198" t="s">
        <v>18</v>
      </c>
      <c r="O89" s="1198" t="s">
        <v>18</v>
      </c>
      <c r="P89" s="1189"/>
      <c r="Q89" s="1195"/>
    </row>
    <row r="90" spans="2:17" ht="33.6" customHeight="1">
      <c r="B90" s="1195" t="s">
        <v>114</v>
      </c>
      <c r="C90" s="1195" t="s">
        <v>5462</v>
      </c>
      <c r="D90" s="1195" t="s">
        <v>5471</v>
      </c>
      <c r="E90" s="1195">
        <v>34563832</v>
      </c>
      <c r="F90" s="1195" t="s">
        <v>114</v>
      </c>
      <c r="G90" s="1195" t="s">
        <v>182</v>
      </c>
      <c r="H90" s="1199">
        <v>39170</v>
      </c>
      <c r="I90" s="1195"/>
      <c r="J90" s="1189" t="s">
        <v>5398</v>
      </c>
      <c r="K90" s="1195" t="s">
        <v>5472</v>
      </c>
      <c r="L90" s="1189" t="s">
        <v>5355</v>
      </c>
      <c r="M90" s="1198" t="s">
        <v>18</v>
      </c>
      <c r="N90" s="1198" t="s">
        <v>18</v>
      </c>
      <c r="O90" s="1198" t="s">
        <v>18</v>
      </c>
      <c r="P90" s="1189"/>
      <c r="Q90" s="1195"/>
    </row>
    <row r="92" spans="2:17" ht="15.75" thickBot="1"/>
    <row r="93" spans="2:17" ht="27" thickBot="1">
      <c r="B93" s="1268" t="s">
        <v>118</v>
      </c>
      <c r="C93" s="1269"/>
      <c r="D93" s="1269"/>
      <c r="E93" s="1269"/>
      <c r="F93" s="1269"/>
      <c r="G93" s="1269"/>
      <c r="H93" s="1269"/>
      <c r="I93" s="1269"/>
      <c r="J93" s="1269"/>
      <c r="K93" s="1269"/>
      <c r="L93" s="1269"/>
      <c r="M93" s="1269"/>
      <c r="N93" s="1270"/>
    </row>
    <row r="96" spans="2:17" ht="46.15" customHeight="1">
      <c r="B96" s="115" t="s">
        <v>17</v>
      </c>
      <c r="C96" s="115" t="s">
        <v>119</v>
      </c>
      <c r="D96" s="1271" t="s">
        <v>82</v>
      </c>
      <c r="E96" s="1273"/>
    </row>
    <row r="97" spans="1:26" ht="46.9" customHeight="1">
      <c r="B97" s="129" t="s">
        <v>181</v>
      </c>
      <c r="C97" s="44" t="s">
        <v>18</v>
      </c>
      <c r="D97" s="1281"/>
      <c r="E97" s="1281"/>
    </row>
    <row r="100" spans="1:26" ht="26.25">
      <c r="B100" s="1256" t="s">
        <v>121</v>
      </c>
      <c r="C100" s="1257"/>
      <c r="D100" s="1257"/>
      <c r="E100" s="1257"/>
      <c r="F100" s="1257"/>
      <c r="G100" s="1257"/>
      <c r="H100" s="1257"/>
      <c r="I100" s="1257"/>
      <c r="J100" s="1257"/>
      <c r="K100" s="1257"/>
      <c r="L100" s="1257"/>
      <c r="M100" s="1257"/>
      <c r="N100" s="1257"/>
      <c r="O100" s="1257"/>
      <c r="P100" s="1257"/>
    </row>
    <row r="102" spans="1:26" ht="15.75" thickBot="1"/>
    <row r="103" spans="1:26" ht="27" thickBot="1">
      <c r="B103" s="1268" t="s">
        <v>122</v>
      </c>
      <c r="C103" s="1269"/>
      <c r="D103" s="1269"/>
      <c r="E103" s="1269"/>
      <c r="F103" s="1269"/>
      <c r="G103" s="1269"/>
      <c r="H103" s="1269"/>
      <c r="I103" s="1269"/>
      <c r="J103" s="1269"/>
      <c r="K103" s="1269"/>
      <c r="L103" s="1269"/>
      <c r="M103" s="1269"/>
      <c r="N103" s="1270"/>
    </row>
    <row r="105" spans="1:26" ht="15.75" thickBot="1">
      <c r="M105" s="51"/>
      <c r="N105" s="51"/>
    </row>
    <row r="106" spans="1:26" s="15" customFormat="1" ht="109.5" customHeight="1">
      <c r="B106" s="52" t="s">
        <v>33</v>
      </c>
      <c r="C106" s="52" t="s">
        <v>34</v>
      </c>
      <c r="D106" s="52" t="s">
        <v>35</v>
      </c>
      <c r="E106" s="52" t="s">
        <v>36</v>
      </c>
      <c r="F106" s="52" t="s">
        <v>37</v>
      </c>
      <c r="G106" s="52" t="s">
        <v>38</v>
      </c>
      <c r="H106" s="52" t="s">
        <v>39</v>
      </c>
      <c r="I106" s="52" t="s">
        <v>40</v>
      </c>
      <c r="J106" s="52" t="s">
        <v>41</v>
      </c>
      <c r="K106" s="52" t="s">
        <v>42</v>
      </c>
      <c r="L106" s="52" t="s">
        <v>43</v>
      </c>
      <c r="M106" s="53" t="s">
        <v>44</v>
      </c>
      <c r="N106" s="52" t="s">
        <v>45</v>
      </c>
      <c r="O106" s="52" t="s">
        <v>46</v>
      </c>
      <c r="P106" s="54" t="s">
        <v>47</v>
      </c>
      <c r="Q106" s="1480" t="s">
        <v>48</v>
      </c>
      <c r="R106" s="1480"/>
    </row>
    <row r="107" spans="1:26" s="162" customFormat="1">
      <c r="A107" s="150">
        <v>1</v>
      </c>
      <c r="B107" s="153"/>
      <c r="C107" s="153"/>
      <c r="D107" s="153"/>
      <c r="E107" s="154"/>
      <c r="F107" s="155"/>
      <c r="G107" s="184"/>
      <c r="H107" s="156"/>
      <c r="I107" s="156"/>
      <c r="J107" s="157"/>
      <c r="K107" s="159"/>
      <c r="L107" s="769"/>
      <c r="M107" s="173"/>
      <c r="N107" s="173"/>
      <c r="O107" s="173"/>
      <c r="P107" s="160"/>
      <c r="Q107" s="174"/>
      <c r="R107" s="1479"/>
      <c r="S107" s="175"/>
      <c r="T107" s="175"/>
      <c r="U107" s="175"/>
      <c r="V107" s="175"/>
      <c r="W107" s="175"/>
      <c r="X107" s="175"/>
      <c r="Y107" s="175"/>
      <c r="Z107" s="175"/>
    </row>
    <row r="108" spans="1:26" s="162" customFormat="1">
      <c r="A108" s="150">
        <f>+A107+1</f>
        <v>2</v>
      </c>
      <c r="B108" s="153"/>
      <c r="C108" s="153"/>
      <c r="D108" s="153"/>
      <c r="E108" s="154"/>
      <c r="F108" s="155"/>
      <c r="G108" s="184"/>
      <c r="H108" s="156"/>
      <c r="I108" s="156"/>
      <c r="J108" s="157"/>
      <c r="K108" s="159"/>
      <c r="L108" s="769"/>
      <c r="M108" s="173"/>
      <c r="N108" s="173"/>
      <c r="O108" s="160"/>
      <c r="P108" s="160"/>
      <c r="Q108" s="174"/>
      <c r="R108" s="1479"/>
      <c r="S108" s="175"/>
      <c r="T108" s="175"/>
      <c r="U108" s="175"/>
      <c r="V108" s="175"/>
      <c r="W108" s="175"/>
      <c r="X108" s="175"/>
      <c r="Y108" s="175"/>
      <c r="Z108" s="175"/>
    </row>
    <row r="109" spans="1:26" s="162" customFormat="1">
      <c r="A109" s="150">
        <f t="shared" ref="A109:A114" si="2">+A108+1</f>
        <v>3</v>
      </c>
      <c r="B109" s="153"/>
      <c r="C109" s="153"/>
      <c r="D109" s="153"/>
      <c r="E109" s="154"/>
      <c r="F109" s="155"/>
      <c r="G109" s="184"/>
      <c r="H109" s="156"/>
      <c r="I109" s="156"/>
      <c r="J109" s="157"/>
      <c r="K109" s="159"/>
      <c r="L109" s="769"/>
      <c r="M109" s="173"/>
      <c r="N109" s="173"/>
      <c r="O109" s="160"/>
      <c r="P109" s="160"/>
      <c r="Q109" s="174"/>
      <c r="R109" s="1479"/>
      <c r="S109" s="175"/>
      <c r="T109" s="175"/>
      <c r="U109" s="175"/>
      <c r="V109" s="175"/>
      <c r="W109" s="175"/>
      <c r="X109" s="175"/>
      <c r="Y109" s="175"/>
      <c r="Z109" s="175"/>
    </row>
    <row r="110" spans="1:26" s="162" customFormat="1">
      <c r="A110" s="150">
        <f t="shared" si="2"/>
        <v>4</v>
      </c>
      <c r="B110" s="153"/>
      <c r="C110" s="153"/>
      <c r="D110" s="153"/>
      <c r="E110" s="159"/>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si="2"/>
        <v>5</v>
      </c>
      <c r="B111" s="153"/>
      <c r="C111" s="153"/>
      <c r="D111" s="153"/>
      <c r="E111" s="159"/>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6</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2"/>
        <v>7</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f t="shared" si="2"/>
        <v>8</v>
      </c>
      <c r="B114" s="153"/>
      <c r="C114" s="153"/>
      <c r="D114" s="153"/>
      <c r="E114" s="159"/>
      <c r="F114" s="155"/>
      <c r="G114" s="184"/>
      <c r="H114" s="156"/>
      <c r="I114" s="156"/>
      <c r="J114" s="157"/>
      <c r="K114" s="159"/>
      <c r="L114" s="769"/>
      <c r="M114" s="173"/>
      <c r="N114" s="173"/>
      <c r="O114" s="160"/>
      <c r="P114" s="160"/>
      <c r="Q114" s="174"/>
      <c r="R114" s="1479"/>
      <c r="S114" s="175"/>
      <c r="T114" s="175"/>
      <c r="U114" s="175"/>
      <c r="V114" s="175"/>
      <c r="W114" s="175"/>
      <c r="X114" s="175"/>
      <c r="Y114" s="175"/>
      <c r="Z114" s="175"/>
    </row>
    <row r="115" spans="1:26" s="162" customFormat="1">
      <c r="A115" s="150"/>
      <c r="B115" s="151" t="s">
        <v>28</v>
      </c>
      <c r="C115" s="152"/>
      <c r="D115" s="153"/>
      <c r="E115" s="154"/>
      <c r="F115" s="155"/>
      <c r="G115" s="155"/>
      <c r="H115" s="155"/>
      <c r="I115" s="157"/>
      <c r="J115" s="157"/>
      <c r="K115" s="158">
        <f t="shared" ref="K115:N115" si="3">SUM(K107:K114)</f>
        <v>0</v>
      </c>
      <c r="L115" s="158">
        <f t="shared" si="3"/>
        <v>0</v>
      </c>
      <c r="M115" s="185">
        <f t="shared" si="3"/>
        <v>0</v>
      </c>
      <c r="N115" s="158">
        <f t="shared" si="3"/>
        <v>0</v>
      </c>
      <c r="O115" s="160"/>
      <c r="P115" s="160"/>
      <c r="Q115" s="161"/>
    </row>
    <row r="116" spans="1:26">
      <c r="B116" s="112"/>
      <c r="C116" s="112"/>
      <c r="D116" s="112"/>
      <c r="E116" s="163"/>
      <c r="F116" s="112"/>
      <c r="G116" s="112"/>
      <c r="H116" s="112"/>
      <c r="I116" s="112"/>
      <c r="J116" s="112"/>
      <c r="K116" s="112"/>
      <c r="L116" s="112"/>
      <c r="M116" s="112"/>
      <c r="N116" s="112"/>
      <c r="O116" s="112"/>
      <c r="P116" s="112"/>
    </row>
    <row r="117" spans="1:26" ht="18.75">
      <c r="B117" s="166" t="s">
        <v>123</v>
      </c>
      <c r="C117" s="176">
        <f>+K115</f>
        <v>0</v>
      </c>
      <c r="H117" s="168"/>
      <c r="I117" s="168"/>
      <c r="J117" s="168"/>
      <c r="K117" s="168"/>
      <c r="L117" s="168"/>
      <c r="M117" s="168"/>
      <c r="N117" s="112"/>
      <c r="O117" s="112"/>
      <c r="P117" s="112"/>
    </row>
    <row r="119" spans="1:26" ht="15.75" thickBot="1"/>
    <row r="120" spans="1:26" ht="37.15" customHeight="1" thickBot="1">
      <c r="B120" s="177" t="s">
        <v>124</v>
      </c>
      <c r="C120" s="142" t="s">
        <v>125</v>
      </c>
      <c r="D120" s="177" t="s">
        <v>27</v>
      </c>
      <c r="E120" s="142" t="s">
        <v>126</v>
      </c>
    </row>
    <row r="121" spans="1:26" ht="41.45" customHeight="1">
      <c r="B121" s="178" t="s">
        <v>127</v>
      </c>
      <c r="C121" s="179">
        <v>20</v>
      </c>
      <c r="D121" s="179"/>
      <c r="E121" s="1282">
        <f>+D121+D122+D123</f>
        <v>0</v>
      </c>
    </row>
    <row r="122" spans="1:26">
      <c r="B122" s="178" t="s">
        <v>128</v>
      </c>
      <c r="C122" s="993">
        <v>30</v>
      </c>
      <c r="D122" s="858">
        <v>0</v>
      </c>
      <c r="E122" s="1283"/>
    </row>
    <row r="123" spans="1:26" ht="15.75" thickBot="1">
      <c r="B123" s="178" t="s">
        <v>129</v>
      </c>
      <c r="C123" s="180">
        <v>40</v>
      </c>
      <c r="D123" s="180">
        <v>0</v>
      </c>
      <c r="E123" s="1284"/>
    </row>
    <row r="125" spans="1:26" ht="15.75" thickBot="1"/>
    <row r="126" spans="1:26" ht="27" thickBot="1">
      <c r="B126" s="1268" t="s">
        <v>130</v>
      </c>
      <c r="C126" s="1269"/>
      <c r="D126" s="1269"/>
      <c r="E126" s="1269"/>
      <c r="F126" s="1269"/>
      <c r="G126" s="1269"/>
      <c r="H126" s="1269"/>
      <c r="I126" s="1269"/>
      <c r="J126" s="1269"/>
      <c r="K126" s="1269"/>
      <c r="L126" s="1269"/>
      <c r="M126" s="1269"/>
      <c r="N126" s="1270"/>
    </row>
    <row r="128" spans="1:26" ht="76.5" customHeight="1">
      <c r="B128" s="114" t="s">
        <v>92</v>
      </c>
      <c r="C128" s="114" t="s">
        <v>93</v>
      </c>
      <c r="D128" s="114" t="s">
        <v>94</v>
      </c>
      <c r="E128" s="114" t="s">
        <v>95</v>
      </c>
      <c r="F128" s="114" t="s">
        <v>96</v>
      </c>
      <c r="G128" s="114" t="s">
        <v>97</v>
      </c>
      <c r="H128" s="114" t="s">
        <v>98</v>
      </c>
      <c r="I128" s="114" t="s">
        <v>99</v>
      </c>
      <c r="J128" s="1271" t="s">
        <v>100</v>
      </c>
      <c r="K128" s="1272"/>
      <c r="L128" s="1273"/>
      <c r="M128" s="114" t="s">
        <v>101</v>
      </c>
      <c r="N128" s="114" t="s">
        <v>102</v>
      </c>
      <c r="O128" s="114" t="s">
        <v>103</v>
      </c>
      <c r="P128" s="1271" t="s">
        <v>82</v>
      </c>
      <c r="Q128" s="1273"/>
    </row>
    <row r="129" spans="2:17" ht="60.75" customHeight="1">
      <c r="B129" s="213" t="s">
        <v>460</v>
      </c>
      <c r="C129" s="213"/>
      <c r="D129" s="119"/>
      <c r="E129" s="119"/>
      <c r="F129" s="119"/>
      <c r="G129" s="119"/>
      <c r="H129" s="119"/>
      <c r="I129" s="120"/>
      <c r="J129" s="46" t="s">
        <v>189</v>
      </c>
      <c r="K129" s="188" t="s">
        <v>190</v>
      </c>
      <c r="L129" s="122" t="s">
        <v>191</v>
      </c>
      <c r="M129" s="44"/>
      <c r="N129" s="44"/>
      <c r="O129" s="44"/>
      <c r="P129" s="1468" t="s">
        <v>5391</v>
      </c>
      <c r="Q129" s="1469"/>
    </row>
    <row r="130" spans="2:17" ht="60.75" customHeight="1">
      <c r="B130" s="213" t="s">
        <v>461</v>
      </c>
      <c r="C130" s="213"/>
      <c r="D130" s="119"/>
      <c r="E130" s="119"/>
      <c r="F130" s="119"/>
      <c r="G130" s="119"/>
      <c r="H130" s="119"/>
      <c r="I130" s="120"/>
      <c r="J130" s="46"/>
      <c r="K130" s="188"/>
      <c r="L130" s="122"/>
      <c r="M130" s="44"/>
      <c r="N130" s="44"/>
      <c r="O130" s="44"/>
      <c r="P130" s="1321"/>
      <c r="Q130" s="1322"/>
    </row>
    <row r="131" spans="2:17" ht="33.6" customHeight="1">
      <c r="B131" s="213" t="s">
        <v>462</v>
      </c>
      <c r="C131" s="213"/>
      <c r="D131" s="119"/>
      <c r="E131" s="119"/>
      <c r="F131" s="119"/>
      <c r="G131" s="119"/>
      <c r="H131" s="119"/>
      <c r="I131" s="120"/>
      <c r="J131" s="46"/>
      <c r="K131" s="122"/>
      <c r="L131" s="122"/>
      <c r="M131" s="44"/>
      <c r="N131" s="44"/>
      <c r="O131" s="44"/>
      <c r="P131" s="1470"/>
      <c r="Q131" s="1471"/>
    </row>
    <row r="134" spans="2:17" ht="15.75" thickBot="1"/>
    <row r="135" spans="2:17" ht="54" customHeight="1">
      <c r="B135" s="879" t="s">
        <v>17</v>
      </c>
      <c r="C135" s="879" t="s">
        <v>124</v>
      </c>
      <c r="D135" s="114" t="s">
        <v>125</v>
      </c>
      <c r="E135" s="879" t="s">
        <v>27</v>
      </c>
      <c r="F135" s="142" t="s">
        <v>138</v>
      </c>
      <c r="G135" s="143"/>
    </row>
    <row r="136" spans="2:17" ht="120.75" customHeight="1">
      <c r="B136" s="1285" t="s">
        <v>139</v>
      </c>
      <c r="C136" s="144" t="s">
        <v>140</v>
      </c>
      <c r="D136" s="858">
        <v>25</v>
      </c>
      <c r="E136" s="858"/>
      <c r="F136" s="1286">
        <f>+E136+E137+E138</f>
        <v>0</v>
      </c>
      <c r="G136" s="145"/>
    </row>
    <row r="137" spans="2:17" ht="76.150000000000006" customHeight="1">
      <c r="B137" s="1285"/>
      <c r="C137" s="144" t="s">
        <v>141</v>
      </c>
      <c r="D137" s="866">
        <v>25</v>
      </c>
      <c r="E137" s="858"/>
      <c r="F137" s="1287"/>
      <c r="G137" s="145"/>
    </row>
    <row r="138" spans="2:17" ht="69" customHeight="1">
      <c r="B138" s="1285"/>
      <c r="C138" s="144" t="s">
        <v>142</v>
      </c>
      <c r="D138" s="858">
        <v>10</v>
      </c>
      <c r="E138" s="858"/>
      <c r="F138" s="1288"/>
      <c r="G138" s="145"/>
    </row>
    <row r="139" spans="2:17">
      <c r="C139"/>
    </row>
    <row r="142" spans="2:17">
      <c r="B142" s="42" t="s">
        <v>143</v>
      </c>
    </row>
    <row r="145" spans="2:5">
      <c r="B145" s="43" t="s">
        <v>17</v>
      </c>
      <c r="C145" s="43" t="s">
        <v>26</v>
      </c>
      <c r="D145" s="879" t="s">
        <v>27</v>
      </c>
      <c r="E145" s="879" t="s">
        <v>28</v>
      </c>
    </row>
    <row r="146" spans="2:5" ht="61.5" customHeight="1">
      <c r="B146" s="49" t="s">
        <v>144</v>
      </c>
      <c r="C146" s="50">
        <v>40</v>
      </c>
      <c r="D146" s="858">
        <f>+E121</f>
        <v>0</v>
      </c>
      <c r="E146" s="1265">
        <f>+D146+D147</f>
        <v>0</v>
      </c>
    </row>
    <row r="147" spans="2:5" ht="68.25" customHeight="1">
      <c r="B147" s="49" t="s">
        <v>145</v>
      </c>
      <c r="C147" s="50">
        <v>60</v>
      </c>
      <c r="D147" s="858">
        <f>+F136</f>
        <v>0</v>
      </c>
      <c r="E147" s="1266"/>
    </row>
  </sheetData>
  <mergeCells count="47">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100:P100"/>
    <mergeCell ref="O71:P71"/>
    <mergeCell ref="O72:P72"/>
    <mergeCell ref="O73:P73"/>
    <mergeCell ref="O74:P74"/>
    <mergeCell ref="O75:P75"/>
    <mergeCell ref="B81:N81"/>
    <mergeCell ref="J86:L86"/>
    <mergeCell ref="P86:Q86"/>
    <mergeCell ref="B93:N93"/>
    <mergeCell ref="D96:E96"/>
    <mergeCell ref="D97:E97"/>
    <mergeCell ref="P129:Q131"/>
    <mergeCell ref="B136:B138"/>
    <mergeCell ref="F136:F138"/>
    <mergeCell ref="E146:E147"/>
    <mergeCell ref="B103:N103"/>
    <mergeCell ref="Q106:R106"/>
    <mergeCell ref="R107:R114"/>
    <mergeCell ref="E121:E123"/>
    <mergeCell ref="B126:N126"/>
    <mergeCell ref="J128:L128"/>
    <mergeCell ref="P128:Q128"/>
  </mergeCells>
  <dataValidations count="2">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zoomScale="80" zoomScaleNormal="80" workbookViewId="0">
      <selection activeCell="C24" sqref="C24:E24"/>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5473</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5</v>
      </c>
      <c r="E15" s="20">
        <v>649455391</v>
      </c>
      <c r="F15" s="20">
        <v>311</v>
      </c>
      <c r="G15" s="779"/>
      <c r="I15" s="23"/>
      <c r="J15" s="23"/>
      <c r="K15" s="23"/>
      <c r="L15" s="23"/>
      <c r="M15" s="23"/>
      <c r="N15" s="16"/>
    </row>
    <row r="16" spans="2:16">
      <c r="B16" s="1262"/>
      <c r="C16" s="1262"/>
      <c r="D16" s="861"/>
      <c r="E16" s="20"/>
      <c r="F16" s="20"/>
      <c r="G16" s="779"/>
      <c r="I16" s="23"/>
      <c r="J16" s="23"/>
      <c r="K16" s="23"/>
      <c r="L16" s="23"/>
      <c r="M16" s="23"/>
      <c r="N16" s="16"/>
    </row>
    <row r="17" spans="1:14">
      <c r="B17" s="1262"/>
      <c r="C17" s="1262"/>
      <c r="D17" s="861"/>
      <c r="E17" s="20"/>
      <c r="F17" s="20"/>
      <c r="G17" s="779"/>
      <c r="I17" s="23"/>
      <c r="J17" s="23"/>
      <c r="K17" s="23"/>
      <c r="L17" s="23"/>
      <c r="M17" s="23"/>
      <c r="N17" s="16"/>
    </row>
    <row r="18" spans="1:14">
      <c r="B18" s="1262"/>
      <c r="C18" s="1262"/>
      <c r="D18" s="861"/>
      <c r="E18" s="24"/>
      <c r="F18" s="20"/>
      <c r="G18" s="779"/>
      <c r="H18" s="25"/>
      <c r="I18" s="23"/>
      <c r="J18" s="23"/>
      <c r="K18" s="23"/>
      <c r="L18" s="23"/>
      <c r="M18" s="23"/>
      <c r="N18" s="26"/>
    </row>
    <row r="19" spans="1:14">
      <c r="B19" s="1262"/>
      <c r="C19" s="1262"/>
      <c r="D19" s="861"/>
      <c r="E19" s="24"/>
      <c r="F19" s="20"/>
      <c r="G19" s="779"/>
      <c r="H19" s="25"/>
      <c r="I19" s="27"/>
      <c r="J19" s="27"/>
      <c r="K19" s="27"/>
      <c r="L19" s="27"/>
      <c r="M19" s="27"/>
      <c r="N19" s="26"/>
    </row>
    <row r="20" spans="1:14">
      <c r="B20" s="1262"/>
      <c r="C20" s="1262"/>
      <c r="D20" s="861"/>
      <c r="E20" s="24"/>
      <c r="F20" s="20"/>
      <c r="G20" s="779"/>
      <c r="H20" s="25"/>
      <c r="I20" s="15"/>
      <c r="J20" s="15"/>
      <c r="K20" s="15"/>
      <c r="L20" s="15"/>
      <c r="M20" s="15"/>
      <c r="N20" s="26"/>
    </row>
    <row r="21" spans="1:14">
      <c r="B21" s="1262"/>
      <c r="C21" s="1262"/>
      <c r="D21" s="861"/>
      <c r="E21" s="24"/>
      <c r="F21" s="20"/>
      <c r="G21" s="779"/>
      <c r="H21" s="25"/>
      <c r="I21" s="15"/>
      <c r="J21" s="15"/>
      <c r="K21" s="15"/>
      <c r="L21" s="15"/>
      <c r="M21" s="15"/>
      <c r="N21" s="26"/>
    </row>
    <row r="22" spans="1:14" ht="15.75" thickBot="1">
      <c r="B22" s="1263" t="s">
        <v>13</v>
      </c>
      <c r="C22" s="1264"/>
      <c r="D22" s="861"/>
      <c r="E22" s="536">
        <f>SUM(E15:E21)</f>
        <v>649455391</v>
      </c>
      <c r="F22" s="536">
        <f>SUM(F15:F21)</f>
        <v>311</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248.8</v>
      </c>
      <c r="D24" s="647"/>
      <c r="E24" s="1236">
        <f>E22</f>
        <v>649455391</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+F144</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t="s">
        <v>31</v>
      </c>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60.75" customHeight="1">
      <c r="B87" s="1195" t="s">
        <v>610</v>
      </c>
      <c r="C87" s="1195" t="s">
        <v>1609</v>
      </c>
      <c r="D87" s="1195" t="s">
        <v>5474</v>
      </c>
      <c r="E87" s="1196">
        <v>64316632</v>
      </c>
      <c r="F87" s="1195" t="s">
        <v>107</v>
      </c>
      <c r="G87" s="1195" t="s">
        <v>1820</v>
      </c>
      <c r="H87" s="1199">
        <v>39416</v>
      </c>
      <c r="I87" s="1195"/>
      <c r="J87" s="1189" t="s">
        <v>5398</v>
      </c>
      <c r="K87" s="1195" t="s">
        <v>5475</v>
      </c>
      <c r="L87" s="1189" t="s">
        <v>610</v>
      </c>
      <c r="M87" s="1198" t="s">
        <v>18</v>
      </c>
      <c r="N87" s="1198" t="s">
        <v>18</v>
      </c>
      <c r="O87" s="1200" t="s">
        <v>18</v>
      </c>
      <c r="P87" s="1189"/>
      <c r="Q87" s="1195"/>
    </row>
    <row r="88" spans="2:17" ht="33.6" customHeight="1">
      <c r="B88" s="1195" t="s">
        <v>114</v>
      </c>
      <c r="C88" s="1195" t="s">
        <v>1609</v>
      </c>
      <c r="D88" s="1195" t="s">
        <v>5476</v>
      </c>
      <c r="E88" s="1196">
        <v>1063808285</v>
      </c>
      <c r="F88" s="1195" t="s">
        <v>114</v>
      </c>
      <c r="G88" s="1195" t="s">
        <v>353</v>
      </c>
      <c r="H88" s="1199">
        <v>41397</v>
      </c>
      <c r="I88" s="1195"/>
      <c r="J88" s="1189" t="s">
        <v>5398</v>
      </c>
      <c r="K88" s="1195" t="s">
        <v>5477</v>
      </c>
      <c r="L88" s="1189" t="s">
        <v>5478</v>
      </c>
      <c r="M88" s="1198" t="s">
        <v>18</v>
      </c>
      <c r="N88" s="1198" t="s">
        <v>18</v>
      </c>
      <c r="O88" s="1200" t="s">
        <v>19</v>
      </c>
      <c r="P88" s="1189" t="s">
        <v>5479</v>
      </c>
      <c r="Q88" s="1195"/>
    </row>
    <row r="90" spans="2:17" ht="15.75" thickBot="1"/>
    <row r="91" spans="2:17" ht="27" thickBot="1">
      <c r="B91" s="1268" t="s">
        <v>118</v>
      </c>
      <c r="C91" s="1269"/>
      <c r="D91" s="1269"/>
      <c r="E91" s="1269"/>
      <c r="F91" s="1269"/>
      <c r="G91" s="1269"/>
      <c r="H91" s="1269"/>
      <c r="I91" s="1269"/>
      <c r="J91" s="1269"/>
      <c r="K91" s="1269"/>
      <c r="L91" s="1269"/>
      <c r="M91" s="1269"/>
      <c r="N91" s="1270"/>
    </row>
    <row r="94" spans="2:17" ht="46.15" customHeight="1">
      <c r="B94" s="115" t="s">
        <v>17</v>
      </c>
      <c r="C94" s="115" t="s">
        <v>119</v>
      </c>
      <c r="D94" s="1271" t="s">
        <v>82</v>
      </c>
      <c r="E94" s="1273"/>
    </row>
    <row r="95" spans="2:17" ht="46.9" customHeight="1">
      <c r="B95" s="129" t="s">
        <v>181</v>
      </c>
      <c r="C95" s="44" t="s">
        <v>18</v>
      </c>
      <c r="D95" s="1281"/>
      <c r="E95" s="1281"/>
    </row>
    <row r="98" spans="1:26" ht="26.25">
      <c r="B98" s="1256" t="s">
        <v>121</v>
      </c>
      <c r="C98" s="1257"/>
      <c r="D98" s="1257"/>
      <c r="E98" s="1257"/>
      <c r="F98" s="1257"/>
      <c r="G98" s="1257"/>
      <c r="H98" s="1257"/>
      <c r="I98" s="1257"/>
      <c r="J98" s="1257"/>
      <c r="K98" s="1257"/>
      <c r="L98" s="1257"/>
      <c r="M98" s="1257"/>
      <c r="N98" s="1257"/>
      <c r="O98" s="1257"/>
      <c r="P98" s="1257"/>
    </row>
    <row r="100" spans="1:26" ht="15.75" thickBot="1"/>
    <row r="101" spans="1:26" ht="27" thickBot="1">
      <c r="B101" s="1268" t="s">
        <v>122</v>
      </c>
      <c r="C101" s="1269"/>
      <c r="D101" s="1269"/>
      <c r="E101" s="1269"/>
      <c r="F101" s="1269"/>
      <c r="G101" s="1269"/>
      <c r="H101" s="1269"/>
      <c r="I101" s="1269"/>
      <c r="J101" s="1269"/>
      <c r="K101" s="1269"/>
      <c r="L101" s="1269"/>
      <c r="M101" s="1269"/>
      <c r="N101" s="1270"/>
    </row>
    <row r="103" spans="1:26" ht="15.75" thickBot="1">
      <c r="M103" s="51"/>
      <c r="N103" s="51"/>
    </row>
    <row r="104" spans="1:26" s="15" customFormat="1" ht="109.5" customHeight="1">
      <c r="B104" s="52" t="s">
        <v>33</v>
      </c>
      <c r="C104" s="52" t="s">
        <v>34</v>
      </c>
      <c r="D104" s="52" t="s">
        <v>35</v>
      </c>
      <c r="E104" s="52" t="s">
        <v>36</v>
      </c>
      <c r="F104" s="52" t="s">
        <v>37</v>
      </c>
      <c r="G104" s="52" t="s">
        <v>38</v>
      </c>
      <c r="H104" s="52" t="s">
        <v>39</v>
      </c>
      <c r="I104" s="52" t="s">
        <v>40</v>
      </c>
      <c r="J104" s="52" t="s">
        <v>41</v>
      </c>
      <c r="K104" s="52" t="s">
        <v>42</v>
      </c>
      <c r="L104" s="52" t="s">
        <v>43</v>
      </c>
      <c r="M104" s="53" t="s">
        <v>44</v>
      </c>
      <c r="N104" s="52" t="s">
        <v>45</v>
      </c>
      <c r="O104" s="52" t="s">
        <v>46</v>
      </c>
      <c r="P104" s="54" t="s">
        <v>47</v>
      </c>
      <c r="Q104" s="1480" t="s">
        <v>48</v>
      </c>
      <c r="R104" s="1480"/>
    </row>
    <row r="105" spans="1:26" s="162" customFormat="1">
      <c r="A105" s="150">
        <v>1</v>
      </c>
      <c r="B105" s="153"/>
      <c r="C105" s="153"/>
      <c r="D105" s="153"/>
      <c r="E105" s="154"/>
      <c r="F105" s="155"/>
      <c r="G105" s="184"/>
      <c r="H105" s="156"/>
      <c r="I105" s="156"/>
      <c r="J105" s="157"/>
      <c r="K105" s="159"/>
      <c r="L105" s="769"/>
      <c r="M105" s="173"/>
      <c r="N105" s="173"/>
      <c r="O105" s="173"/>
      <c r="P105" s="160"/>
      <c r="Q105" s="174"/>
      <c r="R105" s="1479"/>
      <c r="S105" s="175"/>
      <c r="T105" s="175"/>
      <c r="U105" s="175"/>
      <c r="V105" s="175"/>
      <c r="W105" s="175"/>
      <c r="X105" s="175"/>
      <c r="Y105" s="175"/>
      <c r="Z105" s="175"/>
    </row>
    <row r="106" spans="1:26" s="162" customFormat="1">
      <c r="A106" s="150">
        <f>+A105+1</f>
        <v>2</v>
      </c>
      <c r="B106" s="153"/>
      <c r="C106" s="153"/>
      <c r="D106" s="153"/>
      <c r="E106" s="154"/>
      <c r="F106" s="155"/>
      <c r="G106" s="184"/>
      <c r="H106" s="156"/>
      <c r="I106" s="156"/>
      <c r="J106" s="157"/>
      <c r="K106" s="159"/>
      <c r="L106" s="769"/>
      <c r="M106" s="173"/>
      <c r="N106" s="173"/>
      <c r="O106" s="160"/>
      <c r="P106" s="160"/>
      <c r="Q106" s="174"/>
      <c r="R106" s="1479"/>
      <c r="S106" s="175"/>
      <c r="T106" s="175"/>
      <c r="U106" s="175"/>
      <c r="V106" s="175"/>
      <c r="W106" s="175"/>
      <c r="X106" s="175"/>
      <c r="Y106" s="175"/>
      <c r="Z106" s="175"/>
    </row>
    <row r="107" spans="1:26" s="162" customFormat="1">
      <c r="A107" s="150">
        <f t="shared" ref="A107:A112" si="2">+A106+1</f>
        <v>3</v>
      </c>
      <c r="B107" s="153"/>
      <c r="C107" s="153"/>
      <c r="D107" s="153"/>
      <c r="E107" s="154"/>
      <c r="F107" s="155"/>
      <c r="G107" s="184"/>
      <c r="H107" s="156"/>
      <c r="I107" s="156"/>
      <c r="J107" s="157"/>
      <c r="K107" s="159"/>
      <c r="L107" s="769"/>
      <c r="M107" s="173"/>
      <c r="N107" s="173"/>
      <c r="O107" s="160"/>
      <c r="P107" s="160"/>
      <c r="Q107" s="174"/>
      <c r="R107" s="1479"/>
      <c r="S107" s="175"/>
      <c r="T107" s="175"/>
      <c r="U107" s="175"/>
      <c r="V107" s="175"/>
      <c r="W107" s="175"/>
      <c r="X107" s="175"/>
      <c r="Y107" s="175"/>
      <c r="Z107" s="175"/>
    </row>
    <row r="108" spans="1:26" s="162" customFormat="1">
      <c r="A108" s="150">
        <f t="shared" si="2"/>
        <v>4</v>
      </c>
      <c r="B108" s="153"/>
      <c r="C108" s="153"/>
      <c r="D108" s="153"/>
      <c r="E108" s="159"/>
      <c r="F108" s="155"/>
      <c r="G108" s="184"/>
      <c r="H108" s="156"/>
      <c r="I108" s="156"/>
      <c r="J108" s="157"/>
      <c r="K108" s="159"/>
      <c r="L108" s="769"/>
      <c r="M108" s="173"/>
      <c r="N108" s="173"/>
      <c r="O108" s="160"/>
      <c r="P108" s="160"/>
      <c r="Q108" s="174"/>
      <c r="R108" s="1479"/>
      <c r="S108" s="175"/>
      <c r="T108" s="175"/>
      <c r="U108" s="175"/>
      <c r="V108" s="175"/>
      <c r="W108" s="175"/>
      <c r="X108" s="175"/>
      <c r="Y108" s="175"/>
      <c r="Z108" s="175"/>
    </row>
    <row r="109" spans="1:26" s="162" customFormat="1">
      <c r="A109" s="150">
        <f t="shared" si="2"/>
        <v>5</v>
      </c>
      <c r="B109" s="153"/>
      <c r="C109" s="153"/>
      <c r="D109" s="153"/>
      <c r="E109" s="159"/>
      <c r="F109" s="155"/>
      <c r="G109" s="184"/>
      <c r="H109" s="156"/>
      <c r="I109" s="156"/>
      <c r="J109" s="157"/>
      <c r="K109" s="159"/>
      <c r="L109" s="769"/>
      <c r="M109" s="173"/>
      <c r="N109" s="173"/>
      <c r="O109" s="160"/>
      <c r="P109" s="160"/>
      <c r="Q109" s="174"/>
      <c r="R109" s="1479"/>
      <c r="S109" s="175"/>
      <c r="T109" s="175"/>
      <c r="U109" s="175"/>
      <c r="V109" s="175"/>
      <c r="W109" s="175"/>
      <c r="X109" s="175"/>
      <c r="Y109" s="175"/>
      <c r="Z109" s="175"/>
    </row>
    <row r="110" spans="1:26" s="162" customFormat="1">
      <c r="A110" s="150">
        <f t="shared" si="2"/>
        <v>6</v>
      </c>
      <c r="B110" s="153"/>
      <c r="C110" s="153"/>
      <c r="D110" s="153"/>
      <c r="E110" s="159"/>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si="2"/>
        <v>7</v>
      </c>
      <c r="B111" s="153"/>
      <c r="C111" s="153"/>
      <c r="D111" s="153"/>
      <c r="E111" s="159"/>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8</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17" s="162" customFormat="1">
      <c r="A113" s="150"/>
      <c r="B113" s="151" t="s">
        <v>28</v>
      </c>
      <c r="C113" s="152"/>
      <c r="D113" s="153"/>
      <c r="E113" s="154"/>
      <c r="F113" s="155"/>
      <c r="G113" s="155"/>
      <c r="H113" s="155"/>
      <c r="I113" s="157"/>
      <c r="J113" s="157"/>
      <c r="K113" s="158">
        <f t="shared" ref="K113:N113" si="3">SUM(K105:K112)</f>
        <v>0</v>
      </c>
      <c r="L113" s="158">
        <f t="shared" si="3"/>
        <v>0</v>
      </c>
      <c r="M113" s="185">
        <f t="shared" si="3"/>
        <v>0</v>
      </c>
      <c r="N113" s="158">
        <f t="shared" si="3"/>
        <v>0</v>
      </c>
      <c r="O113" s="160"/>
      <c r="P113" s="160"/>
      <c r="Q113" s="161"/>
    </row>
    <row r="114" spans="1:17">
      <c r="B114" s="112"/>
      <c r="C114" s="112"/>
      <c r="D114" s="112"/>
      <c r="E114" s="163"/>
      <c r="F114" s="112"/>
      <c r="G114" s="112"/>
      <c r="H114" s="112"/>
      <c r="I114" s="112"/>
      <c r="J114" s="112"/>
      <c r="K114" s="112"/>
      <c r="L114" s="112"/>
      <c r="M114" s="112"/>
      <c r="N114" s="112"/>
      <c r="O114" s="112"/>
      <c r="P114" s="112"/>
    </row>
    <row r="115" spans="1:17" ht="18.75">
      <c r="B115" s="166" t="s">
        <v>123</v>
      </c>
      <c r="C115" s="176">
        <f>+K113</f>
        <v>0</v>
      </c>
      <c r="H115" s="168"/>
      <c r="I115" s="168"/>
      <c r="J115" s="168"/>
      <c r="K115" s="168"/>
      <c r="L115" s="168"/>
      <c r="M115" s="168"/>
      <c r="N115" s="112"/>
      <c r="O115" s="112"/>
      <c r="P115" s="112"/>
    </row>
    <row r="117" spans="1:17" ht="15.75" thickBot="1"/>
    <row r="118" spans="1:17" ht="37.15" customHeight="1" thickBot="1">
      <c r="B118" s="177" t="s">
        <v>124</v>
      </c>
      <c r="C118" s="142" t="s">
        <v>125</v>
      </c>
      <c r="D118" s="177" t="s">
        <v>27</v>
      </c>
      <c r="E118" s="142" t="s">
        <v>126</v>
      </c>
    </row>
    <row r="119" spans="1:17" ht="41.45" customHeight="1">
      <c r="B119" s="178" t="s">
        <v>127</v>
      </c>
      <c r="C119" s="179">
        <v>20</v>
      </c>
      <c r="D119" s="179"/>
      <c r="E119" s="1282">
        <f>+D119+D120+D121</f>
        <v>0</v>
      </c>
    </row>
    <row r="120" spans="1:17">
      <c r="B120" s="178" t="s">
        <v>128</v>
      </c>
      <c r="C120" s="993">
        <v>30</v>
      </c>
      <c r="D120" s="858">
        <v>0</v>
      </c>
      <c r="E120" s="1283"/>
    </row>
    <row r="121" spans="1:17" ht="15.75" thickBot="1">
      <c r="B121" s="178" t="s">
        <v>129</v>
      </c>
      <c r="C121" s="180">
        <v>40</v>
      </c>
      <c r="D121" s="180">
        <v>0</v>
      </c>
      <c r="E121" s="1284"/>
    </row>
    <row r="123" spans="1:17" ht="15.75" thickBot="1"/>
    <row r="124" spans="1:17" ht="27" thickBot="1">
      <c r="B124" s="1268" t="s">
        <v>130</v>
      </c>
      <c r="C124" s="1269"/>
      <c r="D124" s="1269"/>
      <c r="E124" s="1269"/>
      <c r="F124" s="1269"/>
      <c r="G124" s="1269"/>
      <c r="H124" s="1269"/>
      <c r="I124" s="1269"/>
      <c r="J124" s="1269"/>
      <c r="K124" s="1269"/>
      <c r="L124" s="1269"/>
      <c r="M124" s="1269"/>
      <c r="N124" s="1270"/>
    </row>
    <row r="126" spans="1:17" ht="76.5" customHeight="1">
      <c r="B126" s="114" t="s">
        <v>92</v>
      </c>
      <c r="C126" s="114" t="s">
        <v>93</v>
      </c>
      <c r="D126" s="114" t="s">
        <v>94</v>
      </c>
      <c r="E126" s="114" t="s">
        <v>95</v>
      </c>
      <c r="F126" s="114" t="s">
        <v>96</v>
      </c>
      <c r="G126" s="114" t="s">
        <v>97</v>
      </c>
      <c r="H126" s="114" t="s">
        <v>98</v>
      </c>
      <c r="I126" s="114" t="s">
        <v>99</v>
      </c>
      <c r="J126" s="1271" t="s">
        <v>100</v>
      </c>
      <c r="K126" s="1272"/>
      <c r="L126" s="1273"/>
      <c r="M126" s="114" t="s">
        <v>101</v>
      </c>
      <c r="N126" s="114" t="s">
        <v>102</v>
      </c>
      <c r="O126" s="114" t="s">
        <v>103</v>
      </c>
      <c r="P126" s="1271" t="s">
        <v>82</v>
      </c>
      <c r="Q126" s="1273"/>
    </row>
    <row r="127" spans="1:17" ht="60.75" customHeight="1">
      <c r="B127" s="213" t="s">
        <v>460</v>
      </c>
      <c r="C127" s="213"/>
      <c r="D127" s="119"/>
      <c r="E127" s="119"/>
      <c r="F127" s="119"/>
      <c r="G127" s="119"/>
      <c r="H127" s="119"/>
      <c r="I127" s="120"/>
      <c r="J127" s="46" t="s">
        <v>189</v>
      </c>
      <c r="K127" s="188" t="s">
        <v>190</v>
      </c>
      <c r="L127" s="122" t="s">
        <v>191</v>
      </c>
      <c r="M127" s="44"/>
      <c r="N127" s="44"/>
      <c r="O127" s="44"/>
      <c r="P127" s="1468" t="s">
        <v>5391</v>
      </c>
      <c r="Q127" s="1469"/>
    </row>
    <row r="128" spans="1:17" ht="60.75" customHeight="1">
      <c r="B128" s="213" t="s">
        <v>461</v>
      </c>
      <c r="C128" s="213"/>
      <c r="D128" s="119"/>
      <c r="E128" s="119"/>
      <c r="F128" s="119"/>
      <c r="G128" s="119"/>
      <c r="H128" s="119"/>
      <c r="I128" s="120"/>
      <c r="J128" s="46"/>
      <c r="K128" s="188"/>
      <c r="L128" s="122"/>
      <c r="M128" s="44"/>
      <c r="N128" s="44"/>
      <c r="O128" s="44"/>
      <c r="P128" s="1321"/>
      <c r="Q128" s="1322"/>
    </row>
    <row r="129" spans="2:17" ht="33.6" customHeight="1">
      <c r="B129" s="213" t="s">
        <v>462</v>
      </c>
      <c r="C129" s="213"/>
      <c r="D129" s="119"/>
      <c r="E129" s="119"/>
      <c r="F129" s="119"/>
      <c r="G129" s="119"/>
      <c r="H129" s="119"/>
      <c r="I129" s="120"/>
      <c r="J129" s="46"/>
      <c r="K129" s="122"/>
      <c r="L129" s="122"/>
      <c r="M129" s="44"/>
      <c r="N129" s="44"/>
      <c r="O129" s="44"/>
      <c r="P129" s="1470"/>
      <c r="Q129" s="1471"/>
    </row>
    <row r="132" spans="2:17" ht="15.75" thickBot="1"/>
    <row r="133" spans="2:17" ht="54" customHeight="1">
      <c r="B133" s="879" t="s">
        <v>17</v>
      </c>
      <c r="C133" s="879" t="s">
        <v>124</v>
      </c>
      <c r="D133" s="114" t="s">
        <v>125</v>
      </c>
      <c r="E133" s="879" t="s">
        <v>27</v>
      </c>
      <c r="F133" s="142" t="s">
        <v>138</v>
      </c>
      <c r="G133" s="143"/>
    </row>
    <row r="134" spans="2:17" ht="120.75" customHeight="1">
      <c r="B134" s="1285" t="s">
        <v>139</v>
      </c>
      <c r="C134" s="144" t="s">
        <v>140</v>
      </c>
      <c r="D134" s="858">
        <v>25</v>
      </c>
      <c r="E134" s="858"/>
      <c r="F134" s="1286">
        <f>+E134+E135+E136</f>
        <v>0</v>
      </c>
      <c r="G134" s="145"/>
    </row>
    <row r="135" spans="2:17" ht="76.150000000000006" customHeight="1">
      <c r="B135" s="1285"/>
      <c r="C135" s="144" t="s">
        <v>141</v>
      </c>
      <c r="D135" s="866">
        <v>25</v>
      </c>
      <c r="E135" s="858"/>
      <c r="F135" s="1287"/>
      <c r="G135" s="145"/>
    </row>
    <row r="136" spans="2:17" ht="69" customHeight="1">
      <c r="B136" s="1285"/>
      <c r="C136" s="144" t="s">
        <v>142</v>
      </c>
      <c r="D136" s="858">
        <v>10</v>
      </c>
      <c r="E136" s="858"/>
      <c r="F136" s="1288"/>
      <c r="G136" s="145"/>
    </row>
    <row r="137" spans="2:17">
      <c r="C137"/>
    </row>
    <row r="140" spans="2:17">
      <c r="B140" s="42" t="s">
        <v>143</v>
      </c>
    </row>
    <row r="143" spans="2:17">
      <c r="B143" s="43" t="s">
        <v>17</v>
      </c>
      <c r="C143" s="43" t="s">
        <v>26</v>
      </c>
      <c r="D143" s="879" t="s">
        <v>27</v>
      </c>
      <c r="E143" s="879" t="s">
        <v>28</v>
      </c>
    </row>
    <row r="144" spans="2:17" ht="61.5" customHeight="1">
      <c r="B144" s="49" t="s">
        <v>144</v>
      </c>
      <c r="C144" s="50">
        <v>40</v>
      </c>
      <c r="D144" s="858">
        <f>+E119</f>
        <v>0</v>
      </c>
      <c r="E144" s="1265">
        <f>+D144+D145</f>
        <v>0</v>
      </c>
    </row>
    <row r="145" spans="2:5" ht="68.25" customHeight="1">
      <c r="B145" s="49" t="s">
        <v>145</v>
      </c>
      <c r="C145" s="50">
        <v>60</v>
      </c>
      <c r="D145" s="858">
        <f>+F134</f>
        <v>0</v>
      </c>
      <c r="E145" s="1266"/>
    </row>
  </sheetData>
  <mergeCells count="47">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98:P98"/>
    <mergeCell ref="O71:P71"/>
    <mergeCell ref="O72:P72"/>
    <mergeCell ref="O73:P73"/>
    <mergeCell ref="O74:P74"/>
    <mergeCell ref="O75:P75"/>
    <mergeCell ref="B81:N81"/>
    <mergeCell ref="J86:L86"/>
    <mergeCell ref="P86:Q86"/>
    <mergeCell ref="B91:N91"/>
    <mergeCell ref="D94:E94"/>
    <mergeCell ref="D95:E95"/>
    <mergeCell ref="P127:Q129"/>
    <mergeCell ref="B134:B136"/>
    <mergeCell ref="F134:F136"/>
    <mergeCell ref="E144:E145"/>
    <mergeCell ref="B101:N101"/>
    <mergeCell ref="Q104:R104"/>
    <mergeCell ref="R105:R112"/>
    <mergeCell ref="E119:E121"/>
    <mergeCell ref="B124:N124"/>
    <mergeCell ref="J126:L126"/>
    <mergeCell ref="P126:Q126"/>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zoomScale="80" zoomScaleNormal="80" workbookViewId="0">
      <selection activeCell="A22" sqref="A22"/>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5480</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18</v>
      </c>
      <c r="E15" s="20">
        <v>626484300</v>
      </c>
      <c r="F15" s="208">
        <v>300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626484300</v>
      </c>
      <c r="F22" s="29">
        <f>SUM(F15:F21)</f>
        <v>300</v>
      </c>
      <c r="G22" s="779"/>
      <c r="H22" s="25"/>
      <c r="I22" s="15"/>
      <c r="J22" s="15"/>
      <c r="K22" s="15"/>
      <c r="L22" s="15"/>
      <c r="M22" s="15"/>
      <c r="N22" s="26"/>
    </row>
    <row r="23" spans="1:14" ht="45.75" thickBot="1">
      <c r="A23" s="30"/>
      <c r="B23" s="31" t="s">
        <v>14</v>
      </c>
      <c r="C23" s="31" t="s">
        <v>15</v>
      </c>
      <c r="E23" s="19"/>
      <c r="F23" s="252"/>
      <c r="G23" s="19"/>
      <c r="H23" s="19"/>
      <c r="I23" s="32"/>
      <c r="J23" s="32"/>
      <c r="K23" s="32"/>
      <c r="L23" s="32"/>
      <c r="M23" s="32"/>
    </row>
    <row r="24" spans="1:14" ht="38.25" customHeight="1" thickBot="1">
      <c r="A24" s="33">
        <v>1</v>
      </c>
      <c r="C24" s="1235">
        <f>F22*80%</f>
        <v>240</v>
      </c>
      <c r="D24" s="647"/>
      <c r="E24" s="1236">
        <f>E22</f>
        <v>626484300</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+F145</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t="s">
        <v>31</v>
      </c>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60.75" customHeight="1">
      <c r="B87" s="1195" t="s">
        <v>469</v>
      </c>
      <c r="C87" s="1195" t="s">
        <v>470</v>
      </c>
      <c r="D87" s="1195" t="s">
        <v>5481</v>
      </c>
      <c r="E87" s="1195">
        <v>34327083</v>
      </c>
      <c r="F87" s="1195" t="s">
        <v>5482</v>
      </c>
      <c r="G87" s="1195" t="s">
        <v>185</v>
      </c>
      <c r="H87" s="1199">
        <v>41790</v>
      </c>
      <c r="I87" s="1195"/>
      <c r="J87" s="1189" t="s">
        <v>5398</v>
      </c>
      <c r="K87" s="1195" t="s">
        <v>5483</v>
      </c>
      <c r="L87" s="1189" t="s">
        <v>5355</v>
      </c>
      <c r="M87" s="1198" t="s">
        <v>18</v>
      </c>
      <c r="N87" s="1198" t="s">
        <v>18</v>
      </c>
      <c r="O87" s="1198" t="s">
        <v>18</v>
      </c>
      <c r="P87" s="1189"/>
      <c r="Q87" s="1195"/>
    </row>
    <row r="88" spans="2:17" ht="33.6" customHeight="1">
      <c r="B88" s="1195" t="s">
        <v>212</v>
      </c>
      <c r="C88" s="1195" t="s">
        <v>470</v>
      </c>
      <c r="D88" s="1195" t="s">
        <v>5484</v>
      </c>
      <c r="E88" s="1195">
        <v>1081592364</v>
      </c>
      <c r="F88" s="1195" t="s">
        <v>3660</v>
      </c>
      <c r="G88" s="1195" t="s">
        <v>494</v>
      </c>
      <c r="H88" s="1199">
        <v>40648</v>
      </c>
      <c r="I88" s="1195"/>
      <c r="J88" s="1189" t="s">
        <v>5485</v>
      </c>
      <c r="K88" s="1195" t="s">
        <v>5486</v>
      </c>
      <c r="L88" s="1189" t="s">
        <v>5487</v>
      </c>
      <c r="M88" s="1198" t="s">
        <v>18</v>
      </c>
      <c r="N88" s="1198" t="s">
        <v>18</v>
      </c>
      <c r="O88" s="1198" t="s">
        <v>18</v>
      </c>
      <c r="P88" s="1189" t="s">
        <v>5488</v>
      </c>
      <c r="Q88" s="1195"/>
    </row>
    <row r="89" spans="2:17" ht="33.6" customHeight="1">
      <c r="B89" s="1195" t="s">
        <v>114</v>
      </c>
      <c r="C89" s="1195" t="s">
        <v>470</v>
      </c>
      <c r="D89" s="1195" t="s">
        <v>5489</v>
      </c>
      <c r="E89" s="1195">
        <v>25279331</v>
      </c>
      <c r="F89" s="1195" t="s">
        <v>3660</v>
      </c>
      <c r="G89" s="1195" t="s">
        <v>353</v>
      </c>
      <c r="H89" s="1195" t="s">
        <v>5490</v>
      </c>
      <c r="I89" s="1195"/>
      <c r="J89" s="1189" t="s">
        <v>5491</v>
      </c>
      <c r="K89" s="1195" t="s">
        <v>5492</v>
      </c>
      <c r="L89" s="1189" t="s">
        <v>5493</v>
      </c>
      <c r="M89" s="1198" t="s">
        <v>18</v>
      </c>
      <c r="N89" s="1198" t="s">
        <v>18</v>
      </c>
      <c r="O89" s="1198" t="s">
        <v>18</v>
      </c>
      <c r="P89" s="1189" t="s">
        <v>5494</v>
      </c>
      <c r="Q89" s="1195"/>
    </row>
    <row r="91" spans="2:17" ht="15.75" thickBot="1"/>
    <row r="92" spans="2:17" ht="27" thickBot="1">
      <c r="B92" s="1268" t="s">
        <v>118</v>
      </c>
      <c r="C92" s="1269"/>
      <c r="D92" s="1269"/>
      <c r="E92" s="1269"/>
      <c r="F92" s="1269"/>
      <c r="G92" s="1269"/>
      <c r="H92" s="1269"/>
      <c r="I92" s="1269"/>
      <c r="J92" s="1269"/>
      <c r="K92" s="1269"/>
      <c r="L92" s="1269"/>
      <c r="M92" s="1269"/>
      <c r="N92" s="1270"/>
    </row>
    <row r="95" spans="2:17" ht="46.15" customHeight="1">
      <c r="B95" s="115" t="s">
        <v>17</v>
      </c>
      <c r="C95" s="115" t="s">
        <v>119</v>
      </c>
      <c r="D95" s="1271" t="s">
        <v>82</v>
      </c>
      <c r="E95" s="1273"/>
    </row>
    <row r="96" spans="2:17" ht="46.9" customHeight="1">
      <c r="B96" s="129" t="s">
        <v>181</v>
      </c>
      <c r="C96" s="44" t="s">
        <v>18</v>
      </c>
      <c r="D96" s="1281"/>
      <c r="E96" s="1281"/>
    </row>
    <row r="99" spans="1:26" ht="26.25">
      <c r="B99" s="1256" t="s">
        <v>121</v>
      </c>
      <c r="C99" s="1257"/>
      <c r="D99" s="1257"/>
      <c r="E99" s="1257"/>
      <c r="F99" s="1257"/>
      <c r="G99" s="1257"/>
      <c r="H99" s="1257"/>
      <c r="I99" s="1257"/>
      <c r="J99" s="1257"/>
      <c r="K99" s="1257"/>
      <c r="L99" s="1257"/>
      <c r="M99" s="1257"/>
      <c r="N99" s="1257"/>
      <c r="O99" s="1257"/>
      <c r="P99" s="1257"/>
    </row>
    <row r="101" spans="1:26" ht="15.75" thickBot="1"/>
    <row r="102" spans="1:26" ht="27" thickBot="1">
      <c r="B102" s="1268" t="s">
        <v>122</v>
      </c>
      <c r="C102" s="1269"/>
      <c r="D102" s="1269"/>
      <c r="E102" s="1269"/>
      <c r="F102" s="1269"/>
      <c r="G102" s="1269"/>
      <c r="H102" s="1269"/>
      <c r="I102" s="1269"/>
      <c r="J102" s="1269"/>
      <c r="K102" s="1269"/>
      <c r="L102" s="1269"/>
      <c r="M102" s="1269"/>
      <c r="N102" s="1270"/>
    </row>
    <row r="104" spans="1:26" ht="15.75" thickBot="1">
      <c r="M104" s="51"/>
      <c r="N104" s="51"/>
    </row>
    <row r="105" spans="1:26" s="15" customFormat="1" ht="109.5" customHeight="1">
      <c r="B105" s="52" t="s">
        <v>33</v>
      </c>
      <c r="C105" s="52" t="s">
        <v>34</v>
      </c>
      <c r="D105" s="52" t="s">
        <v>35</v>
      </c>
      <c r="E105" s="52" t="s">
        <v>36</v>
      </c>
      <c r="F105" s="52" t="s">
        <v>37</v>
      </c>
      <c r="G105" s="52" t="s">
        <v>38</v>
      </c>
      <c r="H105" s="52" t="s">
        <v>39</v>
      </c>
      <c r="I105" s="52" t="s">
        <v>40</v>
      </c>
      <c r="J105" s="52" t="s">
        <v>41</v>
      </c>
      <c r="K105" s="52" t="s">
        <v>42</v>
      </c>
      <c r="L105" s="52" t="s">
        <v>43</v>
      </c>
      <c r="M105" s="53" t="s">
        <v>44</v>
      </c>
      <c r="N105" s="52" t="s">
        <v>45</v>
      </c>
      <c r="O105" s="52" t="s">
        <v>46</v>
      </c>
      <c r="P105" s="54" t="s">
        <v>47</v>
      </c>
      <c r="Q105" s="1480" t="s">
        <v>48</v>
      </c>
      <c r="R105" s="1480"/>
    </row>
    <row r="106" spans="1:26" s="162" customFormat="1">
      <c r="A106" s="150">
        <v>1</v>
      </c>
      <c r="B106" s="153"/>
      <c r="C106" s="153"/>
      <c r="D106" s="153"/>
      <c r="E106" s="154"/>
      <c r="F106" s="155"/>
      <c r="G106" s="184"/>
      <c r="H106" s="156"/>
      <c r="I106" s="156"/>
      <c r="J106" s="157"/>
      <c r="K106" s="159"/>
      <c r="L106" s="769"/>
      <c r="M106" s="173"/>
      <c r="N106" s="173"/>
      <c r="O106" s="173"/>
      <c r="P106" s="160"/>
      <c r="Q106" s="174"/>
      <c r="R106" s="1479"/>
      <c r="S106" s="175"/>
      <c r="T106" s="175"/>
      <c r="U106" s="175"/>
      <c r="V106" s="175"/>
      <c r="W106" s="175"/>
      <c r="X106" s="175"/>
      <c r="Y106" s="175"/>
      <c r="Z106" s="175"/>
    </row>
    <row r="107" spans="1:26" s="162" customFormat="1">
      <c r="A107" s="150">
        <f>+A106+1</f>
        <v>2</v>
      </c>
      <c r="B107" s="153"/>
      <c r="C107" s="153"/>
      <c r="D107" s="153"/>
      <c r="E107" s="154"/>
      <c r="F107" s="155"/>
      <c r="G107" s="184"/>
      <c r="H107" s="156"/>
      <c r="I107" s="156"/>
      <c r="J107" s="157"/>
      <c r="K107" s="159"/>
      <c r="L107" s="769"/>
      <c r="M107" s="173"/>
      <c r="N107" s="173"/>
      <c r="O107" s="160"/>
      <c r="P107" s="160"/>
      <c r="Q107" s="174"/>
      <c r="R107" s="1479"/>
      <c r="S107" s="175"/>
      <c r="T107" s="175"/>
      <c r="U107" s="175"/>
      <c r="V107" s="175"/>
      <c r="W107" s="175"/>
      <c r="X107" s="175"/>
      <c r="Y107" s="175"/>
      <c r="Z107" s="175"/>
    </row>
    <row r="108" spans="1:26" s="162" customFormat="1">
      <c r="A108" s="150">
        <f t="shared" ref="A108:A113" si="2">+A107+1</f>
        <v>3</v>
      </c>
      <c r="B108" s="153"/>
      <c r="C108" s="153"/>
      <c r="D108" s="153"/>
      <c r="E108" s="154"/>
      <c r="F108" s="155"/>
      <c r="G108" s="184"/>
      <c r="H108" s="156"/>
      <c r="I108" s="156"/>
      <c r="J108" s="157"/>
      <c r="K108" s="159"/>
      <c r="L108" s="769"/>
      <c r="M108" s="173"/>
      <c r="N108" s="173"/>
      <c r="O108" s="160"/>
      <c r="P108" s="160"/>
      <c r="Q108" s="174"/>
      <c r="R108" s="1479"/>
      <c r="S108" s="175"/>
      <c r="T108" s="175"/>
      <c r="U108" s="175"/>
      <c r="V108" s="175"/>
      <c r="W108" s="175"/>
      <c r="X108" s="175"/>
      <c r="Y108" s="175"/>
      <c r="Z108" s="175"/>
    </row>
    <row r="109" spans="1:26" s="162" customFormat="1">
      <c r="A109" s="150">
        <f t="shared" si="2"/>
        <v>4</v>
      </c>
      <c r="B109" s="153"/>
      <c r="C109" s="153"/>
      <c r="D109" s="153"/>
      <c r="E109" s="159"/>
      <c r="F109" s="155"/>
      <c r="G109" s="184"/>
      <c r="H109" s="156"/>
      <c r="I109" s="156"/>
      <c r="J109" s="157"/>
      <c r="K109" s="159"/>
      <c r="L109" s="769"/>
      <c r="M109" s="173"/>
      <c r="N109" s="173"/>
      <c r="O109" s="160"/>
      <c r="P109" s="160"/>
      <c r="Q109" s="174"/>
      <c r="R109" s="1479"/>
      <c r="S109" s="175"/>
      <c r="T109" s="175"/>
      <c r="U109" s="175"/>
      <c r="V109" s="175"/>
      <c r="W109" s="175"/>
      <c r="X109" s="175"/>
      <c r="Y109" s="175"/>
      <c r="Z109" s="175"/>
    </row>
    <row r="110" spans="1:26" s="162" customFormat="1">
      <c r="A110" s="150">
        <f t="shared" si="2"/>
        <v>5</v>
      </c>
      <c r="B110" s="153"/>
      <c r="C110" s="153"/>
      <c r="D110" s="153"/>
      <c r="E110" s="159"/>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si="2"/>
        <v>6</v>
      </c>
      <c r="B111" s="153"/>
      <c r="C111" s="153"/>
      <c r="D111" s="153"/>
      <c r="E111" s="159"/>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7</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2"/>
        <v>8</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c r="B114" s="151" t="s">
        <v>28</v>
      </c>
      <c r="C114" s="152"/>
      <c r="D114" s="153"/>
      <c r="E114" s="154"/>
      <c r="F114" s="155"/>
      <c r="G114" s="155"/>
      <c r="H114" s="155"/>
      <c r="I114" s="157"/>
      <c r="J114" s="157"/>
      <c r="K114" s="158">
        <f t="shared" ref="K114:N114" si="3">SUM(K106:K113)</f>
        <v>0</v>
      </c>
      <c r="L114" s="158">
        <f t="shared" si="3"/>
        <v>0</v>
      </c>
      <c r="M114" s="185">
        <f t="shared" si="3"/>
        <v>0</v>
      </c>
      <c r="N114" s="158">
        <f t="shared" si="3"/>
        <v>0</v>
      </c>
      <c r="O114" s="160"/>
      <c r="P114" s="160"/>
      <c r="Q114" s="161"/>
    </row>
    <row r="115" spans="1:26">
      <c r="B115" s="112"/>
      <c r="C115" s="112"/>
      <c r="D115" s="112"/>
      <c r="E115" s="163"/>
      <c r="F115" s="112"/>
      <c r="G115" s="112"/>
      <c r="H115" s="112"/>
      <c r="I115" s="112"/>
      <c r="J115" s="112"/>
      <c r="K115" s="112"/>
      <c r="L115" s="112"/>
      <c r="M115" s="112"/>
      <c r="N115" s="112"/>
      <c r="O115" s="112"/>
      <c r="P115" s="112"/>
    </row>
    <row r="116" spans="1:26" ht="18.75">
      <c r="B116" s="166" t="s">
        <v>123</v>
      </c>
      <c r="C116" s="176">
        <f>+K114</f>
        <v>0</v>
      </c>
      <c r="H116" s="168"/>
      <c r="I116" s="168"/>
      <c r="J116" s="168"/>
      <c r="K116" s="168"/>
      <c r="L116" s="168"/>
      <c r="M116" s="168"/>
      <c r="N116" s="112"/>
      <c r="O116" s="112"/>
      <c r="P116" s="112"/>
    </row>
    <row r="118" spans="1:26" ht="15.75" thickBot="1"/>
    <row r="119" spans="1:26" ht="37.15" customHeight="1" thickBot="1">
      <c r="B119" s="177" t="s">
        <v>124</v>
      </c>
      <c r="C119" s="142" t="s">
        <v>125</v>
      </c>
      <c r="D119" s="177" t="s">
        <v>27</v>
      </c>
      <c r="E119" s="142" t="s">
        <v>126</v>
      </c>
    </row>
    <row r="120" spans="1:26" ht="41.45" customHeight="1">
      <c r="B120" s="178" t="s">
        <v>127</v>
      </c>
      <c r="C120" s="179">
        <v>20</v>
      </c>
      <c r="D120" s="179"/>
      <c r="E120" s="1282">
        <f>+D120+D121+D122</f>
        <v>0</v>
      </c>
    </row>
    <row r="121" spans="1:26">
      <c r="B121" s="178" t="s">
        <v>128</v>
      </c>
      <c r="C121" s="993">
        <v>30</v>
      </c>
      <c r="D121" s="858">
        <v>0</v>
      </c>
      <c r="E121" s="1283"/>
    </row>
    <row r="122" spans="1:26" ht="15.75" thickBot="1">
      <c r="B122" s="178" t="s">
        <v>129</v>
      </c>
      <c r="C122" s="180">
        <v>40</v>
      </c>
      <c r="D122" s="180">
        <v>0</v>
      </c>
      <c r="E122" s="1284"/>
    </row>
    <row r="124" spans="1:26" ht="15.75" thickBot="1"/>
    <row r="125" spans="1:26" ht="27" thickBot="1">
      <c r="B125" s="1268" t="s">
        <v>130</v>
      </c>
      <c r="C125" s="1269"/>
      <c r="D125" s="1269"/>
      <c r="E125" s="1269"/>
      <c r="F125" s="1269"/>
      <c r="G125" s="1269"/>
      <c r="H125" s="1269"/>
      <c r="I125" s="1269"/>
      <c r="J125" s="1269"/>
      <c r="K125" s="1269"/>
      <c r="L125" s="1269"/>
      <c r="M125" s="1269"/>
      <c r="N125" s="1270"/>
    </row>
    <row r="127" spans="1:26" ht="76.5" customHeight="1">
      <c r="B127" s="114" t="s">
        <v>92</v>
      </c>
      <c r="C127" s="114" t="s">
        <v>93</v>
      </c>
      <c r="D127" s="114" t="s">
        <v>94</v>
      </c>
      <c r="E127" s="114" t="s">
        <v>95</v>
      </c>
      <c r="F127" s="114" t="s">
        <v>96</v>
      </c>
      <c r="G127" s="114" t="s">
        <v>97</v>
      </c>
      <c r="H127" s="114" t="s">
        <v>98</v>
      </c>
      <c r="I127" s="114" t="s">
        <v>99</v>
      </c>
      <c r="J127" s="1271" t="s">
        <v>100</v>
      </c>
      <c r="K127" s="1272"/>
      <c r="L127" s="1273"/>
      <c r="M127" s="114" t="s">
        <v>101</v>
      </c>
      <c r="N127" s="114" t="s">
        <v>102</v>
      </c>
      <c r="O127" s="114" t="s">
        <v>103</v>
      </c>
      <c r="P127" s="1271" t="s">
        <v>82</v>
      </c>
      <c r="Q127" s="1273"/>
    </row>
    <row r="128" spans="1:26" ht="60.75" customHeight="1">
      <c r="B128" s="213" t="s">
        <v>460</v>
      </c>
      <c r="C128" s="213"/>
      <c r="D128" s="119"/>
      <c r="E128" s="119"/>
      <c r="F128" s="119"/>
      <c r="G128" s="119"/>
      <c r="H128" s="119"/>
      <c r="I128" s="120"/>
      <c r="J128" s="46" t="s">
        <v>189</v>
      </c>
      <c r="K128" s="188" t="s">
        <v>190</v>
      </c>
      <c r="L128" s="122" t="s">
        <v>191</v>
      </c>
      <c r="M128" s="44"/>
      <c r="N128" s="44"/>
      <c r="O128" s="44"/>
      <c r="P128" s="1468" t="s">
        <v>5391</v>
      </c>
      <c r="Q128" s="1469"/>
    </row>
    <row r="129" spans="2:17" ht="60.75" customHeight="1">
      <c r="B129" s="213" t="s">
        <v>461</v>
      </c>
      <c r="C129" s="213"/>
      <c r="D129" s="119"/>
      <c r="E129" s="119"/>
      <c r="F129" s="119"/>
      <c r="G129" s="119"/>
      <c r="H129" s="119"/>
      <c r="I129" s="120"/>
      <c r="J129" s="46"/>
      <c r="K129" s="188"/>
      <c r="L129" s="122"/>
      <c r="M129" s="44"/>
      <c r="N129" s="44"/>
      <c r="O129" s="44"/>
      <c r="P129" s="1321"/>
      <c r="Q129" s="1322"/>
    </row>
    <row r="130" spans="2:17" ht="33.6" customHeight="1">
      <c r="B130" s="213" t="s">
        <v>462</v>
      </c>
      <c r="C130" s="213"/>
      <c r="D130" s="119"/>
      <c r="E130" s="119"/>
      <c r="F130" s="119"/>
      <c r="G130" s="119"/>
      <c r="H130" s="119"/>
      <c r="I130" s="120"/>
      <c r="J130" s="46"/>
      <c r="K130" s="122"/>
      <c r="L130" s="122"/>
      <c r="M130" s="44"/>
      <c r="N130" s="44"/>
      <c r="O130" s="44"/>
      <c r="P130" s="1470"/>
      <c r="Q130" s="1471"/>
    </row>
    <row r="133" spans="2:17" ht="15.75" thickBot="1"/>
    <row r="134" spans="2:17" ht="54" customHeight="1">
      <c r="B134" s="879" t="s">
        <v>17</v>
      </c>
      <c r="C134" s="879" t="s">
        <v>124</v>
      </c>
      <c r="D134" s="114" t="s">
        <v>125</v>
      </c>
      <c r="E134" s="879" t="s">
        <v>27</v>
      </c>
      <c r="F134" s="142" t="s">
        <v>138</v>
      </c>
      <c r="G134" s="143"/>
    </row>
    <row r="135" spans="2:17" ht="120.75" customHeight="1">
      <c r="B135" s="1285" t="s">
        <v>139</v>
      </c>
      <c r="C135" s="144" t="s">
        <v>140</v>
      </c>
      <c r="D135" s="858">
        <v>25</v>
      </c>
      <c r="E135" s="858"/>
      <c r="F135" s="1286">
        <f>+E135+E136+E137</f>
        <v>0</v>
      </c>
      <c r="G135" s="145"/>
    </row>
    <row r="136" spans="2:17" ht="76.150000000000006" customHeight="1">
      <c r="B136" s="1285"/>
      <c r="C136" s="144" t="s">
        <v>141</v>
      </c>
      <c r="D136" s="866">
        <v>25</v>
      </c>
      <c r="E136" s="858"/>
      <c r="F136" s="1287"/>
      <c r="G136" s="145"/>
    </row>
    <row r="137" spans="2:17" ht="69" customHeight="1">
      <c r="B137" s="1285"/>
      <c r="C137" s="144" t="s">
        <v>142</v>
      </c>
      <c r="D137" s="858">
        <v>10</v>
      </c>
      <c r="E137" s="858"/>
      <c r="F137" s="1288"/>
      <c r="G137" s="145"/>
    </row>
    <row r="138" spans="2:17">
      <c r="C138"/>
    </row>
    <row r="141" spans="2:17">
      <c r="B141" s="42" t="s">
        <v>143</v>
      </c>
    </row>
    <row r="144" spans="2:17">
      <c r="B144" s="43" t="s">
        <v>17</v>
      </c>
      <c r="C144" s="43" t="s">
        <v>26</v>
      </c>
      <c r="D144" s="879" t="s">
        <v>27</v>
      </c>
      <c r="E144" s="879" t="s">
        <v>28</v>
      </c>
    </row>
    <row r="145" spans="2:5" ht="61.5" customHeight="1">
      <c r="B145" s="49" t="s">
        <v>144</v>
      </c>
      <c r="C145" s="50">
        <v>40</v>
      </c>
      <c r="D145" s="858">
        <f>+E120</f>
        <v>0</v>
      </c>
      <c r="E145" s="1265">
        <f>+D145+D146</f>
        <v>0</v>
      </c>
    </row>
    <row r="146" spans="2:5" ht="68.25" customHeight="1">
      <c r="B146" s="49" t="s">
        <v>145</v>
      </c>
      <c r="C146" s="50">
        <v>60</v>
      </c>
      <c r="D146" s="858">
        <f>+F135</f>
        <v>0</v>
      </c>
      <c r="E146" s="1266"/>
    </row>
  </sheetData>
  <mergeCells count="47">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99:P99"/>
    <mergeCell ref="O71:P71"/>
    <mergeCell ref="O72:P72"/>
    <mergeCell ref="O73:P73"/>
    <mergeCell ref="O74:P74"/>
    <mergeCell ref="O75:P75"/>
    <mergeCell ref="B81:N81"/>
    <mergeCell ref="J86:L86"/>
    <mergeCell ref="P86:Q86"/>
    <mergeCell ref="B92:N92"/>
    <mergeCell ref="D95:E95"/>
    <mergeCell ref="D96:E96"/>
    <mergeCell ref="P128:Q130"/>
    <mergeCell ref="B135:B137"/>
    <mergeCell ref="F135:F137"/>
    <mergeCell ref="E145:E146"/>
    <mergeCell ref="B102:N102"/>
    <mergeCell ref="Q105:R105"/>
    <mergeCell ref="R106:R113"/>
    <mergeCell ref="E120:E122"/>
    <mergeCell ref="B125:N125"/>
    <mergeCell ref="J127:L127"/>
    <mergeCell ref="P127:Q127"/>
  </mergeCells>
  <dataValidations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zoomScale="80" zoomScaleNormal="80" workbookViewId="0">
      <selection activeCell="B4" sqref="B4:P4"/>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2.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5495</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3</v>
      </c>
      <c r="E15" s="20">
        <v>501187440</v>
      </c>
      <c r="F15" s="208">
        <v>240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501187440</v>
      </c>
      <c r="F22" s="29">
        <f>SUM(F15:F21)</f>
        <v>240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192</v>
      </c>
      <c r="D24" s="647"/>
      <c r="E24" s="1236">
        <f>E22</f>
        <v>501187440</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206"/>
      <c r="F30"/>
      <c r="G30"/>
      <c r="H30"/>
      <c r="I30" s="1207"/>
      <c r="J30" s="15"/>
      <c r="K30" s="15"/>
      <c r="L30" s="15"/>
      <c r="M30" s="15"/>
      <c r="N30" s="16"/>
    </row>
    <row r="31" spans="1:14">
      <c r="A31" s="873"/>
      <c r="B31" s="44" t="s">
        <v>21</v>
      </c>
      <c r="C31" s="44"/>
      <c r="D31" s="638" t="s">
        <v>184</v>
      </c>
      <c r="E31" s="1206"/>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+F144</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t="s">
        <v>31</v>
      </c>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33.6" customHeight="1">
      <c r="B87" s="1195" t="s">
        <v>610</v>
      </c>
      <c r="C87" s="1195" t="s">
        <v>5496</v>
      </c>
      <c r="D87" s="1195" t="s">
        <v>5497</v>
      </c>
      <c r="E87" s="1195">
        <v>25742226</v>
      </c>
      <c r="F87" s="1195" t="s">
        <v>107</v>
      </c>
      <c r="G87" s="1195" t="s">
        <v>1820</v>
      </c>
      <c r="H87" s="1199">
        <v>38961</v>
      </c>
      <c r="I87" s="1195"/>
      <c r="J87" s="1189" t="s">
        <v>5398</v>
      </c>
      <c r="K87" s="1195" t="s">
        <v>5498</v>
      </c>
      <c r="L87" s="1189" t="s">
        <v>4886</v>
      </c>
      <c r="M87" s="1198" t="s">
        <v>18</v>
      </c>
      <c r="N87" s="1198" t="s">
        <v>18</v>
      </c>
      <c r="O87" s="1198" t="s">
        <v>18</v>
      </c>
      <c r="P87" s="1189"/>
      <c r="Q87" s="1195"/>
    </row>
    <row r="88" spans="2:17" ht="31.5" customHeight="1">
      <c r="B88" s="1195" t="s">
        <v>114</v>
      </c>
      <c r="C88" s="1195" t="s">
        <v>5496</v>
      </c>
      <c r="D88" s="1195" t="s">
        <v>5499</v>
      </c>
      <c r="E88" s="1195">
        <v>1061709017</v>
      </c>
      <c r="F88" s="1195" t="s">
        <v>114</v>
      </c>
      <c r="G88" s="1195" t="s">
        <v>353</v>
      </c>
      <c r="H88" s="1199">
        <v>41257</v>
      </c>
      <c r="I88" s="1195"/>
      <c r="J88" s="1189" t="s">
        <v>5398</v>
      </c>
      <c r="K88" s="1195" t="s">
        <v>5500</v>
      </c>
      <c r="L88" s="1189" t="s">
        <v>5355</v>
      </c>
      <c r="M88" s="1198" t="s">
        <v>18</v>
      </c>
      <c r="N88" s="1198" t="s">
        <v>18</v>
      </c>
      <c r="O88" s="1198" t="s">
        <v>18</v>
      </c>
      <c r="P88" s="1189"/>
      <c r="Q88" s="1195"/>
    </row>
    <row r="89" spans="2:17" ht="37.5" customHeight="1">
      <c r="B89" s="1195" t="s">
        <v>1056</v>
      </c>
      <c r="C89" s="1195" t="s">
        <v>5496</v>
      </c>
      <c r="D89" s="1195" t="s">
        <v>5501</v>
      </c>
      <c r="E89" s="1195">
        <v>25276952</v>
      </c>
      <c r="F89" s="1195" t="s">
        <v>114</v>
      </c>
      <c r="G89" s="1195" t="s">
        <v>115</v>
      </c>
      <c r="H89" s="1199">
        <v>39982</v>
      </c>
      <c r="I89" s="1195"/>
      <c r="J89" s="1189" t="s">
        <v>5398</v>
      </c>
      <c r="K89" s="1195" t="s">
        <v>5502</v>
      </c>
      <c r="L89" s="1189" t="s">
        <v>5355</v>
      </c>
      <c r="M89" s="1198" t="s">
        <v>18</v>
      </c>
      <c r="N89" s="1198" t="s">
        <v>18</v>
      </c>
      <c r="O89" s="1198" t="s">
        <v>18</v>
      </c>
      <c r="P89" s="1189"/>
      <c r="Q89" s="1195"/>
    </row>
    <row r="90" spans="2:17" ht="15.75" thickBot="1">
      <c r="B90" s="1208"/>
      <c r="C90" s="1208"/>
      <c r="D90" s="1208"/>
      <c r="E90" s="1208"/>
      <c r="F90" s="1208"/>
      <c r="G90" s="1208"/>
      <c r="H90" s="1197"/>
      <c r="I90" s="1208"/>
      <c r="J90" s="1209"/>
      <c r="K90" s="1208"/>
      <c r="L90" s="1209"/>
      <c r="M90" s="1210"/>
      <c r="N90" s="1210"/>
      <c r="O90" s="1211"/>
      <c r="P90" s="1209"/>
      <c r="Q90" s="1208"/>
    </row>
    <row r="91" spans="2:17" ht="27" thickBot="1">
      <c r="B91" s="1268" t="s">
        <v>118</v>
      </c>
      <c r="C91" s="1269"/>
      <c r="D91" s="1269"/>
      <c r="E91" s="1269"/>
      <c r="F91" s="1269"/>
      <c r="G91" s="1269"/>
      <c r="H91" s="1269"/>
      <c r="I91" s="1269"/>
      <c r="J91" s="1269"/>
      <c r="K91" s="1269"/>
      <c r="L91" s="1269"/>
      <c r="M91" s="1269"/>
      <c r="N91" s="1270"/>
    </row>
    <row r="94" spans="2:17" ht="46.15" customHeight="1">
      <c r="B94" s="115" t="s">
        <v>17</v>
      </c>
      <c r="C94" s="115" t="s">
        <v>119</v>
      </c>
      <c r="D94" s="1271" t="s">
        <v>82</v>
      </c>
      <c r="E94" s="1273"/>
    </row>
    <row r="95" spans="2:17" ht="46.9" customHeight="1">
      <c r="B95" s="129" t="s">
        <v>181</v>
      </c>
      <c r="C95" s="44" t="s">
        <v>18</v>
      </c>
      <c r="D95" s="1281"/>
      <c r="E95" s="1281"/>
    </row>
    <row r="98" spans="1:26" ht="26.25">
      <c r="B98" s="1256" t="s">
        <v>121</v>
      </c>
      <c r="C98" s="1257"/>
      <c r="D98" s="1257"/>
      <c r="E98" s="1257"/>
      <c r="F98" s="1257"/>
      <c r="G98" s="1257"/>
      <c r="H98" s="1257"/>
      <c r="I98" s="1257"/>
      <c r="J98" s="1257"/>
      <c r="K98" s="1257"/>
      <c r="L98" s="1257"/>
      <c r="M98" s="1257"/>
      <c r="N98" s="1257"/>
      <c r="O98" s="1257"/>
      <c r="P98" s="1257"/>
    </row>
    <row r="100" spans="1:26" ht="15.75" thickBot="1"/>
    <row r="101" spans="1:26" ht="27" thickBot="1">
      <c r="B101" s="1268" t="s">
        <v>122</v>
      </c>
      <c r="C101" s="1269"/>
      <c r="D101" s="1269"/>
      <c r="E101" s="1269"/>
      <c r="F101" s="1269"/>
      <c r="G101" s="1269"/>
      <c r="H101" s="1269"/>
      <c r="I101" s="1269"/>
      <c r="J101" s="1269"/>
      <c r="K101" s="1269"/>
      <c r="L101" s="1269"/>
      <c r="M101" s="1269"/>
      <c r="N101" s="1270"/>
    </row>
    <row r="103" spans="1:26" ht="15.75" thickBot="1">
      <c r="M103" s="51"/>
      <c r="N103" s="51"/>
    </row>
    <row r="104" spans="1:26" s="15" customFormat="1" ht="109.5" customHeight="1">
      <c r="B104" s="52" t="s">
        <v>33</v>
      </c>
      <c r="C104" s="52" t="s">
        <v>34</v>
      </c>
      <c r="D104" s="52" t="s">
        <v>35</v>
      </c>
      <c r="E104" s="52" t="s">
        <v>36</v>
      </c>
      <c r="F104" s="52" t="s">
        <v>37</v>
      </c>
      <c r="G104" s="52" t="s">
        <v>38</v>
      </c>
      <c r="H104" s="52" t="s">
        <v>39</v>
      </c>
      <c r="I104" s="52" t="s">
        <v>40</v>
      </c>
      <c r="J104" s="52" t="s">
        <v>41</v>
      </c>
      <c r="K104" s="52" t="s">
        <v>42</v>
      </c>
      <c r="L104" s="52" t="s">
        <v>43</v>
      </c>
      <c r="M104" s="53" t="s">
        <v>44</v>
      </c>
      <c r="N104" s="52" t="s">
        <v>45</v>
      </c>
      <c r="O104" s="52" t="s">
        <v>46</v>
      </c>
      <c r="P104" s="54" t="s">
        <v>47</v>
      </c>
      <c r="Q104" s="1480" t="s">
        <v>48</v>
      </c>
      <c r="R104" s="1480"/>
    </row>
    <row r="105" spans="1:26" s="162" customFormat="1">
      <c r="A105" s="150">
        <v>1</v>
      </c>
      <c r="B105" s="153"/>
      <c r="C105" s="153"/>
      <c r="D105" s="153"/>
      <c r="E105" s="154"/>
      <c r="F105" s="155"/>
      <c r="G105" s="184"/>
      <c r="H105" s="156"/>
      <c r="I105" s="156"/>
      <c r="J105" s="157"/>
      <c r="K105" s="159"/>
      <c r="L105" s="769"/>
      <c r="M105" s="173"/>
      <c r="N105" s="173"/>
      <c r="O105" s="173"/>
      <c r="P105" s="160"/>
      <c r="Q105" s="174"/>
      <c r="R105" s="1479"/>
      <c r="S105" s="175"/>
      <c r="T105" s="175"/>
      <c r="U105" s="175"/>
      <c r="V105" s="175"/>
      <c r="W105" s="175"/>
      <c r="X105" s="175"/>
      <c r="Y105" s="175"/>
      <c r="Z105" s="175"/>
    </row>
    <row r="106" spans="1:26" s="162" customFormat="1">
      <c r="A106" s="150">
        <f>+A105+1</f>
        <v>2</v>
      </c>
      <c r="B106" s="153"/>
      <c r="C106" s="153"/>
      <c r="D106" s="153"/>
      <c r="E106" s="154"/>
      <c r="F106" s="155"/>
      <c r="G106" s="184"/>
      <c r="H106" s="156"/>
      <c r="I106" s="156"/>
      <c r="J106" s="157"/>
      <c r="K106" s="159"/>
      <c r="L106" s="769"/>
      <c r="M106" s="173"/>
      <c r="N106" s="173"/>
      <c r="O106" s="160"/>
      <c r="P106" s="160"/>
      <c r="Q106" s="174"/>
      <c r="R106" s="1479"/>
      <c r="S106" s="175"/>
      <c r="T106" s="175"/>
      <c r="U106" s="175"/>
      <c r="V106" s="175"/>
      <c r="W106" s="175"/>
      <c r="X106" s="175"/>
      <c r="Y106" s="175"/>
      <c r="Z106" s="175"/>
    </row>
    <row r="107" spans="1:26" s="162" customFormat="1">
      <c r="A107" s="150">
        <f t="shared" ref="A107:A112" si="2">+A106+1</f>
        <v>3</v>
      </c>
      <c r="B107" s="153"/>
      <c r="C107" s="153"/>
      <c r="D107" s="153"/>
      <c r="E107" s="154"/>
      <c r="F107" s="155"/>
      <c r="G107" s="184"/>
      <c r="H107" s="156"/>
      <c r="I107" s="156"/>
      <c r="J107" s="157"/>
      <c r="K107" s="159"/>
      <c r="L107" s="769"/>
      <c r="M107" s="173"/>
      <c r="N107" s="173"/>
      <c r="O107" s="160"/>
      <c r="P107" s="160"/>
      <c r="Q107" s="174"/>
      <c r="R107" s="1479"/>
      <c r="S107" s="175"/>
      <c r="T107" s="175"/>
      <c r="U107" s="175"/>
      <c r="V107" s="175"/>
      <c r="W107" s="175"/>
      <c r="X107" s="175"/>
      <c r="Y107" s="175"/>
      <c r="Z107" s="175"/>
    </row>
    <row r="108" spans="1:26" s="162" customFormat="1">
      <c r="A108" s="150">
        <f t="shared" si="2"/>
        <v>4</v>
      </c>
      <c r="B108" s="153"/>
      <c r="C108" s="153"/>
      <c r="D108" s="153"/>
      <c r="E108" s="159"/>
      <c r="F108" s="155"/>
      <c r="G108" s="184"/>
      <c r="H108" s="156"/>
      <c r="I108" s="156"/>
      <c r="J108" s="157"/>
      <c r="K108" s="159"/>
      <c r="L108" s="769"/>
      <c r="M108" s="173"/>
      <c r="N108" s="173"/>
      <c r="O108" s="160"/>
      <c r="P108" s="160"/>
      <c r="Q108" s="174"/>
      <c r="R108" s="1479"/>
      <c r="S108" s="175"/>
      <c r="T108" s="175"/>
      <c r="U108" s="175"/>
      <c r="V108" s="175"/>
      <c r="W108" s="175"/>
      <c r="X108" s="175"/>
      <c r="Y108" s="175"/>
      <c r="Z108" s="175"/>
    </row>
    <row r="109" spans="1:26" s="162" customFormat="1">
      <c r="A109" s="150">
        <f t="shared" si="2"/>
        <v>5</v>
      </c>
      <c r="B109" s="153"/>
      <c r="C109" s="153"/>
      <c r="D109" s="153"/>
      <c r="E109" s="159"/>
      <c r="F109" s="155"/>
      <c r="G109" s="184"/>
      <c r="H109" s="156"/>
      <c r="I109" s="156"/>
      <c r="J109" s="157"/>
      <c r="K109" s="159"/>
      <c r="L109" s="769"/>
      <c r="M109" s="173"/>
      <c r="N109" s="173"/>
      <c r="O109" s="160"/>
      <c r="P109" s="160"/>
      <c r="Q109" s="174"/>
      <c r="R109" s="1479"/>
      <c r="S109" s="175"/>
      <c r="T109" s="175"/>
      <c r="U109" s="175"/>
      <c r="V109" s="175"/>
      <c r="W109" s="175"/>
      <c r="X109" s="175"/>
      <c r="Y109" s="175"/>
      <c r="Z109" s="175"/>
    </row>
    <row r="110" spans="1:26" s="162" customFormat="1">
      <c r="A110" s="150">
        <f t="shared" si="2"/>
        <v>6</v>
      </c>
      <c r="B110" s="153"/>
      <c r="C110" s="153"/>
      <c r="D110" s="153"/>
      <c r="E110" s="159"/>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si="2"/>
        <v>7</v>
      </c>
      <c r="B111" s="153"/>
      <c r="C111" s="153"/>
      <c r="D111" s="153"/>
      <c r="E111" s="159"/>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8</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17" s="162" customFormat="1">
      <c r="A113" s="150"/>
      <c r="B113" s="151" t="s">
        <v>28</v>
      </c>
      <c r="C113" s="152"/>
      <c r="D113" s="153"/>
      <c r="E113" s="154"/>
      <c r="F113" s="155"/>
      <c r="G113" s="155"/>
      <c r="H113" s="155"/>
      <c r="I113" s="157"/>
      <c r="J113" s="157"/>
      <c r="K113" s="158">
        <f t="shared" ref="K113:N113" si="3">SUM(K105:K112)</f>
        <v>0</v>
      </c>
      <c r="L113" s="158">
        <f t="shared" si="3"/>
        <v>0</v>
      </c>
      <c r="M113" s="185">
        <f t="shared" si="3"/>
        <v>0</v>
      </c>
      <c r="N113" s="158">
        <f t="shared" si="3"/>
        <v>0</v>
      </c>
      <c r="O113" s="160"/>
      <c r="P113" s="160"/>
      <c r="Q113" s="161"/>
    </row>
    <row r="114" spans="1:17">
      <c r="B114" s="112"/>
      <c r="C114" s="112"/>
      <c r="D114" s="112"/>
      <c r="E114" s="163"/>
      <c r="F114" s="112"/>
      <c r="G114" s="112"/>
      <c r="H114" s="112"/>
      <c r="I114" s="112"/>
      <c r="J114" s="112"/>
      <c r="K114" s="112"/>
      <c r="L114" s="112"/>
      <c r="M114" s="112"/>
      <c r="N114" s="112"/>
      <c r="O114" s="112"/>
      <c r="P114" s="112"/>
    </row>
    <row r="115" spans="1:17" ht="18.75">
      <c r="B115" s="166" t="s">
        <v>123</v>
      </c>
      <c r="C115" s="176">
        <f>+K113</f>
        <v>0</v>
      </c>
      <c r="H115" s="168"/>
      <c r="I115" s="168"/>
      <c r="J115" s="168"/>
      <c r="K115" s="168"/>
      <c r="L115" s="168"/>
      <c r="M115" s="168"/>
      <c r="N115" s="112"/>
      <c r="O115" s="112"/>
      <c r="P115" s="112"/>
    </row>
    <row r="117" spans="1:17" ht="15.75" thickBot="1"/>
    <row r="118" spans="1:17" ht="37.15" customHeight="1" thickBot="1">
      <c r="B118" s="177" t="s">
        <v>124</v>
      </c>
      <c r="C118" s="142" t="s">
        <v>125</v>
      </c>
      <c r="D118" s="177" t="s">
        <v>27</v>
      </c>
      <c r="E118" s="142" t="s">
        <v>126</v>
      </c>
    </row>
    <row r="119" spans="1:17" ht="41.45" customHeight="1">
      <c r="B119" s="178" t="s">
        <v>127</v>
      </c>
      <c r="C119" s="179">
        <v>20</v>
      </c>
      <c r="D119" s="179"/>
      <c r="E119" s="1282">
        <f>+D119+D120+D121</f>
        <v>0</v>
      </c>
    </row>
    <row r="120" spans="1:17">
      <c r="B120" s="178" t="s">
        <v>128</v>
      </c>
      <c r="C120" s="993">
        <v>30</v>
      </c>
      <c r="D120" s="858">
        <v>0</v>
      </c>
      <c r="E120" s="1283"/>
    </row>
    <row r="121" spans="1:17" ht="15.75" thickBot="1">
      <c r="B121" s="178" t="s">
        <v>129</v>
      </c>
      <c r="C121" s="180">
        <v>40</v>
      </c>
      <c r="D121" s="180">
        <v>0</v>
      </c>
      <c r="E121" s="1284"/>
    </row>
    <row r="123" spans="1:17" ht="15.75" thickBot="1"/>
    <row r="124" spans="1:17" ht="27" thickBot="1">
      <c r="B124" s="1268" t="s">
        <v>130</v>
      </c>
      <c r="C124" s="1269"/>
      <c r="D124" s="1269"/>
      <c r="E124" s="1269"/>
      <c r="F124" s="1269"/>
      <c r="G124" s="1269"/>
      <c r="H124" s="1269"/>
      <c r="I124" s="1269"/>
      <c r="J124" s="1269"/>
      <c r="K124" s="1269"/>
      <c r="L124" s="1269"/>
      <c r="M124" s="1269"/>
      <c r="N124" s="1270"/>
    </row>
    <row r="126" spans="1:17" ht="76.5" customHeight="1">
      <c r="B126" s="114" t="s">
        <v>92</v>
      </c>
      <c r="C126" s="114" t="s">
        <v>93</v>
      </c>
      <c r="D126" s="114" t="s">
        <v>94</v>
      </c>
      <c r="E126" s="114" t="s">
        <v>95</v>
      </c>
      <c r="F126" s="114" t="s">
        <v>96</v>
      </c>
      <c r="G126" s="114" t="s">
        <v>97</v>
      </c>
      <c r="H126" s="114" t="s">
        <v>98</v>
      </c>
      <c r="I126" s="114" t="s">
        <v>99</v>
      </c>
      <c r="J126" s="1271" t="s">
        <v>100</v>
      </c>
      <c r="K126" s="1272"/>
      <c r="L126" s="1273"/>
      <c r="M126" s="114" t="s">
        <v>101</v>
      </c>
      <c r="N126" s="114" t="s">
        <v>102</v>
      </c>
      <c r="O126" s="114" t="s">
        <v>103</v>
      </c>
      <c r="P126" s="1271" t="s">
        <v>82</v>
      </c>
      <c r="Q126" s="1273"/>
    </row>
    <row r="127" spans="1:17" ht="60.75" customHeight="1">
      <c r="B127" s="213" t="s">
        <v>460</v>
      </c>
      <c r="C127" s="213"/>
      <c r="D127" s="119"/>
      <c r="E127" s="119"/>
      <c r="F127" s="119"/>
      <c r="G127" s="119"/>
      <c r="H127" s="119"/>
      <c r="I127" s="120"/>
      <c r="J127" s="46" t="s">
        <v>189</v>
      </c>
      <c r="K127" s="188" t="s">
        <v>190</v>
      </c>
      <c r="L127" s="122" t="s">
        <v>191</v>
      </c>
      <c r="M127" s="44"/>
      <c r="N127" s="44"/>
      <c r="O127" s="44"/>
      <c r="P127" s="1468" t="s">
        <v>5391</v>
      </c>
      <c r="Q127" s="1469"/>
    </row>
    <row r="128" spans="1:17" ht="60.75" customHeight="1">
      <c r="B128" s="213" t="s">
        <v>461</v>
      </c>
      <c r="C128" s="213"/>
      <c r="D128" s="119"/>
      <c r="E128" s="119"/>
      <c r="F128" s="119"/>
      <c r="G128" s="119"/>
      <c r="H128" s="119"/>
      <c r="I128" s="120"/>
      <c r="J128" s="46"/>
      <c r="K128" s="188"/>
      <c r="L128" s="122"/>
      <c r="M128" s="44"/>
      <c r="N128" s="44"/>
      <c r="O128" s="44"/>
      <c r="P128" s="1321"/>
      <c r="Q128" s="1322"/>
    </row>
    <row r="129" spans="2:17" ht="33.6" customHeight="1">
      <c r="B129" s="213" t="s">
        <v>462</v>
      </c>
      <c r="C129" s="213"/>
      <c r="D129" s="119"/>
      <c r="E129" s="119"/>
      <c r="F129" s="119"/>
      <c r="G129" s="119"/>
      <c r="H129" s="119"/>
      <c r="I129" s="120"/>
      <c r="J129" s="46"/>
      <c r="K129" s="122"/>
      <c r="L129" s="122"/>
      <c r="M129" s="44"/>
      <c r="N129" s="44"/>
      <c r="O129" s="44"/>
      <c r="P129" s="1470"/>
      <c r="Q129" s="1471"/>
    </row>
    <row r="132" spans="2:17" ht="15.75" thickBot="1"/>
    <row r="133" spans="2:17" ht="54" customHeight="1">
      <c r="B133" s="879" t="s">
        <v>17</v>
      </c>
      <c r="C133" s="879" t="s">
        <v>124</v>
      </c>
      <c r="D133" s="114" t="s">
        <v>125</v>
      </c>
      <c r="E133" s="879" t="s">
        <v>27</v>
      </c>
      <c r="F133" s="142" t="s">
        <v>138</v>
      </c>
      <c r="G133" s="143"/>
    </row>
    <row r="134" spans="2:17" ht="120.75" customHeight="1">
      <c r="B134" s="1285" t="s">
        <v>139</v>
      </c>
      <c r="C134" s="144" t="s">
        <v>140</v>
      </c>
      <c r="D134" s="858">
        <v>25</v>
      </c>
      <c r="E134" s="858"/>
      <c r="F134" s="1286">
        <f>+E134+E135+E136</f>
        <v>0</v>
      </c>
      <c r="G134" s="145"/>
      <c r="I134" s="1" t="s">
        <v>104</v>
      </c>
      <c r="J134" s="1">
        <v>6</v>
      </c>
    </row>
    <row r="135" spans="2:17" ht="76.150000000000006" customHeight="1">
      <c r="B135" s="1285"/>
      <c r="C135" s="144" t="s">
        <v>141</v>
      </c>
      <c r="D135" s="866">
        <v>25</v>
      </c>
      <c r="E135" s="858"/>
      <c r="F135" s="1287"/>
      <c r="G135" s="145"/>
      <c r="I135" s="1" t="s">
        <v>2273</v>
      </c>
      <c r="J135" s="1">
        <v>3</v>
      </c>
    </row>
    <row r="136" spans="2:17" ht="69" customHeight="1">
      <c r="B136" s="1285"/>
      <c r="C136" s="144" t="s">
        <v>142</v>
      </c>
      <c r="D136" s="858">
        <v>10</v>
      </c>
      <c r="E136" s="858"/>
      <c r="F136" s="1288"/>
      <c r="G136" s="145"/>
      <c r="I136" s="1" t="s">
        <v>5503</v>
      </c>
      <c r="J136" s="1">
        <v>1</v>
      </c>
    </row>
    <row r="137" spans="2:17">
      <c r="C137"/>
      <c r="I137" s="1" t="s">
        <v>5356</v>
      </c>
      <c r="J137" s="1">
        <v>2</v>
      </c>
    </row>
    <row r="138" spans="2:17">
      <c r="I138" s="1" t="s">
        <v>166</v>
      </c>
      <c r="J138" s="1">
        <v>10</v>
      </c>
    </row>
    <row r="139" spans="2:17">
      <c r="I139" s="1" t="s">
        <v>5504</v>
      </c>
      <c r="J139" s="1">
        <v>22</v>
      </c>
    </row>
    <row r="140" spans="2:17">
      <c r="B140" s="42" t="s">
        <v>143</v>
      </c>
    </row>
    <row r="143" spans="2:17">
      <c r="B143" s="43" t="s">
        <v>17</v>
      </c>
      <c r="C143" s="43" t="s">
        <v>26</v>
      </c>
      <c r="D143" s="879" t="s">
        <v>27</v>
      </c>
      <c r="E143" s="879" t="s">
        <v>28</v>
      </c>
    </row>
    <row r="144" spans="2:17" ht="61.5" customHeight="1">
      <c r="B144" s="49" t="s">
        <v>144</v>
      </c>
      <c r="C144" s="50">
        <v>40</v>
      </c>
      <c r="D144" s="858">
        <f>+E119</f>
        <v>0</v>
      </c>
      <c r="E144" s="1265">
        <f>+D144+D145</f>
        <v>0</v>
      </c>
    </row>
    <row r="145" spans="2:5" ht="68.25" customHeight="1">
      <c r="B145" s="49" t="s">
        <v>145</v>
      </c>
      <c r="C145" s="50">
        <v>60</v>
      </c>
      <c r="D145" s="858">
        <f>+F134</f>
        <v>0</v>
      </c>
      <c r="E145" s="1266"/>
    </row>
  </sheetData>
  <mergeCells count="46">
    <mergeCell ref="M45:N45"/>
    <mergeCell ref="Q48:R48"/>
    <mergeCell ref="B2:P2"/>
    <mergeCell ref="B4:P4"/>
    <mergeCell ref="C6:N6"/>
    <mergeCell ref="C7:N7"/>
    <mergeCell ref="C8:N8"/>
    <mergeCell ref="C9:N9"/>
    <mergeCell ref="F61:F62"/>
    <mergeCell ref="C10:E10"/>
    <mergeCell ref="B14:C21"/>
    <mergeCell ref="B22:C22"/>
    <mergeCell ref="E40:E41"/>
    <mergeCell ref="R49:R52"/>
    <mergeCell ref="B59:B60"/>
    <mergeCell ref="C59:C60"/>
    <mergeCell ref="D59:E59"/>
    <mergeCell ref="F59:F60"/>
    <mergeCell ref="B81:N81"/>
    <mergeCell ref="J86:L86"/>
    <mergeCell ref="P86:Q86"/>
    <mergeCell ref="C63:N63"/>
    <mergeCell ref="B65:N65"/>
    <mergeCell ref="O68:P68"/>
    <mergeCell ref="O69:P69"/>
    <mergeCell ref="O70:P70"/>
    <mergeCell ref="O71:P71"/>
    <mergeCell ref="Q104:R104"/>
    <mergeCell ref="O72:P72"/>
    <mergeCell ref="O73:P73"/>
    <mergeCell ref="O74:P74"/>
    <mergeCell ref="O75:P75"/>
    <mergeCell ref="B91:N91"/>
    <mergeCell ref="D94:E94"/>
    <mergeCell ref="D95:E95"/>
    <mergeCell ref="B98:P98"/>
    <mergeCell ref="B101:N101"/>
    <mergeCell ref="B134:B136"/>
    <mergeCell ref="F134:F136"/>
    <mergeCell ref="E144:E145"/>
    <mergeCell ref="R105:R112"/>
    <mergeCell ref="E119:E121"/>
    <mergeCell ref="B124:N124"/>
    <mergeCell ref="J126:L126"/>
    <mergeCell ref="P126:Q126"/>
    <mergeCell ref="P127:Q129"/>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8"/>
  <sheetViews>
    <sheetView zoomScale="80" zoomScaleNormal="80" workbookViewId="0">
      <selection activeCell="B14" sqref="B14:C21"/>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5505</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34</v>
      </c>
      <c r="E15" s="20">
        <v>1344852964</v>
      </c>
      <c r="F15" s="208">
        <v>644</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1344852964</v>
      </c>
      <c r="F22" s="29">
        <f>SUM(F15:F21)</f>
        <v>644</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515.20000000000005</v>
      </c>
      <c r="D24" s="647"/>
      <c r="E24" s="1236">
        <f>E22</f>
        <v>1344852964</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+F147</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t="s">
        <v>31</v>
      </c>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60.75" customHeight="1">
      <c r="B87" s="46" t="s">
        <v>4270</v>
      </c>
      <c r="C87" s="46" t="s">
        <v>3188</v>
      </c>
      <c r="D87" s="46" t="s">
        <v>5506</v>
      </c>
      <c r="E87" s="46">
        <v>25707945</v>
      </c>
      <c r="F87" s="46" t="s">
        <v>107</v>
      </c>
      <c r="G87" s="46" t="s">
        <v>1820</v>
      </c>
      <c r="H87" s="1105">
        <v>39738</v>
      </c>
      <c r="I87" s="46"/>
      <c r="J87" s="129" t="s">
        <v>5398</v>
      </c>
      <c r="K87" s="46" t="s">
        <v>5465</v>
      </c>
      <c r="L87" s="129" t="s">
        <v>5355</v>
      </c>
      <c r="M87" s="858" t="s">
        <v>18</v>
      </c>
      <c r="N87" s="858" t="s">
        <v>18</v>
      </c>
      <c r="O87" s="858" t="s">
        <v>18</v>
      </c>
      <c r="P87" s="129"/>
      <c r="Q87" s="46"/>
    </row>
    <row r="88" spans="2:17" ht="60.75" customHeight="1">
      <c r="B88" s="46" t="s">
        <v>469</v>
      </c>
      <c r="C88" s="46" t="s">
        <v>3188</v>
      </c>
      <c r="D88" s="46" t="s">
        <v>5507</v>
      </c>
      <c r="E88" s="46">
        <v>34638371</v>
      </c>
      <c r="F88" s="46" t="s">
        <v>107</v>
      </c>
      <c r="G88" s="46" t="s">
        <v>1820</v>
      </c>
      <c r="H88" s="1105">
        <v>40788</v>
      </c>
      <c r="I88" s="46"/>
      <c r="J88" s="129" t="s">
        <v>5398</v>
      </c>
      <c r="K88" s="46" t="s">
        <v>5508</v>
      </c>
      <c r="L88" s="129" t="s">
        <v>5509</v>
      </c>
      <c r="M88" s="858" t="s">
        <v>18</v>
      </c>
      <c r="N88" s="858" t="s">
        <v>18</v>
      </c>
      <c r="O88" s="858" t="s">
        <v>18</v>
      </c>
      <c r="P88" s="129"/>
      <c r="Q88" s="46"/>
    </row>
    <row r="89" spans="2:17" ht="33.6" customHeight="1">
      <c r="B89" s="46" t="s">
        <v>114</v>
      </c>
      <c r="C89" s="46" t="s">
        <v>3188</v>
      </c>
      <c r="D89" s="46" t="s">
        <v>5510</v>
      </c>
      <c r="E89" s="46">
        <v>34324660</v>
      </c>
      <c r="F89" s="46" t="s">
        <v>114</v>
      </c>
      <c r="G89" s="46" t="s">
        <v>353</v>
      </c>
      <c r="H89" s="1105">
        <v>41943</v>
      </c>
      <c r="I89" s="46"/>
      <c r="J89" s="129" t="s">
        <v>5398</v>
      </c>
      <c r="K89" s="46" t="s">
        <v>5511</v>
      </c>
      <c r="L89" s="129" t="s">
        <v>5512</v>
      </c>
      <c r="M89" s="858" t="s">
        <v>18</v>
      </c>
      <c r="N89" s="858" t="s">
        <v>18</v>
      </c>
      <c r="O89" s="858" t="s">
        <v>18</v>
      </c>
      <c r="P89" s="129"/>
      <c r="Q89" s="46"/>
    </row>
    <row r="90" spans="2:17" ht="33.6" customHeight="1">
      <c r="B90" s="46" t="s">
        <v>114</v>
      </c>
      <c r="C90" s="46" t="s">
        <v>3188</v>
      </c>
      <c r="D90" s="46" t="s">
        <v>5513</v>
      </c>
      <c r="E90" s="46">
        <v>1061722731</v>
      </c>
      <c r="F90" s="46" t="s">
        <v>114</v>
      </c>
      <c r="G90" s="46" t="s">
        <v>353</v>
      </c>
      <c r="H90" s="1105" t="s">
        <v>4981</v>
      </c>
      <c r="I90" s="46"/>
      <c r="J90" s="129" t="s">
        <v>5514</v>
      </c>
      <c r="K90" s="1212" t="s">
        <v>5515</v>
      </c>
      <c r="L90" s="798" t="s">
        <v>4565</v>
      </c>
      <c r="M90" s="858" t="s">
        <v>18</v>
      </c>
      <c r="N90" s="858" t="s">
        <v>18</v>
      </c>
      <c r="O90" s="858" t="s">
        <v>18</v>
      </c>
      <c r="P90" s="129"/>
      <c r="Q90" s="46"/>
    </row>
    <row r="91" spans="2:17" ht="31.5" customHeight="1">
      <c r="B91" s="46" t="s">
        <v>114</v>
      </c>
      <c r="C91" s="46" t="s">
        <v>3188</v>
      </c>
      <c r="D91" s="46" t="s">
        <v>5516</v>
      </c>
      <c r="E91" s="46">
        <v>34325408</v>
      </c>
      <c r="F91" s="46" t="s">
        <v>114</v>
      </c>
      <c r="G91" s="46" t="s">
        <v>353</v>
      </c>
      <c r="H91" s="1105">
        <v>41978</v>
      </c>
      <c r="I91" s="46"/>
      <c r="J91" s="129" t="s">
        <v>5398</v>
      </c>
      <c r="K91" s="46" t="s">
        <v>5517</v>
      </c>
      <c r="L91" s="129" t="s">
        <v>4565</v>
      </c>
      <c r="M91" s="858" t="s">
        <v>18</v>
      </c>
      <c r="N91" s="858" t="s">
        <v>18</v>
      </c>
      <c r="O91" s="858" t="s">
        <v>18</v>
      </c>
      <c r="P91" s="129"/>
      <c r="Q91" s="46"/>
    </row>
    <row r="92" spans="2:17" ht="37.5" customHeight="1">
      <c r="B92" s="46" t="s">
        <v>114</v>
      </c>
      <c r="C92" s="46" t="s">
        <v>3188</v>
      </c>
      <c r="D92" s="46" t="s">
        <v>4258</v>
      </c>
      <c r="E92" s="46">
        <v>1124853620</v>
      </c>
      <c r="F92" s="46" t="s">
        <v>114</v>
      </c>
      <c r="G92" s="46" t="s">
        <v>494</v>
      </c>
      <c r="H92" s="1105">
        <v>41509</v>
      </c>
      <c r="I92" s="46"/>
      <c r="J92" s="129" t="s">
        <v>5518</v>
      </c>
      <c r="K92" s="46" t="s">
        <v>5519</v>
      </c>
      <c r="L92" s="129" t="s">
        <v>5520</v>
      </c>
      <c r="M92" s="858" t="s">
        <v>18</v>
      </c>
      <c r="N92" s="858" t="s">
        <v>18</v>
      </c>
      <c r="O92" s="858" t="s">
        <v>18</v>
      </c>
      <c r="P92" s="129"/>
      <c r="Q92" s="46"/>
    </row>
    <row r="93" spans="2:17" ht="15.75" thickBot="1">
      <c r="B93" s="1208"/>
      <c r="C93" s="1208"/>
      <c r="D93" s="1208"/>
      <c r="E93" s="1208"/>
      <c r="F93" s="1208"/>
      <c r="G93" s="1208"/>
      <c r="H93" s="1197"/>
      <c r="I93" s="1208"/>
      <c r="J93" s="1209"/>
      <c r="K93" s="1208"/>
      <c r="L93" s="1209"/>
      <c r="M93" s="1210"/>
      <c r="N93" s="1210"/>
      <c r="O93" s="1211"/>
      <c r="P93" s="1209"/>
      <c r="Q93" s="1208"/>
    </row>
    <row r="94" spans="2:17" ht="27" thickBot="1">
      <c r="B94" s="1268" t="s">
        <v>118</v>
      </c>
      <c r="C94" s="1269"/>
      <c r="D94" s="1269"/>
      <c r="E94" s="1269"/>
      <c r="F94" s="1269"/>
      <c r="G94" s="1269"/>
      <c r="H94" s="1269"/>
      <c r="I94" s="1269"/>
      <c r="J94" s="1269"/>
      <c r="K94" s="1269"/>
      <c r="L94" s="1269"/>
      <c r="M94" s="1269"/>
      <c r="N94" s="1270"/>
    </row>
    <row r="97" spans="1:26" ht="46.15" customHeight="1">
      <c r="B97" s="115" t="s">
        <v>17</v>
      </c>
      <c r="C97" s="115" t="s">
        <v>119</v>
      </c>
      <c r="D97" s="1271" t="s">
        <v>82</v>
      </c>
      <c r="E97" s="1273"/>
    </row>
    <row r="98" spans="1:26" ht="46.9" customHeight="1">
      <c r="B98" s="129" t="s">
        <v>181</v>
      </c>
      <c r="C98" s="44" t="s">
        <v>18</v>
      </c>
      <c r="D98" s="1281"/>
      <c r="E98" s="1281"/>
    </row>
    <row r="101" spans="1:26" ht="26.25">
      <c r="B101" s="1256" t="s">
        <v>121</v>
      </c>
      <c r="C101" s="1257"/>
      <c r="D101" s="1257"/>
      <c r="E101" s="1257"/>
      <c r="F101" s="1257"/>
      <c r="G101" s="1257"/>
      <c r="H101" s="1257"/>
      <c r="I101" s="1257"/>
      <c r="J101" s="1257"/>
      <c r="K101" s="1257"/>
      <c r="L101" s="1257"/>
      <c r="M101" s="1257"/>
      <c r="N101" s="1257"/>
      <c r="O101" s="1257"/>
      <c r="P101" s="1257"/>
    </row>
    <row r="103" spans="1:26" ht="15.75" thickBot="1"/>
    <row r="104" spans="1:26" ht="27" thickBot="1">
      <c r="B104" s="1268" t="s">
        <v>122</v>
      </c>
      <c r="C104" s="1269"/>
      <c r="D104" s="1269"/>
      <c r="E104" s="1269"/>
      <c r="F104" s="1269"/>
      <c r="G104" s="1269"/>
      <c r="H104" s="1269"/>
      <c r="I104" s="1269"/>
      <c r="J104" s="1269"/>
      <c r="K104" s="1269"/>
      <c r="L104" s="1269"/>
      <c r="M104" s="1269"/>
      <c r="N104" s="1270"/>
    </row>
    <row r="106" spans="1:26" ht="15.75" thickBot="1">
      <c r="M106" s="51"/>
      <c r="N106" s="51"/>
    </row>
    <row r="107" spans="1:26" s="15" customFormat="1" ht="109.5" customHeight="1">
      <c r="B107" s="52" t="s">
        <v>33</v>
      </c>
      <c r="C107" s="52" t="s">
        <v>34</v>
      </c>
      <c r="D107" s="52" t="s">
        <v>35</v>
      </c>
      <c r="E107" s="52" t="s">
        <v>36</v>
      </c>
      <c r="F107" s="52" t="s">
        <v>37</v>
      </c>
      <c r="G107" s="52" t="s">
        <v>38</v>
      </c>
      <c r="H107" s="52" t="s">
        <v>39</v>
      </c>
      <c r="I107" s="52" t="s">
        <v>40</v>
      </c>
      <c r="J107" s="52" t="s">
        <v>41</v>
      </c>
      <c r="K107" s="52" t="s">
        <v>42</v>
      </c>
      <c r="L107" s="52" t="s">
        <v>43</v>
      </c>
      <c r="M107" s="53" t="s">
        <v>44</v>
      </c>
      <c r="N107" s="52" t="s">
        <v>45</v>
      </c>
      <c r="O107" s="52" t="s">
        <v>46</v>
      </c>
      <c r="P107" s="54" t="s">
        <v>47</v>
      </c>
      <c r="Q107" s="1480" t="s">
        <v>48</v>
      </c>
      <c r="R107" s="1480"/>
    </row>
    <row r="108" spans="1:26" s="162" customFormat="1" ht="58.5" customHeight="1">
      <c r="A108" s="150">
        <v>1</v>
      </c>
      <c r="B108" s="153"/>
      <c r="C108" s="153"/>
      <c r="D108" s="153"/>
      <c r="E108" s="154"/>
      <c r="F108" s="155"/>
      <c r="G108" s="184"/>
      <c r="H108" s="156"/>
      <c r="I108" s="156"/>
      <c r="J108" s="157"/>
      <c r="K108" s="159"/>
      <c r="L108" s="769"/>
      <c r="M108" s="173"/>
      <c r="N108" s="173"/>
      <c r="O108" s="173"/>
      <c r="P108" s="160"/>
      <c r="Q108" s="174"/>
      <c r="R108" s="1479"/>
      <c r="S108" s="175"/>
      <c r="T108" s="175"/>
      <c r="U108" s="175"/>
      <c r="V108" s="175"/>
      <c r="W108" s="175"/>
      <c r="X108" s="175"/>
      <c r="Y108" s="175"/>
      <c r="Z108" s="175"/>
    </row>
    <row r="109" spans="1:26" s="162" customFormat="1" ht="48.75" customHeight="1">
      <c r="A109" s="150">
        <f>+A108+1</f>
        <v>2</v>
      </c>
      <c r="B109" s="153"/>
      <c r="C109" s="153"/>
      <c r="D109" s="153"/>
      <c r="E109" s="154"/>
      <c r="F109" s="155"/>
      <c r="G109" s="184"/>
      <c r="H109" s="156"/>
      <c r="I109" s="156"/>
      <c r="J109" s="157"/>
      <c r="K109" s="159"/>
      <c r="L109" s="769"/>
      <c r="M109" s="173"/>
      <c r="N109" s="173"/>
      <c r="O109" s="160"/>
      <c r="P109" s="160"/>
      <c r="Q109" s="174"/>
      <c r="R109" s="1479"/>
      <c r="S109" s="175"/>
      <c r="T109" s="175"/>
      <c r="U109" s="175"/>
      <c r="V109" s="175"/>
      <c r="W109" s="175"/>
      <c r="X109" s="175"/>
      <c r="Y109" s="175"/>
      <c r="Z109" s="175"/>
    </row>
    <row r="110" spans="1:26" s="162" customFormat="1">
      <c r="A110" s="150">
        <f t="shared" ref="A110:A115" si="2">+A109+1</f>
        <v>3</v>
      </c>
      <c r="B110" s="153"/>
      <c r="C110" s="153"/>
      <c r="D110" s="153"/>
      <c r="E110" s="154"/>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si="2"/>
        <v>4</v>
      </c>
      <c r="B111" s="153"/>
      <c r="C111" s="153"/>
      <c r="D111" s="153"/>
      <c r="E111" s="159"/>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5</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2"/>
        <v>6</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f t="shared" si="2"/>
        <v>7</v>
      </c>
      <c r="B114" s="153"/>
      <c r="C114" s="153"/>
      <c r="D114" s="153"/>
      <c r="E114" s="159"/>
      <c r="F114" s="155"/>
      <c r="G114" s="184"/>
      <c r="H114" s="156"/>
      <c r="I114" s="156"/>
      <c r="J114" s="157"/>
      <c r="K114" s="159"/>
      <c r="L114" s="769"/>
      <c r="M114" s="173"/>
      <c r="N114" s="173"/>
      <c r="O114" s="160"/>
      <c r="P114" s="160"/>
      <c r="Q114" s="174"/>
      <c r="R114" s="1479"/>
      <c r="S114" s="175"/>
      <c r="T114" s="175"/>
      <c r="U114" s="175"/>
      <c r="V114" s="175"/>
      <c r="W114" s="175"/>
      <c r="X114" s="175"/>
      <c r="Y114" s="175"/>
      <c r="Z114" s="175"/>
    </row>
    <row r="115" spans="1:26" s="162" customFormat="1">
      <c r="A115" s="150">
        <f t="shared" si="2"/>
        <v>8</v>
      </c>
      <c r="B115" s="153"/>
      <c r="C115" s="153"/>
      <c r="D115" s="153"/>
      <c r="E115" s="159"/>
      <c r="F115" s="155"/>
      <c r="G115" s="184"/>
      <c r="H115" s="156"/>
      <c r="I115" s="156"/>
      <c r="J115" s="157"/>
      <c r="K115" s="159"/>
      <c r="L115" s="769"/>
      <c r="M115" s="173"/>
      <c r="N115" s="173"/>
      <c r="O115" s="160"/>
      <c r="P115" s="160"/>
      <c r="Q115" s="174"/>
      <c r="R115" s="1479"/>
      <c r="S115" s="175"/>
      <c r="T115" s="175"/>
      <c r="U115" s="175"/>
      <c r="V115" s="175"/>
      <c r="W115" s="175"/>
      <c r="X115" s="175"/>
      <c r="Y115" s="175"/>
      <c r="Z115" s="175"/>
    </row>
    <row r="116" spans="1:26" s="162" customFormat="1">
      <c r="A116" s="150"/>
      <c r="B116" s="151" t="s">
        <v>28</v>
      </c>
      <c r="C116" s="152"/>
      <c r="D116" s="153"/>
      <c r="E116" s="154"/>
      <c r="F116" s="155"/>
      <c r="G116" s="155"/>
      <c r="H116" s="155"/>
      <c r="I116" s="157"/>
      <c r="J116" s="157"/>
      <c r="K116" s="158">
        <f t="shared" ref="K116:N116" si="3">SUM(K108:K115)</f>
        <v>0</v>
      </c>
      <c r="L116" s="158">
        <f t="shared" si="3"/>
        <v>0</v>
      </c>
      <c r="M116" s="185">
        <f t="shared" si="3"/>
        <v>0</v>
      </c>
      <c r="N116" s="158">
        <f t="shared" si="3"/>
        <v>0</v>
      </c>
      <c r="O116" s="160"/>
      <c r="P116" s="160"/>
      <c r="Q116" s="161"/>
    </row>
    <row r="117" spans="1:26">
      <c r="B117" s="112"/>
      <c r="C117" s="112"/>
      <c r="D117" s="112"/>
      <c r="E117" s="163"/>
      <c r="F117" s="112"/>
      <c r="G117" s="112"/>
      <c r="H117" s="112"/>
      <c r="I117" s="112"/>
      <c r="J117" s="112"/>
      <c r="K117" s="112"/>
      <c r="L117" s="112"/>
      <c r="M117" s="112"/>
      <c r="N117" s="112"/>
      <c r="O117" s="112"/>
      <c r="P117" s="112"/>
    </row>
    <row r="118" spans="1:26" ht="18.75">
      <c r="B118" s="166" t="s">
        <v>123</v>
      </c>
      <c r="C118" s="176">
        <f>+K116</f>
        <v>0</v>
      </c>
      <c r="H118" s="168"/>
      <c r="I118" s="168"/>
      <c r="J118" s="168"/>
      <c r="K118" s="168"/>
      <c r="L118" s="168"/>
      <c r="M118" s="168"/>
      <c r="N118" s="112"/>
      <c r="O118" s="112"/>
      <c r="P118" s="112"/>
    </row>
    <row r="120" spans="1:26" ht="15.75" thickBot="1"/>
    <row r="121" spans="1:26" ht="37.15" customHeight="1" thickBot="1">
      <c r="B121" s="177" t="s">
        <v>124</v>
      </c>
      <c r="C121" s="142" t="s">
        <v>125</v>
      </c>
      <c r="D121" s="177" t="s">
        <v>27</v>
      </c>
      <c r="E121" s="142" t="s">
        <v>126</v>
      </c>
    </row>
    <row r="122" spans="1:26" ht="24" customHeight="1">
      <c r="B122" s="178" t="s">
        <v>127</v>
      </c>
      <c r="C122" s="179">
        <v>20</v>
      </c>
      <c r="D122" s="179"/>
      <c r="E122" s="1282">
        <f>+D122+D123+D124</f>
        <v>0</v>
      </c>
    </row>
    <row r="123" spans="1:26">
      <c r="B123" s="178" t="s">
        <v>128</v>
      </c>
      <c r="C123" s="993">
        <v>30</v>
      </c>
      <c r="D123" s="858">
        <v>0</v>
      </c>
      <c r="E123" s="1283"/>
    </row>
    <row r="124" spans="1:26" ht="15.75" thickBot="1">
      <c r="B124" s="178" t="s">
        <v>129</v>
      </c>
      <c r="C124" s="180">
        <v>40</v>
      </c>
      <c r="D124" s="180">
        <v>0</v>
      </c>
      <c r="E124" s="1284"/>
    </row>
    <row r="126" spans="1:26" ht="15.75" thickBot="1"/>
    <row r="127" spans="1:26" ht="27" thickBot="1">
      <c r="B127" s="1268" t="s">
        <v>130</v>
      </c>
      <c r="C127" s="1269"/>
      <c r="D127" s="1269"/>
      <c r="E127" s="1269"/>
      <c r="F127" s="1269"/>
      <c r="G127" s="1269"/>
      <c r="H127" s="1269"/>
      <c r="I127" s="1269"/>
      <c r="J127" s="1269"/>
      <c r="K127" s="1269"/>
      <c r="L127" s="1269"/>
      <c r="M127" s="1269"/>
      <c r="N127" s="1270"/>
    </row>
    <row r="129" spans="2:17" ht="76.5" customHeight="1">
      <c r="B129" s="114" t="s">
        <v>92</v>
      </c>
      <c r="C129" s="114" t="s">
        <v>93</v>
      </c>
      <c r="D129" s="114" t="s">
        <v>94</v>
      </c>
      <c r="E129" s="114" t="s">
        <v>95</v>
      </c>
      <c r="F129" s="114" t="s">
        <v>96</v>
      </c>
      <c r="G129" s="114" t="s">
        <v>97</v>
      </c>
      <c r="H129" s="114" t="s">
        <v>98</v>
      </c>
      <c r="I129" s="114" t="s">
        <v>99</v>
      </c>
      <c r="J129" s="1271" t="s">
        <v>100</v>
      </c>
      <c r="K129" s="1272"/>
      <c r="L129" s="1273"/>
      <c r="M129" s="114" t="s">
        <v>101</v>
      </c>
      <c r="N129" s="114" t="s">
        <v>102</v>
      </c>
      <c r="O129" s="114" t="s">
        <v>103</v>
      </c>
      <c r="P129" s="1271" t="s">
        <v>82</v>
      </c>
      <c r="Q129" s="1273"/>
    </row>
    <row r="130" spans="2:17" ht="60.75" customHeight="1">
      <c r="B130" s="1195" t="s">
        <v>2273</v>
      </c>
      <c r="C130" s="213"/>
      <c r="D130" s="1195"/>
      <c r="E130" s="1196"/>
      <c r="F130" s="1195"/>
      <c r="G130" s="1195"/>
      <c r="H130" s="1199"/>
      <c r="I130" s="1195"/>
      <c r="J130" s="1189"/>
      <c r="K130" s="1195"/>
      <c r="L130" s="1189"/>
      <c r="M130" s="1198"/>
      <c r="N130" s="1198"/>
      <c r="O130" s="1200"/>
      <c r="P130" s="1189"/>
      <c r="Q130" s="867"/>
    </row>
    <row r="131" spans="2:17" ht="60.75" customHeight="1">
      <c r="B131" s="1195" t="s">
        <v>5356</v>
      </c>
      <c r="C131" s="213"/>
      <c r="D131" s="1195"/>
      <c r="E131" s="1196"/>
      <c r="F131" s="1195"/>
      <c r="G131" s="1195"/>
      <c r="H131" s="1199"/>
      <c r="I131" s="1195"/>
      <c r="J131" s="1189"/>
      <c r="K131" s="1195"/>
      <c r="L131" s="1189"/>
      <c r="M131" s="1198"/>
      <c r="N131" s="1198"/>
      <c r="O131" s="1200"/>
      <c r="P131" s="1189"/>
      <c r="Q131" s="876"/>
    </row>
    <row r="132" spans="2:17" ht="33.6" customHeight="1">
      <c r="B132" s="213" t="s">
        <v>462</v>
      </c>
      <c r="C132" s="213"/>
      <c r="D132" s="119"/>
      <c r="E132" s="119"/>
      <c r="F132" s="119"/>
      <c r="G132" s="119"/>
      <c r="H132" s="119"/>
      <c r="I132" s="120"/>
      <c r="J132" s="46"/>
      <c r="K132" s="122"/>
      <c r="L132" s="122"/>
      <c r="M132" s="44"/>
      <c r="N132" s="44"/>
      <c r="O132" s="44"/>
      <c r="P132" s="870"/>
      <c r="Q132" s="871"/>
    </row>
    <row r="135" spans="2:17" ht="15.75" thickBot="1"/>
    <row r="136" spans="2:17" ht="54" customHeight="1">
      <c r="B136" s="879" t="s">
        <v>17</v>
      </c>
      <c r="C136" s="879" t="s">
        <v>124</v>
      </c>
      <c r="D136" s="114" t="s">
        <v>125</v>
      </c>
      <c r="E136" s="879" t="s">
        <v>27</v>
      </c>
      <c r="F136" s="142" t="s">
        <v>138</v>
      </c>
      <c r="G136" s="143"/>
    </row>
    <row r="137" spans="2:17" ht="120.75" customHeight="1">
      <c r="B137" s="1285" t="s">
        <v>139</v>
      </c>
      <c r="C137" s="144" t="s">
        <v>140</v>
      </c>
      <c r="D137" s="858">
        <v>25</v>
      </c>
      <c r="E137" s="858"/>
      <c r="F137" s="1286">
        <f>+E137+E138+E139</f>
        <v>0</v>
      </c>
      <c r="G137" s="145"/>
    </row>
    <row r="138" spans="2:17" ht="76.150000000000006" customHeight="1">
      <c r="B138" s="1285"/>
      <c r="C138" s="144" t="s">
        <v>141</v>
      </c>
      <c r="D138" s="866">
        <v>25</v>
      </c>
      <c r="E138" s="858"/>
      <c r="F138" s="1287"/>
      <c r="G138" s="145"/>
    </row>
    <row r="139" spans="2:17" ht="69" customHeight="1">
      <c r="B139" s="1285"/>
      <c r="C139" s="144" t="s">
        <v>142</v>
      </c>
      <c r="D139" s="858">
        <v>10</v>
      </c>
      <c r="E139" s="858"/>
      <c r="F139" s="1288"/>
      <c r="G139" s="145"/>
    </row>
    <row r="140" spans="2:17">
      <c r="C140"/>
    </row>
    <row r="143" spans="2:17">
      <c r="B143" s="42" t="s">
        <v>143</v>
      </c>
    </row>
    <row r="146" spans="2:5">
      <c r="B146" s="43" t="s">
        <v>17</v>
      </c>
      <c r="C146" s="43" t="s">
        <v>26</v>
      </c>
      <c r="D146" s="879" t="s">
        <v>27</v>
      </c>
      <c r="E146" s="879" t="s">
        <v>28</v>
      </c>
    </row>
    <row r="147" spans="2:5" ht="61.5" customHeight="1">
      <c r="B147" s="49" t="s">
        <v>144</v>
      </c>
      <c r="C147" s="50">
        <v>40</v>
      </c>
      <c r="D147" s="858">
        <f>+E122</f>
        <v>0</v>
      </c>
      <c r="E147" s="1265">
        <f>+D147+D148</f>
        <v>0</v>
      </c>
    </row>
    <row r="148" spans="2:5" ht="68.25" customHeight="1">
      <c r="B148" s="49" t="s">
        <v>145</v>
      </c>
      <c r="C148" s="50">
        <v>60</v>
      </c>
      <c r="D148" s="858">
        <f>+F137</f>
        <v>0</v>
      </c>
      <c r="E148" s="1266"/>
    </row>
  </sheetData>
  <mergeCells count="46">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101:P101"/>
    <mergeCell ref="O71:P71"/>
    <mergeCell ref="O72:P72"/>
    <mergeCell ref="O73:P73"/>
    <mergeCell ref="O74:P74"/>
    <mergeCell ref="O75:P75"/>
    <mergeCell ref="B81:N81"/>
    <mergeCell ref="J86:L86"/>
    <mergeCell ref="P86:Q86"/>
    <mergeCell ref="B94:N94"/>
    <mergeCell ref="D97:E97"/>
    <mergeCell ref="D98:E98"/>
    <mergeCell ref="B137:B139"/>
    <mergeCell ref="F137:F139"/>
    <mergeCell ref="E147:E148"/>
    <mergeCell ref="B104:N104"/>
    <mergeCell ref="Q107:R107"/>
    <mergeCell ref="R108:R115"/>
    <mergeCell ref="E122:E124"/>
    <mergeCell ref="B127:N127"/>
    <mergeCell ref="J129:L129"/>
    <mergeCell ref="P129:Q129"/>
  </mergeCells>
  <dataValidations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zoomScale="80" zoomScaleNormal="80" workbookViewId="0">
      <selection activeCell="D22" sqref="D22"/>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5521</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33</v>
      </c>
      <c r="E15" s="20">
        <v>626484300</v>
      </c>
      <c r="F15" s="208">
        <v>300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626484300</v>
      </c>
      <c r="F22" s="29">
        <f>SUM(F15:F21)</f>
        <v>300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240</v>
      </c>
      <c r="D24" s="647"/>
      <c r="E24" s="1236">
        <f>E22</f>
        <v>626484300</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+F144</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t="s">
        <v>31</v>
      </c>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60.75" customHeight="1">
      <c r="B87" s="46" t="s">
        <v>610</v>
      </c>
      <c r="C87" s="46" t="s">
        <v>470</v>
      </c>
      <c r="D87" s="46" t="s">
        <v>5522</v>
      </c>
      <c r="E87" s="46">
        <v>48574070</v>
      </c>
      <c r="F87" s="46" t="s">
        <v>107</v>
      </c>
      <c r="G87" s="46" t="s">
        <v>1820</v>
      </c>
      <c r="H87" s="1105">
        <v>35764</v>
      </c>
      <c r="I87" s="46"/>
      <c r="J87" s="129" t="s">
        <v>5398</v>
      </c>
      <c r="K87" s="46" t="s">
        <v>5523</v>
      </c>
      <c r="L87" s="129" t="s">
        <v>4886</v>
      </c>
      <c r="M87" s="858" t="s">
        <v>18</v>
      </c>
      <c r="N87" s="858" t="s">
        <v>18</v>
      </c>
      <c r="O87" s="858" t="s">
        <v>18</v>
      </c>
      <c r="P87" s="129"/>
      <c r="Q87" s="46"/>
    </row>
    <row r="88" spans="2:17" ht="60.75" customHeight="1">
      <c r="B88" s="46" t="s">
        <v>114</v>
      </c>
      <c r="C88" s="46" t="s">
        <v>470</v>
      </c>
      <c r="D88" s="46" t="s">
        <v>485</v>
      </c>
      <c r="E88" s="46">
        <v>67003400</v>
      </c>
      <c r="F88" s="46" t="s">
        <v>114</v>
      </c>
      <c r="G88" s="46" t="s">
        <v>353</v>
      </c>
      <c r="H88" s="1105">
        <v>41915</v>
      </c>
      <c r="I88" s="46"/>
      <c r="J88" s="129" t="s">
        <v>2796</v>
      </c>
      <c r="K88" s="46" t="s">
        <v>5524</v>
      </c>
      <c r="L88" s="129" t="s">
        <v>5525</v>
      </c>
      <c r="M88" s="858" t="s">
        <v>18</v>
      </c>
      <c r="N88" s="858" t="s">
        <v>18</v>
      </c>
      <c r="O88" s="858" t="s">
        <v>18</v>
      </c>
      <c r="P88" s="129"/>
      <c r="Q88" s="46"/>
    </row>
    <row r="89" spans="2:17" ht="33.6" customHeight="1">
      <c r="B89" s="46" t="s">
        <v>114</v>
      </c>
      <c r="C89" s="46" t="s">
        <v>470</v>
      </c>
      <c r="D89" s="46" t="s">
        <v>5526</v>
      </c>
      <c r="E89" s="46">
        <v>48606631</v>
      </c>
      <c r="F89" s="46" t="s">
        <v>114</v>
      </c>
      <c r="G89" s="46" t="s">
        <v>5343</v>
      </c>
      <c r="H89" s="1105">
        <v>39255</v>
      </c>
      <c r="I89" s="46"/>
      <c r="J89" s="129" t="s">
        <v>5398</v>
      </c>
      <c r="K89" s="46" t="s">
        <v>5527</v>
      </c>
      <c r="L89" s="129" t="s">
        <v>5455</v>
      </c>
      <c r="M89" s="858" t="s">
        <v>18</v>
      </c>
      <c r="N89" s="858" t="s">
        <v>18</v>
      </c>
      <c r="O89" s="858" t="s">
        <v>18</v>
      </c>
      <c r="P89" s="129"/>
      <c r="Q89" s="46"/>
    </row>
    <row r="90" spans="2:17" ht="15.75" thickBot="1">
      <c r="B90" s="1208"/>
      <c r="C90" s="1208"/>
      <c r="D90" s="1208"/>
      <c r="E90" s="1208"/>
      <c r="F90" s="1208"/>
      <c r="G90" s="1208"/>
      <c r="H90" s="1197"/>
      <c r="I90" s="1208"/>
      <c r="J90" s="1209"/>
      <c r="K90" s="1208"/>
      <c r="L90" s="1209"/>
      <c r="M90" s="1210"/>
      <c r="N90" s="1210"/>
      <c r="O90" s="1211"/>
      <c r="P90" s="1209"/>
      <c r="Q90" s="1208"/>
    </row>
    <row r="91" spans="2:17" ht="27" thickBot="1">
      <c r="B91" s="1268" t="s">
        <v>118</v>
      </c>
      <c r="C91" s="1269"/>
      <c r="D91" s="1269"/>
      <c r="E91" s="1269"/>
      <c r="F91" s="1269"/>
      <c r="G91" s="1269"/>
      <c r="H91" s="1269"/>
      <c r="I91" s="1269"/>
      <c r="J91" s="1269"/>
      <c r="K91" s="1269"/>
      <c r="L91" s="1269"/>
      <c r="M91" s="1269"/>
      <c r="N91" s="1270"/>
    </row>
    <row r="94" spans="2:17" ht="46.15" customHeight="1">
      <c r="B94" s="115" t="s">
        <v>17</v>
      </c>
      <c r="C94" s="115" t="s">
        <v>119</v>
      </c>
      <c r="D94" s="1271" t="s">
        <v>82</v>
      </c>
      <c r="E94" s="1273"/>
    </row>
    <row r="95" spans="2:17" ht="46.9" customHeight="1">
      <c r="B95" s="129" t="s">
        <v>181</v>
      </c>
      <c r="C95" s="44" t="s">
        <v>18</v>
      </c>
      <c r="D95" s="1281"/>
      <c r="E95" s="1281"/>
    </row>
    <row r="98" spans="1:26" ht="26.25">
      <c r="B98" s="1256" t="s">
        <v>121</v>
      </c>
      <c r="C98" s="1257"/>
      <c r="D98" s="1257"/>
      <c r="E98" s="1257"/>
      <c r="F98" s="1257"/>
      <c r="G98" s="1257"/>
      <c r="H98" s="1257"/>
      <c r="I98" s="1257"/>
      <c r="J98" s="1257"/>
      <c r="K98" s="1257"/>
      <c r="L98" s="1257"/>
      <c r="M98" s="1257"/>
      <c r="N98" s="1257"/>
      <c r="O98" s="1257"/>
      <c r="P98" s="1257"/>
    </row>
    <row r="100" spans="1:26" ht="15.75" thickBot="1"/>
    <row r="101" spans="1:26" ht="27" thickBot="1">
      <c r="B101" s="1268" t="s">
        <v>122</v>
      </c>
      <c r="C101" s="1269"/>
      <c r="D101" s="1269"/>
      <c r="E101" s="1269"/>
      <c r="F101" s="1269"/>
      <c r="G101" s="1269"/>
      <c r="H101" s="1269"/>
      <c r="I101" s="1269"/>
      <c r="J101" s="1269"/>
      <c r="K101" s="1269"/>
      <c r="L101" s="1269"/>
      <c r="M101" s="1269"/>
      <c r="N101" s="1270"/>
    </row>
    <row r="103" spans="1:26" ht="15.75" thickBot="1">
      <c r="M103" s="51"/>
      <c r="N103" s="51"/>
    </row>
    <row r="104" spans="1:26" s="15" customFormat="1" ht="109.5" customHeight="1">
      <c r="B104" s="52" t="s">
        <v>33</v>
      </c>
      <c r="C104" s="52" t="s">
        <v>34</v>
      </c>
      <c r="D104" s="52" t="s">
        <v>35</v>
      </c>
      <c r="E104" s="52" t="s">
        <v>36</v>
      </c>
      <c r="F104" s="52" t="s">
        <v>37</v>
      </c>
      <c r="G104" s="52" t="s">
        <v>38</v>
      </c>
      <c r="H104" s="52" t="s">
        <v>39</v>
      </c>
      <c r="I104" s="52" t="s">
        <v>40</v>
      </c>
      <c r="J104" s="52" t="s">
        <v>41</v>
      </c>
      <c r="K104" s="52" t="s">
        <v>42</v>
      </c>
      <c r="L104" s="52" t="s">
        <v>43</v>
      </c>
      <c r="M104" s="53" t="s">
        <v>44</v>
      </c>
      <c r="N104" s="52" t="s">
        <v>45</v>
      </c>
      <c r="O104" s="52" t="s">
        <v>46</v>
      </c>
      <c r="P104" s="54" t="s">
        <v>47</v>
      </c>
      <c r="Q104" s="1480" t="s">
        <v>48</v>
      </c>
      <c r="R104" s="1480"/>
    </row>
    <row r="105" spans="1:26" s="162" customFormat="1">
      <c r="A105" s="150">
        <v>1</v>
      </c>
      <c r="B105" s="153"/>
      <c r="C105" s="153"/>
      <c r="D105" s="153"/>
      <c r="E105" s="154"/>
      <c r="F105" s="155"/>
      <c r="G105" s="184"/>
      <c r="H105" s="156"/>
      <c r="I105" s="156"/>
      <c r="J105" s="157"/>
      <c r="K105" s="159"/>
      <c r="L105" s="769"/>
      <c r="M105" s="173"/>
      <c r="N105" s="173"/>
      <c r="O105" s="173"/>
      <c r="P105" s="160"/>
      <c r="Q105" s="174"/>
      <c r="R105" s="1479"/>
      <c r="S105" s="175"/>
      <c r="T105" s="175"/>
      <c r="U105" s="175"/>
      <c r="V105" s="175"/>
      <c r="W105" s="175"/>
      <c r="X105" s="175"/>
      <c r="Y105" s="175"/>
      <c r="Z105" s="175"/>
    </row>
    <row r="106" spans="1:26" s="162" customFormat="1">
      <c r="A106" s="150">
        <f>+A105+1</f>
        <v>2</v>
      </c>
      <c r="B106" s="153"/>
      <c r="C106" s="153"/>
      <c r="D106" s="153"/>
      <c r="E106" s="154"/>
      <c r="F106" s="155"/>
      <c r="G106" s="184"/>
      <c r="H106" s="156"/>
      <c r="I106" s="156"/>
      <c r="J106" s="157"/>
      <c r="K106" s="159"/>
      <c r="L106" s="769"/>
      <c r="M106" s="173"/>
      <c r="N106" s="173"/>
      <c r="O106" s="160"/>
      <c r="P106" s="160"/>
      <c r="Q106" s="174"/>
      <c r="R106" s="1479"/>
      <c r="S106" s="175"/>
      <c r="T106" s="175"/>
      <c r="U106" s="175"/>
      <c r="V106" s="175"/>
      <c r="W106" s="175"/>
      <c r="X106" s="175"/>
      <c r="Y106" s="175"/>
      <c r="Z106" s="175"/>
    </row>
    <row r="107" spans="1:26" s="162" customFormat="1">
      <c r="A107" s="150">
        <f t="shared" ref="A107:A112" si="2">+A106+1</f>
        <v>3</v>
      </c>
      <c r="B107" s="153"/>
      <c r="C107" s="153"/>
      <c r="D107" s="153"/>
      <c r="E107" s="154"/>
      <c r="F107" s="155"/>
      <c r="G107" s="184"/>
      <c r="H107" s="156"/>
      <c r="I107" s="156"/>
      <c r="J107" s="157"/>
      <c r="K107" s="159"/>
      <c r="L107" s="769"/>
      <c r="M107" s="173"/>
      <c r="N107" s="173"/>
      <c r="O107" s="160"/>
      <c r="P107" s="160"/>
      <c r="Q107" s="174"/>
      <c r="R107" s="1479"/>
      <c r="S107" s="175"/>
      <c r="T107" s="175"/>
      <c r="U107" s="175"/>
      <c r="V107" s="175"/>
      <c r="W107" s="175"/>
      <c r="X107" s="175"/>
      <c r="Y107" s="175"/>
      <c r="Z107" s="175"/>
    </row>
    <row r="108" spans="1:26" s="162" customFormat="1">
      <c r="A108" s="150">
        <f t="shared" si="2"/>
        <v>4</v>
      </c>
      <c r="B108" s="153"/>
      <c r="C108" s="153"/>
      <c r="D108" s="153"/>
      <c r="E108" s="159"/>
      <c r="F108" s="155"/>
      <c r="G108" s="184"/>
      <c r="H108" s="156"/>
      <c r="I108" s="156"/>
      <c r="J108" s="157"/>
      <c r="K108" s="159"/>
      <c r="L108" s="769"/>
      <c r="M108" s="173"/>
      <c r="N108" s="173"/>
      <c r="O108" s="160"/>
      <c r="P108" s="160"/>
      <c r="Q108" s="174"/>
      <c r="R108" s="1479"/>
      <c r="S108" s="175"/>
      <c r="T108" s="175"/>
      <c r="U108" s="175"/>
      <c r="V108" s="175"/>
      <c r="W108" s="175"/>
      <c r="X108" s="175"/>
      <c r="Y108" s="175"/>
      <c r="Z108" s="175"/>
    </row>
    <row r="109" spans="1:26" s="162" customFormat="1">
      <c r="A109" s="150">
        <f t="shared" si="2"/>
        <v>5</v>
      </c>
      <c r="B109" s="153"/>
      <c r="C109" s="153"/>
      <c r="D109" s="153"/>
      <c r="E109" s="159"/>
      <c r="F109" s="155"/>
      <c r="G109" s="184"/>
      <c r="H109" s="156"/>
      <c r="I109" s="156"/>
      <c r="J109" s="157"/>
      <c r="K109" s="159"/>
      <c r="L109" s="769"/>
      <c r="M109" s="173"/>
      <c r="N109" s="173"/>
      <c r="O109" s="160"/>
      <c r="P109" s="160"/>
      <c r="Q109" s="174"/>
      <c r="R109" s="1479"/>
      <c r="S109" s="175"/>
      <c r="T109" s="175"/>
      <c r="U109" s="175"/>
      <c r="V109" s="175"/>
      <c r="W109" s="175"/>
      <c r="X109" s="175"/>
      <c r="Y109" s="175"/>
      <c r="Z109" s="175"/>
    </row>
    <row r="110" spans="1:26" s="162" customFormat="1">
      <c r="A110" s="150">
        <f t="shared" si="2"/>
        <v>6</v>
      </c>
      <c r="B110" s="153"/>
      <c r="C110" s="153"/>
      <c r="D110" s="153"/>
      <c r="E110" s="159"/>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si="2"/>
        <v>7</v>
      </c>
      <c r="B111" s="153"/>
      <c r="C111" s="153"/>
      <c r="D111" s="153"/>
      <c r="E111" s="159"/>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8</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17" s="162" customFormat="1">
      <c r="A113" s="150"/>
      <c r="B113" s="151" t="s">
        <v>28</v>
      </c>
      <c r="C113" s="152"/>
      <c r="D113" s="153"/>
      <c r="E113" s="154"/>
      <c r="F113" s="155"/>
      <c r="G113" s="155"/>
      <c r="H113" s="155"/>
      <c r="I113" s="157"/>
      <c r="J113" s="157"/>
      <c r="K113" s="158">
        <f t="shared" ref="K113:N113" si="3">SUM(K105:K112)</f>
        <v>0</v>
      </c>
      <c r="L113" s="158">
        <f t="shared" si="3"/>
        <v>0</v>
      </c>
      <c r="M113" s="185">
        <f t="shared" si="3"/>
        <v>0</v>
      </c>
      <c r="N113" s="158">
        <f t="shared" si="3"/>
        <v>0</v>
      </c>
      <c r="O113" s="160"/>
      <c r="P113" s="160"/>
      <c r="Q113" s="161"/>
    </row>
    <row r="114" spans="1:17">
      <c r="B114" s="112"/>
      <c r="C114" s="112"/>
      <c r="D114" s="112"/>
      <c r="E114" s="163"/>
      <c r="F114" s="112"/>
      <c r="G114" s="112"/>
      <c r="H114" s="112"/>
      <c r="I114" s="112"/>
      <c r="J114" s="112"/>
      <c r="K114" s="112"/>
      <c r="L114" s="112"/>
      <c r="M114" s="112"/>
      <c r="N114" s="112"/>
      <c r="O114" s="112"/>
      <c r="P114" s="112"/>
    </row>
    <row r="115" spans="1:17" ht="18.75">
      <c r="B115" s="166" t="s">
        <v>123</v>
      </c>
      <c r="C115" s="176">
        <f>+K113</f>
        <v>0</v>
      </c>
      <c r="H115" s="168"/>
      <c r="I115" s="168"/>
      <c r="J115" s="168"/>
      <c r="K115" s="168"/>
      <c r="L115" s="168"/>
      <c r="M115" s="168"/>
      <c r="N115" s="112"/>
      <c r="O115" s="112"/>
      <c r="P115" s="112"/>
    </row>
    <row r="117" spans="1:17" ht="15.75" thickBot="1"/>
    <row r="118" spans="1:17" ht="37.15" customHeight="1" thickBot="1">
      <c r="B118" s="177" t="s">
        <v>124</v>
      </c>
      <c r="C118" s="142" t="s">
        <v>125</v>
      </c>
      <c r="D118" s="177" t="s">
        <v>27</v>
      </c>
      <c r="E118" s="142" t="s">
        <v>126</v>
      </c>
    </row>
    <row r="119" spans="1:17" ht="41.45" customHeight="1">
      <c r="B119" s="178" t="s">
        <v>127</v>
      </c>
      <c r="C119" s="179">
        <v>20</v>
      </c>
      <c r="D119" s="179"/>
      <c r="E119" s="1282">
        <f>+D119+D120+D121</f>
        <v>0</v>
      </c>
    </row>
    <row r="120" spans="1:17">
      <c r="B120" s="178" t="s">
        <v>128</v>
      </c>
      <c r="C120" s="993">
        <v>30</v>
      </c>
      <c r="D120" s="858">
        <v>0</v>
      </c>
      <c r="E120" s="1283"/>
    </row>
    <row r="121" spans="1:17" ht="15.75" thickBot="1">
      <c r="B121" s="178" t="s">
        <v>129</v>
      </c>
      <c r="C121" s="180">
        <v>40</v>
      </c>
      <c r="D121" s="180">
        <v>0</v>
      </c>
      <c r="E121" s="1284"/>
    </row>
    <row r="123" spans="1:17" ht="15.75" thickBot="1"/>
    <row r="124" spans="1:17" ht="27" thickBot="1">
      <c r="B124" s="1268" t="s">
        <v>130</v>
      </c>
      <c r="C124" s="1269"/>
      <c r="D124" s="1269"/>
      <c r="E124" s="1269"/>
      <c r="F124" s="1269"/>
      <c r="G124" s="1269"/>
      <c r="H124" s="1269"/>
      <c r="I124" s="1269"/>
      <c r="J124" s="1269"/>
      <c r="K124" s="1269"/>
      <c r="L124" s="1269"/>
      <c r="M124" s="1269"/>
      <c r="N124" s="1270"/>
    </row>
    <row r="126" spans="1:17" ht="76.5" customHeight="1">
      <c r="B126" s="114" t="s">
        <v>92</v>
      </c>
      <c r="C126" s="114" t="s">
        <v>93</v>
      </c>
      <c r="D126" s="114" t="s">
        <v>94</v>
      </c>
      <c r="E126" s="114" t="s">
        <v>95</v>
      </c>
      <c r="F126" s="114" t="s">
        <v>96</v>
      </c>
      <c r="G126" s="114" t="s">
        <v>97</v>
      </c>
      <c r="H126" s="114" t="s">
        <v>98</v>
      </c>
      <c r="I126" s="114" t="s">
        <v>99</v>
      </c>
      <c r="J126" s="1271" t="s">
        <v>100</v>
      </c>
      <c r="K126" s="1272"/>
      <c r="L126" s="1273"/>
      <c r="M126" s="114" t="s">
        <v>101</v>
      </c>
      <c r="N126" s="114" t="s">
        <v>102</v>
      </c>
      <c r="O126" s="114" t="s">
        <v>103</v>
      </c>
      <c r="P126" s="1271" t="s">
        <v>82</v>
      </c>
      <c r="Q126" s="1273"/>
    </row>
    <row r="127" spans="1:17" ht="60.75" customHeight="1">
      <c r="B127" s="1195" t="s">
        <v>5503</v>
      </c>
      <c r="C127" s="213"/>
      <c r="D127" s="1195"/>
      <c r="E127" s="1196"/>
      <c r="F127" s="1195"/>
      <c r="G127" s="1195"/>
      <c r="H127" s="1199"/>
      <c r="I127" s="1195"/>
      <c r="J127" s="1189"/>
      <c r="K127" s="1195"/>
      <c r="L127" s="1189"/>
      <c r="M127" s="1198"/>
      <c r="N127" s="1198"/>
      <c r="O127" s="1200"/>
      <c r="P127" s="1195"/>
      <c r="Q127" s="867"/>
    </row>
    <row r="128" spans="1:17" ht="60.75" customHeight="1">
      <c r="B128" s="213" t="s">
        <v>461</v>
      </c>
      <c r="C128" s="213"/>
      <c r="D128" s="119"/>
      <c r="E128" s="119"/>
      <c r="F128" s="119"/>
      <c r="G128" s="119"/>
      <c r="H128" s="119"/>
      <c r="I128" s="120"/>
      <c r="J128" s="46"/>
      <c r="K128" s="188"/>
      <c r="L128" s="122"/>
      <c r="M128" s="44"/>
      <c r="N128" s="44"/>
      <c r="O128" s="44"/>
      <c r="P128" s="875"/>
      <c r="Q128" s="876"/>
    </row>
    <row r="129" spans="2:17" ht="33.6" customHeight="1">
      <c r="B129" s="213" t="s">
        <v>462</v>
      </c>
      <c r="C129" s="213"/>
      <c r="D129" s="119"/>
      <c r="E129" s="119"/>
      <c r="F129" s="119"/>
      <c r="G129" s="119"/>
      <c r="H129" s="119"/>
      <c r="I129" s="120"/>
      <c r="J129" s="46"/>
      <c r="K129" s="122"/>
      <c r="L129" s="122"/>
      <c r="M129" s="44"/>
      <c r="N129" s="44"/>
      <c r="O129" s="44"/>
      <c r="P129" s="870"/>
      <c r="Q129" s="871"/>
    </row>
    <row r="132" spans="2:17" ht="15.75" thickBot="1"/>
    <row r="133" spans="2:17" ht="54" customHeight="1">
      <c r="B133" s="879" t="s">
        <v>17</v>
      </c>
      <c r="C133" s="879" t="s">
        <v>124</v>
      </c>
      <c r="D133" s="114" t="s">
        <v>125</v>
      </c>
      <c r="E133" s="879" t="s">
        <v>27</v>
      </c>
      <c r="F133" s="142" t="s">
        <v>138</v>
      </c>
      <c r="G133" s="143"/>
    </row>
    <row r="134" spans="2:17" ht="120.75" customHeight="1">
      <c r="B134" s="1285" t="s">
        <v>139</v>
      </c>
      <c r="C134" s="144" t="s">
        <v>140</v>
      </c>
      <c r="D134" s="858">
        <v>25</v>
      </c>
      <c r="E134" s="858"/>
      <c r="F134" s="1286">
        <f>+E134+E135+E136</f>
        <v>0</v>
      </c>
      <c r="G134" s="145"/>
    </row>
    <row r="135" spans="2:17" ht="76.150000000000006" customHeight="1">
      <c r="B135" s="1285"/>
      <c r="C135" s="144" t="s">
        <v>141</v>
      </c>
      <c r="D135" s="866">
        <v>25</v>
      </c>
      <c r="E135" s="858"/>
      <c r="F135" s="1287"/>
      <c r="G135" s="145"/>
    </row>
    <row r="136" spans="2:17" ht="69" customHeight="1">
      <c r="B136" s="1285"/>
      <c r="C136" s="144" t="s">
        <v>142</v>
      </c>
      <c r="D136" s="858">
        <v>10</v>
      </c>
      <c r="E136" s="858"/>
      <c r="F136" s="1288"/>
      <c r="G136" s="145"/>
    </row>
    <row r="137" spans="2:17">
      <c r="C137"/>
    </row>
    <row r="140" spans="2:17">
      <c r="B140" s="42" t="s">
        <v>143</v>
      </c>
    </row>
    <row r="143" spans="2:17">
      <c r="B143" s="43" t="s">
        <v>17</v>
      </c>
      <c r="C143" s="43" t="s">
        <v>26</v>
      </c>
      <c r="D143" s="879" t="s">
        <v>27</v>
      </c>
      <c r="E143" s="879" t="s">
        <v>28</v>
      </c>
    </row>
    <row r="144" spans="2:17" ht="61.5" customHeight="1">
      <c r="B144" s="49" t="s">
        <v>144</v>
      </c>
      <c r="C144" s="50">
        <v>40</v>
      </c>
      <c r="D144" s="858">
        <f>+E119</f>
        <v>0</v>
      </c>
      <c r="E144" s="1265">
        <f>+D144+D145</f>
        <v>0</v>
      </c>
    </row>
    <row r="145" spans="2:5" ht="68.25" customHeight="1">
      <c r="B145" s="49" t="s">
        <v>145</v>
      </c>
      <c r="C145" s="50">
        <v>60</v>
      </c>
      <c r="D145" s="858">
        <f>+F134</f>
        <v>0</v>
      </c>
      <c r="E145" s="1266"/>
    </row>
  </sheetData>
  <mergeCells count="46">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98:P98"/>
    <mergeCell ref="O71:P71"/>
    <mergeCell ref="O72:P72"/>
    <mergeCell ref="O73:P73"/>
    <mergeCell ref="O74:P74"/>
    <mergeCell ref="O75:P75"/>
    <mergeCell ref="B81:N81"/>
    <mergeCell ref="J86:L86"/>
    <mergeCell ref="P86:Q86"/>
    <mergeCell ref="B91:N91"/>
    <mergeCell ref="D94:E94"/>
    <mergeCell ref="D95:E95"/>
    <mergeCell ref="B134:B136"/>
    <mergeCell ref="F134:F136"/>
    <mergeCell ref="E144:E145"/>
    <mergeCell ref="B101:N101"/>
    <mergeCell ref="Q104:R104"/>
    <mergeCell ref="R105:R112"/>
    <mergeCell ref="E119:E121"/>
    <mergeCell ref="B124:N124"/>
    <mergeCell ref="J126:L126"/>
    <mergeCell ref="P126:Q126"/>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2"/>
  <sheetViews>
    <sheetView topLeftCell="G80" zoomScale="80" zoomScaleNormal="80" workbookViewId="0">
      <selection activeCell="N93" sqref="N93"/>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5528</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28</v>
      </c>
      <c r="E15" s="20">
        <v>2088281000</v>
      </c>
      <c r="F15" s="208">
        <v>1000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2088281000</v>
      </c>
      <c r="F22" s="29">
        <f>SUM(F15:F21)</f>
        <v>1000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800</v>
      </c>
      <c r="D24" s="647"/>
      <c r="E24" s="1236">
        <f>E22</f>
        <v>2088281000</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+F151</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t="s">
        <v>31</v>
      </c>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9" ht="27" thickBot="1">
      <c r="B81" s="1268" t="s">
        <v>91</v>
      </c>
      <c r="C81" s="1269"/>
      <c r="D81" s="1269"/>
      <c r="E81" s="1269"/>
      <c r="F81" s="1269"/>
      <c r="G81" s="1269"/>
      <c r="H81" s="1269"/>
      <c r="I81" s="1269"/>
      <c r="J81" s="1269"/>
      <c r="K81" s="1269"/>
      <c r="L81" s="1269"/>
      <c r="M81" s="1269"/>
      <c r="N81" s="1270"/>
    </row>
    <row r="86" spans="2:19"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9" ht="60.75" customHeight="1">
      <c r="B87" s="46" t="s">
        <v>1056</v>
      </c>
      <c r="C87" s="46" t="s">
        <v>2735</v>
      </c>
      <c r="D87" s="46" t="s">
        <v>5529</v>
      </c>
      <c r="E87" s="46">
        <v>30719474</v>
      </c>
      <c r="F87" s="46" t="s">
        <v>3660</v>
      </c>
      <c r="G87" s="46" t="s">
        <v>494</v>
      </c>
      <c r="H87" s="1105">
        <v>36150</v>
      </c>
      <c r="I87" s="46"/>
      <c r="J87" s="129" t="s">
        <v>49</v>
      </c>
      <c r="K87" s="46" t="s">
        <v>5530</v>
      </c>
      <c r="L87" s="129" t="s">
        <v>5531</v>
      </c>
      <c r="M87" s="858" t="s">
        <v>18</v>
      </c>
      <c r="N87" s="858" t="s">
        <v>18</v>
      </c>
      <c r="O87" s="858" t="s">
        <v>18</v>
      </c>
      <c r="P87" s="129"/>
      <c r="Q87" s="46"/>
    </row>
    <row r="88" spans="2:19" ht="60.75" customHeight="1">
      <c r="B88" s="46" t="s">
        <v>610</v>
      </c>
      <c r="C88" s="46" t="s">
        <v>2735</v>
      </c>
      <c r="D88" s="46" t="s">
        <v>5532</v>
      </c>
      <c r="E88" s="46">
        <v>25912238</v>
      </c>
      <c r="F88" s="46" t="s">
        <v>3494</v>
      </c>
      <c r="G88" s="46" t="s">
        <v>185</v>
      </c>
      <c r="H88" s="46">
        <v>41147</v>
      </c>
      <c r="I88" s="46"/>
      <c r="J88" s="129" t="s">
        <v>5533</v>
      </c>
      <c r="K88" s="46" t="s">
        <v>5534</v>
      </c>
      <c r="L88" s="129" t="s">
        <v>2285</v>
      </c>
      <c r="M88" s="858" t="s">
        <v>18</v>
      </c>
      <c r="N88" s="858" t="s">
        <v>18</v>
      </c>
      <c r="O88" s="858" t="s">
        <v>18</v>
      </c>
      <c r="P88" s="129"/>
      <c r="Q88" s="46"/>
    </row>
    <row r="89" spans="2:19" ht="33.6" customHeight="1">
      <c r="B89" s="46" t="s">
        <v>104</v>
      </c>
      <c r="C89" s="46" t="s">
        <v>2735</v>
      </c>
      <c r="D89" s="46" t="s">
        <v>5535</v>
      </c>
      <c r="E89" s="46">
        <v>12999969</v>
      </c>
      <c r="F89" s="46" t="s">
        <v>5536</v>
      </c>
      <c r="G89" s="46" t="s">
        <v>2892</v>
      </c>
      <c r="H89" s="1105">
        <v>36053</v>
      </c>
      <c r="I89" s="46"/>
      <c r="J89" s="129" t="s">
        <v>5537</v>
      </c>
      <c r="K89" s="46" t="s">
        <v>5538</v>
      </c>
      <c r="L89" s="129" t="s">
        <v>5539</v>
      </c>
      <c r="M89" s="858" t="s">
        <v>18</v>
      </c>
      <c r="N89" s="858" t="s">
        <v>18</v>
      </c>
      <c r="O89" s="858" t="s">
        <v>18</v>
      </c>
      <c r="P89" s="129"/>
      <c r="Q89" s="46"/>
      <c r="S89" s="1" t="s">
        <v>5540</v>
      </c>
    </row>
    <row r="90" spans="2:19" ht="33.6" customHeight="1">
      <c r="B90" s="46" t="s">
        <v>1056</v>
      </c>
      <c r="C90" s="46" t="s">
        <v>2735</v>
      </c>
      <c r="D90" s="46" t="s">
        <v>5541</v>
      </c>
      <c r="E90" s="46">
        <v>3437701</v>
      </c>
      <c r="F90" s="46" t="s">
        <v>114</v>
      </c>
      <c r="G90" s="46" t="s">
        <v>353</v>
      </c>
      <c r="H90" s="46">
        <v>41803</v>
      </c>
      <c r="I90" s="46"/>
      <c r="J90" s="129" t="s">
        <v>4997</v>
      </c>
      <c r="K90" s="46" t="s">
        <v>5542</v>
      </c>
      <c r="L90" s="129" t="s">
        <v>5543</v>
      </c>
      <c r="M90" s="858" t="s">
        <v>18</v>
      </c>
      <c r="N90" s="858" t="s">
        <v>18</v>
      </c>
      <c r="O90" s="858" t="s">
        <v>18</v>
      </c>
      <c r="P90" s="129"/>
      <c r="Q90" s="46"/>
    </row>
    <row r="91" spans="2:19" ht="33.6" customHeight="1">
      <c r="B91" s="46" t="s">
        <v>1056</v>
      </c>
      <c r="C91" s="46" t="s">
        <v>2735</v>
      </c>
      <c r="D91" s="46" t="s">
        <v>5544</v>
      </c>
      <c r="E91" s="46">
        <v>1085686208</v>
      </c>
      <c r="F91" s="46" t="s">
        <v>114</v>
      </c>
      <c r="G91" s="46" t="s">
        <v>494</v>
      </c>
      <c r="H91" s="1105">
        <v>41019</v>
      </c>
      <c r="I91" s="46"/>
      <c r="J91" s="129" t="s">
        <v>5545</v>
      </c>
      <c r="K91" s="46" t="s">
        <v>5546</v>
      </c>
      <c r="L91" s="129" t="s">
        <v>5547</v>
      </c>
      <c r="M91" s="858" t="s">
        <v>18</v>
      </c>
      <c r="N91" s="858" t="s">
        <v>18</v>
      </c>
      <c r="O91" s="858" t="s">
        <v>18</v>
      </c>
      <c r="P91" s="129" t="s">
        <v>5548</v>
      </c>
      <c r="Q91" s="46"/>
    </row>
    <row r="92" spans="2:19" ht="33.6" customHeight="1">
      <c r="B92" s="46" t="s">
        <v>1056</v>
      </c>
      <c r="C92" s="46" t="s">
        <v>2735</v>
      </c>
      <c r="D92" s="46" t="s">
        <v>4137</v>
      </c>
      <c r="E92" s="46">
        <v>1062289099</v>
      </c>
      <c r="F92" s="46" t="s">
        <v>3660</v>
      </c>
      <c r="G92" s="46" t="s">
        <v>244</v>
      </c>
      <c r="H92" s="1105" t="s">
        <v>5549</v>
      </c>
      <c r="I92" s="46"/>
      <c r="J92" s="129" t="s">
        <v>2796</v>
      </c>
      <c r="K92" s="46" t="s">
        <v>5550</v>
      </c>
      <c r="L92" s="129" t="s">
        <v>5551</v>
      </c>
      <c r="M92" s="858" t="s">
        <v>18</v>
      </c>
      <c r="N92" s="858" t="s">
        <v>18</v>
      </c>
      <c r="O92" s="858" t="s">
        <v>18</v>
      </c>
      <c r="P92" s="129"/>
      <c r="Q92" s="46"/>
    </row>
    <row r="93" spans="2:19" ht="33.6" customHeight="1">
      <c r="B93" s="46" t="s">
        <v>1056</v>
      </c>
      <c r="C93" s="46" t="s">
        <v>2735</v>
      </c>
      <c r="D93" s="46" t="s">
        <v>5552</v>
      </c>
      <c r="E93" s="46">
        <v>1110471694</v>
      </c>
      <c r="F93" s="46" t="s">
        <v>3660</v>
      </c>
      <c r="G93" s="46" t="s">
        <v>2447</v>
      </c>
      <c r="H93" s="1105">
        <v>41013</v>
      </c>
      <c r="I93" s="46"/>
      <c r="J93" s="129" t="s">
        <v>5553</v>
      </c>
      <c r="K93" s="46" t="s">
        <v>5554</v>
      </c>
      <c r="L93" s="129" t="s">
        <v>5555</v>
      </c>
      <c r="M93" s="858" t="s">
        <v>18</v>
      </c>
      <c r="N93" s="858" t="s">
        <v>19</v>
      </c>
      <c r="O93" s="858" t="s">
        <v>18</v>
      </c>
      <c r="P93" s="129" t="s">
        <v>5902</v>
      </c>
      <c r="Q93" s="46"/>
    </row>
    <row r="94" spans="2:19" ht="33.6" customHeight="1">
      <c r="B94" s="46" t="s">
        <v>1056</v>
      </c>
      <c r="C94" s="46" t="s">
        <v>2735</v>
      </c>
      <c r="D94" s="46" t="s">
        <v>5556</v>
      </c>
      <c r="E94" s="46">
        <v>1130947053</v>
      </c>
      <c r="F94" s="46" t="s">
        <v>3660</v>
      </c>
      <c r="G94" s="46" t="s">
        <v>244</v>
      </c>
      <c r="H94" s="1105" t="s">
        <v>5557</v>
      </c>
      <c r="I94" s="46"/>
      <c r="J94" s="129" t="s">
        <v>1369</v>
      </c>
      <c r="K94" s="46" t="s">
        <v>5558</v>
      </c>
      <c r="L94" s="129" t="s">
        <v>2612</v>
      </c>
      <c r="M94" s="858" t="s">
        <v>18</v>
      </c>
      <c r="N94" s="858" t="s">
        <v>18</v>
      </c>
      <c r="O94" s="858" t="s">
        <v>18</v>
      </c>
      <c r="P94" s="129" t="s">
        <v>5548</v>
      </c>
      <c r="Q94" s="46"/>
    </row>
    <row r="95" spans="2:19" ht="33.6" customHeight="1">
      <c r="B95" s="46" t="s">
        <v>1056</v>
      </c>
      <c r="C95" s="46" t="s">
        <v>2735</v>
      </c>
      <c r="D95" s="46" t="s">
        <v>5559</v>
      </c>
      <c r="E95" s="46">
        <v>1112461773</v>
      </c>
      <c r="F95" s="46" t="s">
        <v>114</v>
      </c>
      <c r="G95" s="46" t="s">
        <v>5343</v>
      </c>
      <c r="H95" s="1105">
        <v>40355</v>
      </c>
      <c r="I95" s="46"/>
      <c r="J95" s="129" t="s">
        <v>4971</v>
      </c>
      <c r="K95" s="46" t="s">
        <v>5560</v>
      </c>
      <c r="L95" s="129" t="s">
        <v>5561</v>
      </c>
      <c r="M95" s="858" t="s">
        <v>18</v>
      </c>
      <c r="N95" s="858" t="s">
        <v>18</v>
      </c>
      <c r="O95" s="858" t="s">
        <v>18</v>
      </c>
      <c r="P95" s="129" t="s">
        <v>5548</v>
      </c>
      <c r="Q95" s="46"/>
    </row>
    <row r="96" spans="2:19" ht="33.6" customHeight="1">
      <c r="B96" s="46" t="s">
        <v>1056</v>
      </c>
      <c r="C96" s="46" t="s">
        <v>2735</v>
      </c>
      <c r="D96" s="46" t="s">
        <v>5562</v>
      </c>
      <c r="E96" s="46">
        <v>37010230</v>
      </c>
      <c r="F96" s="46" t="s">
        <v>114</v>
      </c>
      <c r="G96" s="46" t="s">
        <v>5563</v>
      </c>
      <c r="H96" s="1105">
        <v>36643</v>
      </c>
      <c r="I96" s="46"/>
      <c r="J96" s="129" t="s">
        <v>5564</v>
      </c>
      <c r="K96" s="46" t="s">
        <v>5565</v>
      </c>
      <c r="L96" s="129" t="s">
        <v>5566</v>
      </c>
      <c r="M96" s="858" t="s">
        <v>18</v>
      </c>
      <c r="N96" s="858" t="s">
        <v>18</v>
      </c>
      <c r="O96" s="858" t="s">
        <v>18</v>
      </c>
      <c r="P96" s="129" t="s">
        <v>5548</v>
      </c>
      <c r="Q96" s="46"/>
    </row>
    <row r="97" spans="1:26" ht="15.75" thickBot="1">
      <c r="B97" s="1208"/>
      <c r="C97" s="1208"/>
      <c r="D97" s="1208"/>
      <c r="E97" s="1208"/>
      <c r="F97" s="1208"/>
      <c r="G97" s="1208"/>
      <c r="H97" s="1197"/>
      <c r="I97" s="1208"/>
      <c r="J97" s="1209"/>
      <c r="K97" s="1208"/>
      <c r="L97" s="1209"/>
      <c r="M97" s="1210"/>
      <c r="N97" s="1210"/>
      <c r="O97" s="1211"/>
      <c r="P97" s="1209"/>
      <c r="Q97" s="1208"/>
    </row>
    <row r="98" spans="1:26" ht="27" thickBot="1">
      <c r="B98" s="1268" t="s">
        <v>118</v>
      </c>
      <c r="C98" s="1269"/>
      <c r="D98" s="1269"/>
      <c r="E98" s="1269"/>
      <c r="F98" s="1269"/>
      <c r="G98" s="1269"/>
      <c r="H98" s="1269"/>
      <c r="I98" s="1269"/>
      <c r="J98" s="1269"/>
      <c r="K98" s="1269"/>
      <c r="L98" s="1269"/>
      <c r="M98" s="1269"/>
      <c r="N98" s="1270"/>
    </row>
    <row r="101" spans="1:26" ht="46.15" customHeight="1">
      <c r="B101" s="115" t="s">
        <v>17</v>
      </c>
      <c r="C101" s="115" t="s">
        <v>119</v>
      </c>
      <c r="D101" s="1271" t="s">
        <v>82</v>
      </c>
      <c r="E101" s="1273"/>
    </row>
    <row r="102" spans="1:26" ht="46.9" customHeight="1">
      <c r="B102" s="129" t="s">
        <v>181</v>
      </c>
      <c r="C102" s="44" t="s">
        <v>18</v>
      </c>
      <c r="D102" s="1281"/>
      <c r="E102" s="1281"/>
    </row>
    <row r="105" spans="1:26" ht="26.25">
      <c r="B105" s="1256" t="s">
        <v>121</v>
      </c>
      <c r="C105" s="1257"/>
      <c r="D105" s="1257"/>
      <c r="E105" s="1257"/>
      <c r="F105" s="1257"/>
      <c r="G105" s="1257"/>
      <c r="H105" s="1257"/>
      <c r="I105" s="1257"/>
      <c r="J105" s="1257"/>
      <c r="K105" s="1257"/>
      <c r="L105" s="1257"/>
      <c r="M105" s="1257"/>
      <c r="N105" s="1257"/>
      <c r="O105" s="1257"/>
      <c r="P105" s="1257"/>
    </row>
    <row r="107" spans="1:26" ht="15.75" thickBot="1"/>
    <row r="108" spans="1:26" ht="27" thickBot="1">
      <c r="B108" s="1268" t="s">
        <v>122</v>
      </c>
      <c r="C108" s="1269"/>
      <c r="D108" s="1269"/>
      <c r="E108" s="1269"/>
      <c r="F108" s="1269"/>
      <c r="G108" s="1269"/>
      <c r="H108" s="1269"/>
      <c r="I108" s="1269"/>
      <c r="J108" s="1269"/>
      <c r="K108" s="1269"/>
      <c r="L108" s="1269"/>
      <c r="M108" s="1269"/>
      <c r="N108" s="1270"/>
    </row>
    <row r="110" spans="1:26" ht="15.75" thickBot="1">
      <c r="M110" s="51"/>
      <c r="N110" s="51"/>
    </row>
    <row r="111" spans="1:26" s="15" customFormat="1" ht="109.5" customHeight="1">
      <c r="B111" s="52" t="s">
        <v>33</v>
      </c>
      <c r="C111" s="52" t="s">
        <v>34</v>
      </c>
      <c r="D111" s="52" t="s">
        <v>35</v>
      </c>
      <c r="E111" s="52" t="s">
        <v>36</v>
      </c>
      <c r="F111" s="52" t="s">
        <v>37</v>
      </c>
      <c r="G111" s="52" t="s">
        <v>38</v>
      </c>
      <c r="H111" s="52" t="s">
        <v>39</v>
      </c>
      <c r="I111" s="52" t="s">
        <v>40</v>
      </c>
      <c r="J111" s="52" t="s">
        <v>41</v>
      </c>
      <c r="K111" s="52" t="s">
        <v>42</v>
      </c>
      <c r="L111" s="52" t="s">
        <v>43</v>
      </c>
      <c r="M111" s="53" t="s">
        <v>44</v>
      </c>
      <c r="N111" s="52" t="s">
        <v>45</v>
      </c>
      <c r="O111" s="52" t="s">
        <v>46</v>
      </c>
      <c r="P111" s="54" t="s">
        <v>47</v>
      </c>
      <c r="Q111" s="1480" t="s">
        <v>48</v>
      </c>
      <c r="R111" s="1480"/>
    </row>
    <row r="112" spans="1:26" s="162" customFormat="1">
      <c r="A112" s="150">
        <v>1</v>
      </c>
      <c r="B112" s="153"/>
      <c r="C112" s="153"/>
      <c r="D112" s="153"/>
      <c r="E112" s="154"/>
      <c r="F112" s="155"/>
      <c r="G112" s="184"/>
      <c r="H112" s="156"/>
      <c r="I112" s="156"/>
      <c r="J112" s="157"/>
      <c r="K112" s="159"/>
      <c r="L112" s="769"/>
      <c r="M112" s="173"/>
      <c r="N112" s="173"/>
      <c r="O112" s="173"/>
      <c r="P112" s="160"/>
      <c r="Q112" s="174"/>
      <c r="R112" s="1479"/>
      <c r="S112" s="175"/>
      <c r="T112" s="175"/>
      <c r="U112" s="175"/>
      <c r="V112" s="175"/>
      <c r="W112" s="175"/>
      <c r="X112" s="175"/>
      <c r="Y112" s="175"/>
      <c r="Z112" s="175"/>
    </row>
    <row r="113" spans="1:26" s="162" customFormat="1">
      <c r="A113" s="150">
        <f>+A112+1</f>
        <v>2</v>
      </c>
      <c r="B113" s="153"/>
      <c r="C113" s="153"/>
      <c r="D113" s="153"/>
      <c r="E113" s="154"/>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f t="shared" ref="A114:A119" si="2">+A113+1</f>
        <v>3</v>
      </c>
      <c r="B114" s="153"/>
      <c r="C114" s="153"/>
      <c r="D114" s="153"/>
      <c r="E114" s="154"/>
      <c r="F114" s="155"/>
      <c r="G114" s="184"/>
      <c r="H114" s="156"/>
      <c r="I114" s="156"/>
      <c r="J114" s="157"/>
      <c r="K114" s="159"/>
      <c r="L114" s="769"/>
      <c r="M114" s="173"/>
      <c r="N114" s="173"/>
      <c r="O114" s="160"/>
      <c r="P114" s="160"/>
      <c r="Q114" s="174"/>
      <c r="R114" s="1479"/>
      <c r="S114" s="175"/>
      <c r="T114" s="175"/>
      <c r="U114" s="175"/>
      <c r="V114" s="175"/>
      <c r="W114" s="175"/>
      <c r="X114" s="175"/>
      <c r="Y114" s="175"/>
      <c r="Z114" s="175"/>
    </row>
    <row r="115" spans="1:26" s="162" customFormat="1">
      <c r="A115" s="150">
        <f t="shared" si="2"/>
        <v>4</v>
      </c>
      <c r="B115" s="153"/>
      <c r="C115" s="153"/>
      <c r="D115" s="153"/>
      <c r="E115" s="159"/>
      <c r="F115" s="155"/>
      <c r="G115" s="184"/>
      <c r="H115" s="156"/>
      <c r="I115" s="156"/>
      <c r="J115" s="157"/>
      <c r="K115" s="159"/>
      <c r="L115" s="769"/>
      <c r="M115" s="173"/>
      <c r="N115" s="173"/>
      <c r="O115" s="160"/>
      <c r="P115" s="160"/>
      <c r="Q115" s="174"/>
      <c r="R115" s="1479"/>
      <c r="S115" s="175"/>
      <c r="T115" s="175"/>
      <c r="U115" s="175"/>
      <c r="V115" s="175"/>
      <c r="W115" s="175"/>
      <c r="X115" s="175"/>
      <c r="Y115" s="175"/>
      <c r="Z115" s="175"/>
    </row>
    <row r="116" spans="1:26" s="162" customFormat="1">
      <c r="A116" s="150">
        <f t="shared" si="2"/>
        <v>5</v>
      </c>
      <c r="B116" s="153"/>
      <c r="C116" s="153"/>
      <c r="D116" s="153"/>
      <c r="E116" s="159"/>
      <c r="F116" s="155"/>
      <c r="G116" s="184"/>
      <c r="H116" s="156"/>
      <c r="I116" s="156"/>
      <c r="J116" s="157"/>
      <c r="K116" s="159"/>
      <c r="L116" s="769"/>
      <c r="M116" s="173"/>
      <c r="N116" s="173"/>
      <c r="O116" s="160"/>
      <c r="P116" s="160"/>
      <c r="Q116" s="174"/>
      <c r="R116" s="1479"/>
      <c r="S116" s="175"/>
      <c r="T116" s="175"/>
      <c r="U116" s="175"/>
      <c r="V116" s="175"/>
      <c r="W116" s="175"/>
      <c r="X116" s="175"/>
      <c r="Y116" s="175"/>
      <c r="Z116" s="175"/>
    </row>
    <row r="117" spans="1:26" s="162" customFormat="1">
      <c r="A117" s="150">
        <f t="shared" si="2"/>
        <v>6</v>
      </c>
      <c r="B117" s="153"/>
      <c r="C117" s="153"/>
      <c r="D117" s="153"/>
      <c r="E117" s="159"/>
      <c r="F117" s="155"/>
      <c r="G117" s="184"/>
      <c r="H117" s="156"/>
      <c r="I117" s="156"/>
      <c r="J117" s="157"/>
      <c r="K117" s="159"/>
      <c r="L117" s="769"/>
      <c r="M117" s="173"/>
      <c r="N117" s="173"/>
      <c r="O117" s="160"/>
      <c r="P117" s="160"/>
      <c r="Q117" s="174"/>
      <c r="R117" s="1479"/>
      <c r="S117" s="175"/>
      <c r="T117" s="175"/>
      <c r="U117" s="175"/>
      <c r="V117" s="175"/>
      <c r="W117" s="175"/>
      <c r="X117" s="175"/>
      <c r="Y117" s="175"/>
      <c r="Z117" s="175"/>
    </row>
    <row r="118" spans="1:26" s="162" customFormat="1">
      <c r="A118" s="150">
        <f t="shared" si="2"/>
        <v>7</v>
      </c>
      <c r="B118" s="153"/>
      <c r="C118" s="153"/>
      <c r="D118" s="153"/>
      <c r="E118" s="159"/>
      <c r="F118" s="155"/>
      <c r="G118" s="184"/>
      <c r="H118" s="156"/>
      <c r="I118" s="156"/>
      <c r="J118" s="157"/>
      <c r="K118" s="159"/>
      <c r="L118" s="769"/>
      <c r="M118" s="173"/>
      <c r="N118" s="173"/>
      <c r="O118" s="160"/>
      <c r="P118" s="160"/>
      <c r="Q118" s="174"/>
      <c r="R118" s="1479"/>
      <c r="S118" s="175"/>
      <c r="T118" s="175"/>
      <c r="U118" s="175"/>
      <c r="V118" s="175"/>
      <c r="W118" s="175"/>
      <c r="X118" s="175"/>
      <c r="Y118" s="175"/>
      <c r="Z118" s="175"/>
    </row>
    <row r="119" spans="1:26" s="162" customFormat="1">
      <c r="A119" s="150">
        <f t="shared" si="2"/>
        <v>8</v>
      </c>
      <c r="B119" s="153"/>
      <c r="C119" s="153"/>
      <c r="D119" s="153"/>
      <c r="E119" s="159"/>
      <c r="F119" s="155"/>
      <c r="G119" s="184"/>
      <c r="H119" s="156"/>
      <c r="I119" s="156"/>
      <c r="J119" s="157"/>
      <c r="K119" s="159"/>
      <c r="L119" s="769"/>
      <c r="M119" s="173"/>
      <c r="N119" s="173"/>
      <c r="O119" s="160"/>
      <c r="P119" s="160"/>
      <c r="Q119" s="174"/>
      <c r="R119" s="1479"/>
      <c r="S119" s="175"/>
      <c r="T119" s="175"/>
      <c r="U119" s="175"/>
      <c r="V119" s="175"/>
      <c r="W119" s="175"/>
      <c r="X119" s="175"/>
      <c r="Y119" s="175"/>
      <c r="Z119" s="175"/>
    </row>
    <row r="120" spans="1:26" s="162" customFormat="1">
      <c r="A120" s="150"/>
      <c r="B120" s="151" t="s">
        <v>28</v>
      </c>
      <c r="C120" s="152"/>
      <c r="D120" s="153"/>
      <c r="E120" s="154"/>
      <c r="F120" s="155"/>
      <c r="G120" s="155"/>
      <c r="H120" s="155"/>
      <c r="I120" s="157"/>
      <c r="J120" s="157"/>
      <c r="K120" s="158">
        <f t="shared" ref="K120:N120" si="3">SUM(K112:K119)</f>
        <v>0</v>
      </c>
      <c r="L120" s="158">
        <f t="shared" si="3"/>
        <v>0</v>
      </c>
      <c r="M120" s="185">
        <f t="shared" si="3"/>
        <v>0</v>
      </c>
      <c r="N120" s="158">
        <f t="shared" si="3"/>
        <v>0</v>
      </c>
      <c r="O120" s="160"/>
      <c r="P120" s="160"/>
      <c r="Q120" s="161"/>
    </row>
    <row r="121" spans="1:26">
      <c r="B121" s="112"/>
      <c r="C121" s="112"/>
      <c r="D121" s="112"/>
      <c r="E121" s="163"/>
      <c r="F121" s="112"/>
      <c r="G121" s="112"/>
      <c r="H121" s="112"/>
      <c r="I121" s="112"/>
      <c r="J121" s="112"/>
      <c r="K121" s="112"/>
      <c r="L121" s="112"/>
      <c r="M121" s="112"/>
      <c r="N121" s="112"/>
      <c r="O121" s="112"/>
      <c r="P121" s="112"/>
    </row>
    <row r="122" spans="1:26" ht="18.75">
      <c r="B122" s="166" t="s">
        <v>123</v>
      </c>
      <c r="C122" s="176">
        <f>+K120</f>
        <v>0</v>
      </c>
      <c r="H122" s="168"/>
      <c r="I122" s="168"/>
      <c r="J122" s="168"/>
      <c r="K122" s="168"/>
      <c r="L122" s="168"/>
      <c r="M122" s="168"/>
      <c r="N122" s="112"/>
      <c r="O122" s="112"/>
      <c r="P122" s="112"/>
    </row>
    <row r="124" spans="1:26" ht="15.75" thickBot="1"/>
    <row r="125" spans="1:26" ht="37.15" customHeight="1" thickBot="1">
      <c r="B125" s="177" t="s">
        <v>124</v>
      </c>
      <c r="C125" s="142" t="s">
        <v>125</v>
      </c>
      <c r="D125" s="177" t="s">
        <v>27</v>
      </c>
      <c r="E125" s="142" t="s">
        <v>126</v>
      </c>
    </row>
    <row r="126" spans="1:26" ht="41.45" customHeight="1">
      <c r="B126" s="178" t="s">
        <v>127</v>
      </c>
      <c r="C126" s="179">
        <v>20</v>
      </c>
      <c r="D126" s="179"/>
      <c r="E126" s="1282">
        <f>+D126+D127+D128</f>
        <v>0</v>
      </c>
    </row>
    <row r="127" spans="1:26">
      <c r="B127" s="178" t="s">
        <v>128</v>
      </c>
      <c r="C127" s="993">
        <v>30</v>
      </c>
      <c r="D127" s="858">
        <v>0</v>
      </c>
      <c r="E127" s="1283"/>
    </row>
    <row r="128" spans="1:26" ht="15.75" thickBot="1">
      <c r="B128" s="178" t="s">
        <v>129</v>
      </c>
      <c r="C128" s="180">
        <v>40</v>
      </c>
      <c r="D128" s="180">
        <v>0</v>
      </c>
      <c r="E128" s="1284"/>
    </row>
    <row r="130" spans="2:17" ht="15.75" thickBot="1"/>
    <row r="131" spans="2:17" ht="27" thickBot="1">
      <c r="B131" s="1268" t="s">
        <v>130</v>
      </c>
      <c r="C131" s="1269"/>
      <c r="D131" s="1269"/>
      <c r="E131" s="1269"/>
      <c r="F131" s="1269"/>
      <c r="G131" s="1269"/>
      <c r="H131" s="1269"/>
      <c r="I131" s="1269"/>
      <c r="J131" s="1269"/>
      <c r="K131" s="1269"/>
      <c r="L131" s="1269"/>
      <c r="M131" s="1269"/>
      <c r="N131" s="1270"/>
    </row>
    <row r="133" spans="2:17" ht="76.5" customHeight="1">
      <c r="B133" s="114" t="s">
        <v>92</v>
      </c>
      <c r="C133" s="114" t="s">
        <v>93</v>
      </c>
      <c r="D133" s="114" t="s">
        <v>94</v>
      </c>
      <c r="E133" s="114" t="s">
        <v>95</v>
      </c>
      <c r="F133" s="114" t="s">
        <v>96</v>
      </c>
      <c r="G133" s="114" t="s">
        <v>97</v>
      </c>
      <c r="H133" s="114" t="s">
        <v>98</v>
      </c>
      <c r="I133" s="114" t="s">
        <v>99</v>
      </c>
      <c r="J133" s="1271" t="s">
        <v>100</v>
      </c>
      <c r="K133" s="1272"/>
      <c r="L133" s="1273"/>
      <c r="M133" s="114" t="s">
        <v>101</v>
      </c>
      <c r="N133" s="114" t="s">
        <v>102</v>
      </c>
      <c r="O133" s="114" t="s">
        <v>103</v>
      </c>
      <c r="P133" s="1271" t="s">
        <v>82</v>
      </c>
      <c r="Q133" s="1273"/>
    </row>
    <row r="134" spans="2:17" ht="60.75" customHeight="1">
      <c r="B134" s="213" t="s">
        <v>460</v>
      </c>
      <c r="C134" s="213"/>
      <c r="D134" s="119"/>
      <c r="E134" s="119"/>
      <c r="F134" s="119"/>
      <c r="G134" s="119"/>
      <c r="H134" s="119"/>
      <c r="I134" s="120"/>
      <c r="J134" s="46" t="s">
        <v>189</v>
      </c>
      <c r="K134" s="188" t="s">
        <v>190</v>
      </c>
      <c r="L134" s="122" t="s">
        <v>191</v>
      </c>
      <c r="M134" s="44"/>
      <c r="N134" s="44"/>
      <c r="O134" s="44"/>
      <c r="P134" s="1468" t="s">
        <v>5391</v>
      </c>
      <c r="Q134" s="1469"/>
    </row>
    <row r="135" spans="2:17" ht="60.75" customHeight="1">
      <c r="B135" s="213" t="s">
        <v>461</v>
      </c>
      <c r="C135" s="213"/>
      <c r="D135" s="119"/>
      <c r="E135" s="119"/>
      <c r="F135" s="119"/>
      <c r="G135" s="119"/>
      <c r="H135" s="119"/>
      <c r="I135" s="120"/>
      <c r="J135" s="46"/>
      <c r="K135" s="188"/>
      <c r="L135" s="122"/>
      <c r="M135" s="44"/>
      <c r="N135" s="44"/>
      <c r="O135" s="44"/>
      <c r="P135" s="1321"/>
      <c r="Q135" s="1322"/>
    </row>
    <row r="136" spans="2:17" ht="33.6" customHeight="1">
      <c r="B136" s="213" t="s">
        <v>462</v>
      </c>
      <c r="C136" s="213"/>
      <c r="D136" s="119"/>
      <c r="E136" s="119"/>
      <c r="F136" s="119"/>
      <c r="G136" s="119"/>
      <c r="H136" s="119"/>
      <c r="I136" s="120"/>
      <c r="J136" s="46"/>
      <c r="K136" s="122"/>
      <c r="L136" s="122"/>
      <c r="M136" s="44"/>
      <c r="N136" s="44"/>
      <c r="O136" s="44"/>
      <c r="P136" s="1470"/>
      <c r="Q136" s="1471"/>
    </row>
    <row r="139" spans="2:17" ht="15.75" thickBot="1"/>
    <row r="140" spans="2:17" ht="54" customHeight="1">
      <c r="B140" s="879" t="s">
        <v>17</v>
      </c>
      <c r="C140" s="879" t="s">
        <v>124</v>
      </c>
      <c r="D140" s="114" t="s">
        <v>125</v>
      </c>
      <c r="E140" s="879" t="s">
        <v>27</v>
      </c>
      <c r="F140" s="142" t="s">
        <v>138</v>
      </c>
      <c r="G140" s="143"/>
    </row>
    <row r="141" spans="2:17" ht="120.75" customHeight="1">
      <c r="B141" s="1285" t="s">
        <v>139</v>
      </c>
      <c r="C141" s="144" t="s">
        <v>140</v>
      </c>
      <c r="D141" s="858">
        <v>25</v>
      </c>
      <c r="E141" s="858"/>
      <c r="F141" s="1286">
        <f>+E141+E142+E143</f>
        <v>0</v>
      </c>
      <c r="G141" s="145"/>
    </row>
    <row r="142" spans="2:17" ht="76.150000000000006" customHeight="1">
      <c r="B142" s="1285"/>
      <c r="C142" s="144" t="s">
        <v>141</v>
      </c>
      <c r="D142" s="866">
        <v>25</v>
      </c>
      <c r="E142" s="858"/>
      <c r="F142" s="1287"/>
      <c r="G142" s="145"/>
    </row>
    <row r="143" spans="2:17" ht="69" customHeight="1">
      <c r="B143" s="1285"/>
      <c r="C143" s="144" t="s">
        <v>142</v>
      </c>
      <c r="D143" s="858">
        <v>10</v>
      </c>
      <c r="E143" s="858"/>
      <c r="F143" s="1288"/>
      <c r="G143" s="145"/>
    </row>
    <row r="144" spans="2:17">
      <c r="C144"/>
    </row>
    <row r="147" spans="2:5">
      <c r="B147" s="42" t="s">
        <v>143</v>
      </c>
    </row>
    <row r="150" spans="2:5">
      <c r="B150" s="43" t="s">
        <v>17</v>
      </c>
      <c r="C150" s="43" t="s">
        <v>26</v>
      </c>
      <c r="D150" s="879" t="s">
        <v>27</v>
      </c>
      <c r="E150" s="879" t="s">
        <v>28</v>
      </c>
    </row>
    <row r="151" spans="2:5" ht="61.5" customHeight="1">
      <c r="B151" s="49" t="s">
        <v>144</v>
      </c>
      <c r="C151" s="50">
        <v>40</v>
      </c>
      <c r="D151" s="858">
        <f>+E126</f>
        <v>0</v>
      </c>
      <c r="E151" s="1265">
        <f>+D151+D152</f>
        <v>0</v>
      </c>
    </row>
    <row r="152" spans="2:5" ht="68.25" customHeight="1">
      <c r="B152" s="49" t="s">
        <v>145</v>
      </c>
      <c r="C152" s="50">
        <v>60</v>
      </c>
      <c r="D152" s="858">
        <f>+F141</f>
        <v>0</v>
      </c>
      <c r="E152" s="1266"/>
    </row>
  </sheetData>
  <mergeCells count="47">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105:P105"/>
    <mergeCell ref="O71:P71"/>
    <mergeCell ref="O72:P72"/>
    <mergeCell ref="O73:P73"/>
    <mergeCell ref="O74:P74"/>
    <mergeCell ref="O75:P75"/>
    <mergeCell ref="B81:N81"/>
    <mergeCell ref="J86:L86"/>
    <mergeCell ref="P86:Q86"/>
    <mergeCell ref="B98:N98"/>
    <mergeCell ref="D101:E101"/>
    <mergeCell ref="D102:E102"/>
    <mergeCell ref="P134:Q136"/>
    <mergeCell ref="B141:B143"/>
    <mergeCell ref="F141:F143"/>
    <mergeCell ref="E151:E152"/>
    <mergeCell ref="B108:N108"/>
    <mergeCell ref="Q111:R111"/>
    <mergeCell ref="R112:R119"/>
    <mergeCell ref="E126:E128"/>
    <mergeCell ref="B131:N131"/>
    <mergeCell ref="J133:L133"/>
    <mergeCell ref="P133:Q133"/>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2"/>
  <sheetViews>
    <sheetView topLeftCell="A6" zoomScale="70" zoomScaleNormal="70" workbookViewId="0">
      <selection activeCell="E35" sqref="E35"/>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5567</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32</v>
      </c>
      <c r="E15" s="20">
        <v>1670624800</v>
      </c>
      <c r="F15" s="208">
        <v>800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1670624800</v>
      </c>
      <c r="F22" s="29">
        <f>SUM(F15:F21)</f>
        <v>800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640</v>
      </c>
      <c r="D24" s="647"/>
      <c r="E24" s="1236">
        <f>E22</f>
        <v>1670624800</v>
      </c>
      <c r="F24" s="37"/>
      <c r="G24" s="37"/>
      <c r="H24" s="37"/>
      <c r="I24" s="38"/>
      <c r="J24" s="38"/>
      <c r="K24" s="38"/>
      <c r="L24" s="38"/>
      <c r="M24" s="38"/>
    </row>
    <row r="25" spans="1:14">
      <c r="A25" s="873"/>
      <c r="C25" s="646"/>
      <c r="D25" s="647"/>
      <c r="E25" s="648"/>
      <c r="F25" s="37"/>
      <c r="G25" s="37"/>
      <c r="H25" s="37"/>
      <c r="I25" s="38"/>
      <c r="J25" s="38"/>
      <c r="K25" s="38"/>
      <c r="L25" s="38"/>
      <c r="M25" s="38"/>
    </row>
    <row r="26" spans="1:14">
      <c r="A26" s="873"/>
      <c r="C26" s="646"/>
      <c r="D26" s="647"/>
      <c r="E26" s="648"/>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+F151</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t="s">
        <v>31</v>
      </c>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60.75" customHeight="1">
      <c r="B87" s="46" t="s">
        <v>469</v>
      </c>
      <c r="C87" s="46" t="s">
        <v>2685</v>
      </c>
      <c r="D87" s="46" t="s">
        <v>5568</v>
      </c>
      <c r="E87" s="46">
        <v>0</v>
      </c>
      <c r="F87" s="46" t="s">
        <v>5569</v>
      </c>
      <c r="G87" s="46" t="s">
        <v>2892</v>
      </c>
      <c r="H87" s="1105">
        <v>33445</v>
      </c>
      <c r="I87" s="46"/>
      <c r="J87" s="129" t="s">
        <v>5570</v>
      </c>
      <c r="K87" s="46" t="s">
        <v>5571</v>
      </c>
      <c r="L87" s="129" t="s">
        <v>5572</v>
      </c>
      <c r="M87" s="858" t="s">
        <v>18</v>
      </c>
      <c r="N87" s="858" t="s">
        <v>18</v>
      </c>
      <c r="O87" s="44" t="s">
        <v>19</v>
      </c>
      <c r="P87" s="129" t="s">
        <v>5548</v>
      </c>
      <c r="Q87" s="46"/>
    </row>
    <row r="88" spans="2:17" ht="60.75" customHeight="1">
      <c r="B88" s="46" t="s">
        <v>104</v>
      </c>
      <c r="C88" s="46" t="s">
        <v>2685</v>
      </c>
      <c r="D88" s="46" t="s">
        <v>5573</v>
      </c>
      <c r="E88" s="46">
        <v>79921731</v>
      </c>
      <c r="F88" s="46" t="s">
        <v>5574</v>
      </c>
      <c r="G88" s="46" t="s">
        <v>5575</v>
      </c>
      <c r="H88" s="46">
        <v>39060</v>
      </c>
      <c r="I88" s="46"/>
      <c r="J88" s="129" t="s">
        <v>5576</v>
      </c>
      <c r="K88" s="46" t="s">
        <v>5577</v>
      </c>
      <c r="L88" s="129" t="s">
        <v>5578</v>
      </c>
      <c r="M88" s="858" t="s">
        <v>18</v>
      </c>
      <c r="N88" s="858" t="s">
        <v>18</v>
      </c>
      <c r="O88" s="44" t="s">
        <v>19</v>
      </c>
      <c r="P88" s="129" t="s">
        <v>5548</v>
      </c>
      <c r="Q88" s="46"/>
    </row>
    <row r="89" spans="2:17" ht="33.6" customHeight="1">
      <c r="B89" s="46" t="s">
        <v>1056</v>
      </c>
      <c r="C89" s="46" t="s">
        <v>2685</v>
      </c>
      <c r="D89" s="46" t="s">
        <v>5579</v>
      </c>
      <c r="E89" s="46">
        <v>29775054</v>
      </c>
      <c r="F89" s="46" t="s">
        <v>5073</v>
      </c>
      <c r="G89" s="46" t="s">
        <v>5343</v>
      </c>
      <c r="H89" s="1105" t="s">
        <v>5580</v>
      </c>
      <c r="I89" s="46"/>
      <c r="J89" s="129" t="s">
        <v>5581</v>
      </c>
      <c r="K89" s="46" t="s">
        <v>5582</v>
      </c>
      <c r="L89" s="129" t="s">
        <v>5583</v>
      </c>
      <c r="M89" s="858" t="s">
        <v>18</v>
      </c>
      <c r="N89" s="858" t="s">
        <v>18</v>
      </c>
      <c r="O89" s="44" t="s">
        <v>19</v>
      </c>
      <c r="P89" s="129" t="s">
        <v>5548</v>
      </c>
      <c r="Q89" s="46"/>
    </row>
    <row r="90" spans="2:17" ht="33.6" customHeight="1">
      <c r="B90" s="46" t="s">
        <v>1056</v>
      </c>
      <c r="C90" s="46" t="s">
        <v>2685</v>
      </c>
      <c r="D90" s="46" t="s">
        <v>5584</v>
      </c>
      <c r="E90" s="46">
        <v>1015397301</v>
      </c>
      <c r="F90" s="46" t="s">
        <v>5585</v>
      </c>
      <c r="G90" s="46" t="s">
        <v>198</v>
      </c>
      <c r="H90" s="46">
        <v>40017</v>
      </c>
      <c r="I90" s="46"/>
      <c r="J90" s="129" t="s">
        <v>5586</v>
      </c>
      <c r="K90" s="46" t="s">
        <v>5587</v>
      </c>
      <c r="L90" s="129" t="s">
        <v>5588</v>
      </c>
      <c r="M90" s="858" t="s">
        <v>18</v>
      </c>
      <c r="N90" s="858" t="s">
        <v>18</v>
      </c>
      <c r="O90" s="44" t="s">
        <v>19</v>
      </c>
      <c r="P90" s="129" t="s">
        <v>5548</v>
      </c>
      <c r="Q90" s="46"/>
    </row>
    <row r="91" spans="2:17" ht="33.6" customHeight="1">
      <c r="B91" s="46" t="s">
        <v>114</v>
      </c>
      <c r="C91" s="46" t="s">
        <v>2685</v>
      </c>
      <c r="D91" s="46" t="s">
        <v>5589</v>
      </c>
      <c r="E91" s="46">
        <v>34323286</v>
      </c>
      <c r="F91" s="46" t="s">
        <v>114</v>
      </c>
      <c r="G91" s="46" t="s">
        <v>115</v>
      </c>
      <c r="H91" s="1105">
        <v>40422</v>
      </c>
      <c r="I91" s="46"/>
      <c r="J91" s="129" t="s">
        <v>5590</v>
      </c>
      <c r="K91" s="46" t="s">
        <v>5591</v>
      </c>
      <c r="L91" s="129" t="s">
        <v>5592</v>
      </c>
      <c r="M91" s="858" t="s">
        <v>18</v>
      </c>
      <c r="N91" s="858" t="s">
        <v>18</v>
      </c>
      <c r="O91" s="44" t="s">
        <v>19</v>
      </c>
      <c r="P91" s="129"/>
      <c r="Q91" s="46"/>
    </row>
    <row r="92" spans="2:17" ht="33.6" customHeight="1">
      <c r="B92" s="46" t="s">
        <v>1056</v>
      </c>
      <c r="C92" s="46" t="s">
        <v>2685</v>
      </c>
      <c r="D92" s="46" t="s">
        <v>5593</v>
      </c>
      <c r="E92" s="46">
        <v>25600017</v>
      </c>
      <c r="F92" s="46" t="s">
        <v>5594</v>
      </c>
      <c r="G92" s="46" t="s">
        <v>5343</v>
      </c>
      <c r="H92" s="1105" t="s">
        <v>5595</v>
      </c>
      <c r="I92" s="46"/>
      <c r="J92" s="129" t="s">
        <v>897</v>
      </c>
      <c r="K92" s="46" t="s">
        <v>5596</v>
      </c>
      <c r="L92" s="129" t="s">
        <v>4565</v>
      </c>
      <c r="M92" s="858" t="s">
        <v>18</v>
      </c>
      <c r="N92" s="858" t="s">
        <v>18</v>
      </c>
      <c r="O92" s="44" t="s">
        <v>19</v>
      </c>
      <c r="P92" s="129"/>
      <c r="Q92" s="46"/>
    </row>
    <row r="93" spans="2:17">
      <c r="B93" s="1208"/>
      <c r="C93" s="1208"/>
      <c r="D93" s="1208"/>
      <c r="E93" s="1208"/>
      <c r="F93" s="1208"/>
      <c r="G93" s="1208"/>
      <c r="H93" s="1197"/>
      <c r="I93" s="1208"/>
      <c r="J93" s="1209"/>
      <c r="K93" s="1208"/>
      <c r="L93" s="1209"/>
      <c r="M93" s="1210"/>
      <c r="N93" s="1210"/>
      <c r="O93" s="1211"/>
      <c r="P93" s="1209"/>
      <c r="Q93" s="1208"/>
    </row>
    <row r="94" spans="2:17" ht="15.75" thickBot="1">
      <c r="B94" s="1208"/>
      <c r="C94" s="1208"/>
      <c r="D94" s="1208"/>
      <c r="E94" s="1208"/>
      <c r="F94" s="1208"/>
      <c r="G94" s="1208"/>
      <c r="H94" s="1197"/>
      <c r="I94" s="1208"/>
      <c r="J94" s="1209"/>
      <c r="K94" s="1208"/>
      <c r="L94" s="1209"/>
      <c r="M94" s="1210"/>
      <c r="N94" s="1210"/>
      <c r="O94" s="1211"/>
      <c r="P94" s="1209"/>
      <c r="Q94" s="1208"/>
    </row>
    <row r="95" spans="2:17" ht="27" thickBot="1">
      <c r="B95" s="1268" t="s">
        <v>118</v>
      </c>
      <c r="C95" s="1269"/>
      <c r="D95" s="1269"/>
      <c r="E95" s="1269"/>
      <c r="F95" s="1269"/>
      <c r="G95" s="1269"/>
      <c r="H95" s="1269"/>
      <c r="I95" s="1269"/>
      <c r="J95" s="1269"/>
      <c r="K95" s="1269"/>
      <c r="L95" s="1269"/>
      <c r="M95" s="1269"/>
      <c r="N95" s="1270"/>
    </row>
    <row r="98" spans="1:26" ht="46.15" customHeight="1">
      <c r="B98" s="115" t="s">
        <v>17</v>
      </c>
      <c r="C98" s="115" t="s">
        <v>119</v>
      </c>
      <c r="D98" s="1271" t="s">
        <v>82</v>
      </c>
      <c r="E98" s="1273"/>
    </row>
    <row r="99" spans="1:26" ht="46.9" customHeight="1">
      <c r="B99" s="129" t="s">
        <v>181</v>
      </c>
      <c r="C99" s="44" t="s">
        <v>18</v>
      </c>
      <c r="D99" s="1281"/>
      <c r="E99" s="1281"/>
    </row>
    <row r="102" spans="1:26" ht="26.25">
      <c r="B102" s="1256" t="s">
        <v>121</v>
      </c>
      <c r="C102" s="1257"/>
      <c r="D102" s="1257"/>
      <c r="E102" s="1257"/>
      <c r="F102" s="1257"/>
      <c r="G102" s="1257"/>
      <c r="H102" s="1257"/>
      <c r="I102" s="1257"/>
      <c r="J102" s="1257"/>
      <c r="K102" s="1257"/>
      <c r="L102" s="1257"/>
      <c r="M102" s="1257"/>
      <c r="N102" s="1257"/>
      <c r="O102" s="1257"/>
      <c r="P102" s="1257"/>
    </row>
    <row r="104" spans="1:26" ht="15.75" thickBot="1"/>
    <row r="105" spans="1:26" ht="27" thickBot="1">
      <c r="B105" s="1268" t="s">
        <v>122</v>
      </c>
      <c r="C105" s="1269"/>
      <c r="D105" s="1269"/>
      <c r="E105" s="1269"/>
      <c r="F105" s="1269"/>
      <c r="G105" s="1269"/>
      <c r="H105" s="1269"/>
      <c r="I105" s="1269"/>
      <c r="J105" s="1269"/>
      <c r="K105" s="1269"/>
      <c r="L105" s="1269"/>
      <c r="M105" s="1269"/>
      <c r="N105" s="1270"/>
    </row>
    <row r="107" spans="1:26" ht="15.75" thickBot="1">
      <c r="M107" s="51"/>
      <c r="N107" s="51"/>
    </row>
    <row r="108" spans="1:26" s="15" customFormat="1" ht="109.5" customHeight="1">
      <c r="B108" s="52" t="s">
        <v>33</v>
      </c>
      <c r="C108" s="52" t="s">
        <v>34</v>
      </c>
      <c r="D108" s="52" t="s">
        <v>35</v>
      </c>
      <c r="E108" s="52" t="s">
        <v>36</v>
      </c>
      <c r="F108" s="52" t="s">
        <v>37</v>
      </c>
      <c r="G108" s="52" t="s">
        <v>38</v>
      </c>
      <c r="H108" s="52" t="s">
        <v>39</v>
      </c>
      <c r="I108" s="52" t="s">
        <v>40</v>
      </c>
      <c r="J108" s="52" t="s">
        <v>41</v>
      </c>
      <c r="K108" s="52" t="s">
        <v>42</v>
      </c>
      <c r="L108" s="52" t="s">
        <v>43</v>
      </c>
      <c r="M108" s="53" t="s">
        <v>44</v>
      </c>
      <c r="N108" s="52" t="s">
        <v>45</v>
      </c>
      <c r="O108" s="52" t="s">
        <v>46</v>
      </c>
      <c r="P108" s="54" t="s">
        <v>47</v>
      </c>
      <c r="Q108" s="1480" t="s">
        <v>48</v>
      </c>
      <c r="R108" s="1480"/>
    </row>
    <row r="109" spans="1:26" s="162" customFormat="1">
      <c r="A109" s="150">
        <v>1</v>
      </c>
      <c r="B109" s="153"/>
      <c r="C109" s="153"/>
      <c r="D109" s="153"/>
      <c r="E109" s="154"/>
      <c r="F109" s="155"/>
      <c r="G109" s="184"/>
      <c r="H109" s="156"/>
      <c r="I109" s="156"/>
      <c r="J109" s="157"/>
      <c r="K109" s="159"/>
      <c r="L109" s="769"/>
      <c r="M109" s="173"/>
      <c r="N109" s="173"/>
      <c r="O109" s="173"/>
      <c r="P109" s="160"/>
      <c r="Q109" s="174"/>
      <c r="R109" s="1479"/>
      <c r="S109" s="175"/>
      <c r="T109" s="175"/>
      <c r="U109" s="175"/>
      <c r="V109" s="175"/>
      <c r="W109" s="175"/>
      <c r="X109" s="175"/>
      <c r="Y109" s="175"/>
      <c r="Z109" s="175"/>
    </row>
    <row r="110" spans="1:26" s="162" customFormat="1">
      <c r="A110" s="150">
        <f>+A109+1</f>
        <v>2</v>
      </c>
      <c r="B110" s="153"/>
      <c r="C110" s="153"/>
      <c r="D110" s="153"/>
      <c r="E110" s="154"/>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ref="A111:A116" si="2">+A110+1</f>
        <v>3</v>
      </c>
      <c r="B111" s="153"/>
      <c r="C111" s="153"/>
      <c r="D111" s="153"/>
      <c r="E111" s="154"/>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4</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2"/>
        <v>5</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f t="shared" si="2"/>
        <v>6</v>
      </c>
      <c r="B114" s="153"/>
      <c r="C114" s="153"/>
      <c r="D114" s="153"/>
      <c r="E114" s="159"/>
      <c r="F114" s="155"/>
      <c r="G114" s="184"/>
      <c r="H114" s="156"/>
      <c r="I114" s="156"/>
      <c r="J114" s="157"/>
      <c r="K114" s="159"/>
      <c r="L114" s="769"/>
      <c r="M114" s="173"/>
      <c r="N114" s="173"/>
      <c r="O114" s="160"/>
      <c r="P114" s="160"/>
      <c r="Q114" s="174"/>
      <c r="R114" s="1479"/>
      <c r="S114" s="175"/>
      <c r="T114" s="175"/>
      <c r="U114" s="175"/>
      <c r="V114" s="175"/>
      <c r="W114" s="175"/>
      <c r="X114" s="175"/>
      <c r="Y114" s="175"/>
      <c r="Z114" s="175"/>
    </row>
    <row r="115" spans="1:26" s="162" customFormat="1">
      <c r="A115" s="150">
        <f t="shared" si="2"/>
        <v>7</v>
      </c>
      <c r="B115" s="153"/>
      <c r="C115" s="153"/>
      <c r="D115" s="153"/>
      <c r="E115" s="159"/>
      <c r="F115" s="155"/>
      <c r="G115" s="184"/>
      <c r="H115" s="156"/>
      <c r="I115" s="156"/>
      <c r="J115" s="157"/>
      <c r="K115" s="159"/>
      <c r="L115" s="769"/>
      <c r="M115" s="173"/>
      <c r="N115" s="173"/>
      <c r="O115" s="160"/>
      <c r="P115" s="160"/>
      <c r="Q115" s="174"/>
      <c r="R115" s="1479"/>
      <c r="S115" s="175"/>
      <c r="T115" s="175"/>
      <c r="U115" s="175"/>
      <c r="V115" s="175"/>
      <c r="W115" s="175"/>
      <c r="X115" s="175"/>
      <c r="Y115" s="175"/>
      <c r="Z115" s="175"/>
    </row>
    <row r="116" spans="1:26" s="162" customFormat="1">
      <c r="A116" s="150">
        <f t="shared" si="2"/>
        <v>8</v>
      </c>
      <c r="B116" s="153"/>
      <c r="C116" s="153"/>
      <c r="D116" s="153"/>
      <c r="E116" s="159"/>
      <c r="F116" s="155"/>
      <c r="G116" s="184"/>
      <c r="H116" s="156"/>
      <c r="I116" s="156"/>
      <c r="J116" s="157"/>
      <c r="K116" s="159"/>
      <c r="L116" s="769"/>
      <c r="M116" s="173"/>
      <c r="N116" s="173"/>
      <c r="O116" s="160"/>
      <c r="P116" s="160"/>
      <c r="Q116" s="174"/>
      <c r="R116" s="1479"/>
      <c r="S116" s="175"/>
      <c r="T116" s="175"/>
      <c r="U116" s="175"/>
      <c r="V116" s="175"/>
      <c r="W116" s="175"/>
      <c r="X116" s="175"/>
      <c r="Y116" s="175"/>
      <c r="Z116" s="175"/>
    </row>
    <row r="117" spans="1:26" s="162" customFormat="1">
      <c r="A117" s="150"/>
      <c r="B117" s="151" t="s">
        <v>28</v>
      </c>
      <c r="C117" s="152"/>
      <c r="D117" s="153"/>
      <c r="E117" s="154"/>
      <c r="F117" s="155"/>
      <c r="G117" s="155"/>
      <c r="H117" s="155"/>
      <c r="I117" s="157"/>
      <c r="J117" s="157"/>
      <c r="K117" s="158">
        <f t="shared" ref="K117:N117" si="3">SUM(K109:K116)</f>
        <v>0</v>
      </c>
      <c r="L117" s="158">
        <f t="shared" si="3"/>
        <v>0</v>
      </c>
      <c r="M117" s="185">
        <f t="shared" si="3"/>
        <v>0</v>
      </c>
      <c r="N117" s="158">
        <f t="shared" si="3"/>
        <v>0</v>
      </c>
      <c r="O117" s="160"/>
      <c r="P117" s="160"/>
      <c r="Q117" s="161"/>
    </row>
    <row r="118" spans="1:26">
      <c r="B118" s="112"/>
      <c r="C118" s="112"/>
      <c r="D118" s="112"/>
      <c r="E118" s="163"/>
      <c r="F118" s="112"/>
      <c r="G118" s="112"/>
      <c r="H118" s="112"/>
      <c r="I118" s="112"/>
      <c r="J118" s="112"/>
      <c r="K118" s="112"/>
      <c r="L118" s="112"/>
      <c r="M118" s="112"/>
      <c r="N118" s="112"/>
      <c r="O118" s="112"/>
      <c r="P118" s="112"/>
    </row>
    <row r="119" spans="1:26" ht="18.75">
      <c r="B119" s="166" t="s">
        <v>123</v>
      </c>
      <c r="C119" s="176">
        <f>+K117</f>
        <v>0</v>
      </c>
      <c r="H119" s="168"/>
      <c r="I119" s="168"/>
      <c r="J119" s="168"/>
      <c r="K119" s="168"/>
      <c r="L119" s="168"/>
      <c r="M119" s="168"/>
      <c r="N119" s="112"/>
      <c r="O119" s="112"/>
      <c r="P119" s="112"/>
    </row>
    <row r="121" spans="1:26" ht="15.75" thickBot="1"/>
    <row r="122" spans="1:26" ht="37.15" customHeight="1" thickBot="1">
      <c r="B122" s="177" t="s">
        <v>124</v>
      </c>
      <c r="C122" s="142" t="s">
        <v>125</v>
      </c>
      <c r="D122" s="177" t="s">
        <v>27</v>
      </c>
      <c r="E122" s="142" t="s">
        <v>126</v>
      </c>
    </row>
    <row r="123" spans="1:26" ht="41.45" customHeight="1">
      <c r="B123" s="178" t="s">
        <v>127</v>
      </c>
      <c r="C123" s="179">
        <v>20</v>
      </c>
      <c r="D123" s="179"/>
      <c r="E123" s="1282">
        <f>+D123+D124+D125</f>
        <v>0</v>
      </c>
    </row>
    <row r="124" spans="1:26">
      <c r="B124" s="178" t="s">
        <v>128</v>
      </c>
      <c r="C124" s="993">
        <v>30</v>
      </c>
      <c r="D124" s="858">
        <v>0</v>
      </c>
      <c r="E124" s="1283"/>
    </row>
    <row r="125" spans="1:26" ht="15.75" thickBot="1">
      <c r="B125" s="178" t="s">
        <v>129</v>
      </c>
      <c r="C125" s="180">
        <v>40</v>
      </c>
      <c r="D125" s="180">
        <v>0</v>
      </c>
      <c r="E125" s="1284"/>
    </row>
    <row r="127" spans="1:26" ht="15.75" thickBot="1"/>
    <row r="128" spans="1:26" ht="27" thickBot="1">
      <c r="B128" s="1268" t="s">
        <v>130</v>
      </c>
      <c r="C128" s="1269"/>
      <c r="D128" s="1269"/>
      <c r="E128" s="1269"/>
      <c r="F128" s="1269"/>
      <c r="G128" s="1269"/>
      <c r="H128" s="1269"/>
      <c r="I128" s="1269"/>
      <c r="J128" s="1269"/>
      <c r="K128" s="1269"/>
      <c r="L128" s="1269"/>
      <c r="M128" s="1269"/>
      <c r="N128" s="1270"/>
    </row>
    <row r="130" spans="2:17" ht="76.5" customHeight="1">
      <c r="B130" s="114" t="s">
        <v>92</v>
      </c>
      <c r="C130" s="114" t="s">
        <v>93</v>
      </c>
      <c r="D130" s="114" t="s">
        <v>94</v>
      </c>
      <c r="E130" s="114" t="s">
        <v>95</v>
      </c>
      <c r="F130" s="114" t="s">
        <v>96</v>
      </c>
      <c r="G130" s="114" t="s">
        <v>97</v>
      </c>
      <c r="H130" s="114" t="s">
        <v>98</v>
      </c>
      <c r="I130" s="114" t="s">
        <v>99</v>
      </c>
      <c r="J130" s="1271" t="s">
        <v>100</v>
      </c>
      <c r="K130" s="1272"/>
      <c r="L130" s="1273"/>
      <c r="M130" s="114" t="s">
        <v>101</v>
      </c>
      <c r="N130" s="114" t="s">
        <v>102</v>
      </c>
      <c r="O130" s="114" t="s">
        <v>103</v>
      </c>
      <c r="P130" s="1271" t="s">
        <v>82</v>
      </c>
      <c r="Q130" s="1273"/>
    </row>
    <row r="131" spans="2:17" ht="45.75" customHeight="1">
      <c r="B131" s="1195" t="s">
        <v>104</v>
      </c>
      <c r="C131" s="1195"/>
      <c r="D131" s="1195"/>
      <c r="E131" s="1196"/>
      <c r="F131" s="1195"/>
      <c r="G131" s="1195"/>
      <c r="H131" s="1199"/>
      <c r="I131" s="1195"/>
      <c r="J131" s="1189"/>
      <c r="K131" s="1195"/>
      <c r="L131" s="1189"/>
      <c r="M131" s="1198"/>
      <c r="N131" s="1198"/>
      <c r="O131" s="1200"/>
      <c r="P131" s="1195"/>
      <c r="Q131" s="1195"/>
    </row>
    <row r="132" spans="2:17" ht="30" customHeight="1">
      <c r="B132" s="1195" t="s">
        <v>469</v>
      </c>
      <c r="C132" s="1195"/>
      <c r="D132" s="1195"/>
      <c r="E132" s="1196"/>
      <c r="F132" s="1195"/>
      <c r="G132" s="1195"/>
      <c r="H132" s="1199"/>
      <c r="I132" s="1195"/>
      <c r="J132" s="1189"/>
      <c r="K132" s="1195"/>
      <c r="L132" s="1189"/>
      <c r="M132" s="1198"/>
      <c r="N132" s="1198"/>
      <c r="O132" s="1200"/>
      <c r="P132" s="1195"/>
      <c r="Q132" s="1195"/>
    </row>
    <row r="133" spans="2:17" ht="33.6" customHeight="1">
      <c r="B133" s="1195" t="s">
        <v>104</v>
      </c>
      <c r="C133" s="1195"/>
      <c r="D133" s="1195"/>
      <c r="E133" s="1196"/>
      <c r="F133" s="1195"/>
      <c r="G133" s="1195"/>
      <c r="H133" s="1199"/>
      <c r="I133" s="1195"/>
      <c r="J133" s="1189"/>
      <c r="K133" s="1195"/>
      <c r="L133" s="1189"/>
      <c r="M133" s="1198"/>
      <c r="N133" s="1198"/>
      <c r="O133" s="1200"/>
      <c r="P133" s="1195"/>
      <c r="Q133" s="1195"/>
    </row>
    <row r="134" spans="2:17" ht="41.25" customHeight="1">
      <c r="B134" s="1195" t="s">
        <v>469</v>
      </c>
      <c r="C134" s="1195"/>
      <c r="D134" s="1195"/>
      <c r="E134" s="1196"/>
      <c r="F134" s="1195"/>
      <c r="G134" s="1195"/>
      <c r="H134" s="1199"/>
      <c r="I134" s="1195"/>
      <c r="J134" s="1189"/>
      <c r="K134" s="1195"/>
      <c r="L134" s="1189"/>
      <c r="M134" s="1198"/>
      <c r="N134" s="1198"/>
      <c r="O134" s="1200"/>
      <c r="P134" s="1195"/>
      <c r="Q134" s="1195"/>
    </row>
    <row r="135" spans="2:17" ht="41.25" customHeight="1">
      <c r="B135" s="1195" t="s">
        <v>166</v>
      </c>
      <c r="C135" s="1195"/>
      <c r="D135" s="1195"/>
      <c r="E135" s="1196"/>
      <c r="F135" s="1195"/>
      <c r="G135" s="1195"/>
      <c r="H135" s="1199"/>
      <c r="I135" s="1195"/>
      <c r="J135" s="1189"/>
      <c r="K135" s="1195"/>
      <c r="L135" s="1189"/>
      <c r="M135" s="1198"/>
      <c r="N135" s="1198"/>
      <c r="O135" s="1200"/>
      <c r="P135" s="1189"/>
      <c r="Q135" s="1195"/>
    </row>
    <row r="136" spans="2:17" ht="48.75" customHeight="1">
      <c r="B136" s="1195" t="s">
        <v>166</v>
      </c>
      <c r="C136" s="1195"/>
      <c r="D136" s="1195"/>
      <c r="E136" s="1196"/>
      <c r="F136" s="1195"/>
      <c r="G136" s="1195"/>
      <c r="H136" s="1199"/>
      <c r="I136" s="1195"/>
      <c r="J136" s="1189"/>
      <c r="K136" s="1195"/>
      <c r="L136" s="1189"/>
      <c r="M136" s="1198"/>
      <c r="N136" s="1198"/>
      <c r="O136" s="1200"/>
      <c r="P136" s="1189"/>
      <c r="Q136" s="1195"/>
    </row>
    <row r="139" spans="2:17" ht="15.75" thickBot="1"/>
    <row r="140" spans="2:17" ht="54" customHeight="1">
      <c r="B140" s="879" t="s">
        <v>17</v>
      </c>
      <c r="C140" s="879" t="s">
        <v>124</v>
      </c>
      <c r="D140" s="114" t="s">
        <v>125</v>
      </c>
      <c r="E140" s="879" t="s">
        <v>27</v>
      </c>
      <c r="F140" s="142" t="s">
        <v>138</v>
      </c>
      <c r="G140" s="143"/>
    </row>
    <row r="141" spans="2:17" ht="120.75" customHeight="1">
      <c r="B141" s="1285" t="s">
        <v>139</v>
      </c>
      <c r="C141" s="144" t="s">
        <v>140</v>
      </c>
      <c r="D141" s="858">
        <v>25</v>
      </c>
      <c r="E141" s="858"/>
      <c r="F141" s="1286">
        <f>+E141+E142+E143</f>
        <v>0</v>
      </c>
      <c r="G141" s="145"/>
    </row>
    <row r="142" spans="2:17" ht="76.150000000000006" customHeight="1">
      <c r="B142" s="1285"/>
      <c r="C142" s="144" t="s">
        <v>141</v>
      </c>
      <c r="D142" s="866">
        <v>25</v>
      </c>
      <c r="E142" s="858"/>
      <c r="F142" s="1287"/>
      <c r="G142" s="145"/>
    </row>
    <row r="143" spans="2:17" ht="69" customHeight="1">
      <c r="B143" s="1285"/>
      <c r="C143" s="144" t="s">
        <v>142</v>
      </c>
      <c r="D143" s="858">
        <v>10</v>
      </c>
      <c r="E143" s="858"/>
      <c r="F143" s="1288"/>
      <c r="G143" s="145"/>
    </row>
    <row r="144" spans="2:17">
      <c r="C144"/>
    </row>
    <row r="147" spans="2:5">
      <c r="B147" s="42" t="s">
        <v>143</v>
      </c>
    </row>
    <row r="150" spans="2:5">
      <c r="B150" s="43" t="s">
        <v>17</v>
      </c>
      <c r="C150" s="43" t="s">
        <v>26</v>
      </c>
      <c r="D150" s="879" t="s">
        <v>27</v>
      </c>
      <c r="E150" s="879" t="s">
        <v>28</v>
      </c>
    </row>
    <row r="151" spans="2:5" ht="61.5" customHeight="1">
      <c r="B151" s="49" t="s">
        <v>144</v>
      </c>
      <c r="C151" s="50">
        <v>40</v>
      </c>
      <c r="D151" s="858">
        <f>+E123</f>
        <v>0</v>
      </c>
      <c r="E151" s="1265">
        <f>+D151+D152</f>
        <v>0</v>
      </c>
    </row>
    <row r="152" spans="2:5" ht="68.25" customHeight="1">
      <c r="B152" s="49" t="s">
        <v>145</v>
      </c>
      <c r="C152" s="50">
        <v>60</v>
      </c>
      <c r="D152" s="858">
        <f>+F141</f>
        <v>0</v>
      </c>
      <c r="E152" s="1266"/>
    </row>
  </sheetData>
  <mergeCells count="46">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102:P102"/>
    <mergeCell ref="O71:P71"/>
    <mergeCell ref="O72:P72"/>
    <mergeCell ref="O73:P73"/>
    <mergeCell ref="O74:P74"/>
    <mergeCell ref="O75:P75"/>
    <mergeCell ref="B81:N81"/>
    <mergeCell ref="J86:L86"/>
    <mergeCell ref="P86:Q86"/>
    <mergeCell ref="B95:N95"/>
    <mergeCell ref="D98:E98"/>
    <mergeCell ref="D99:E99"/>
    <mergeCell ref="B141:B143"/>
    <mergeCell ref="F141:F143"/>
    <mergeCell ref="E151:E152"/>
    <mergeCell ref="B105:N105"/>
    <mergeCell ref="Q108:R108"/>
    <mergeCell ref="R109:R116"/>
    <mergeCell ref="E123:E125"/>
    <mergeCell ref="B128:N128"/>
    <mergeCell ref="J130:L130"/>
    <mergeCell ref="P130:Q130"/>
  </mergeCells>
  <dataValidations count="2">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zoomScale="80" zoomScaleNormal="80" workbookViewId="0">
      <selection activeCell="C24" sqref="C24"/>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5597</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21</v>
      </c>
      <c r="E15" s="20">
        <v>1252968600</v>
      </c>
      <c r="F15" s="208">
        <v>600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1252968600</v>
      </c>
      <c r="F22" s="29">
        <f>SUM(F15:F21)</f>
        <v>600</v>
      </c>
      <c r="G22" s="779"/>
      <c r="H22" s="25"/>
      <c r="I22" s="15"/>
      <c r="J22" s="15"/>
      <c r="K22" s="15"/>
      <c r="L22" s="15"/>
      <c r="M22" s="15"/>
      <c r="N22" s="26"/>
    </row>
    <row r="23" spans="1:14" ht="45.75" thickBot="1">
      <c r="A23" s="30"/>
      <c r="B23" s="31" t="s">
        <v>14</v>
      </c>
      <c r="C23" s="31" t="s">
        <v>15</v>
      </c>
      <c r="E23" s="37"/>
      <c r="F23" s="1237"/>
      <c r="G23" s="19"/>
      <c r="H23" s="19"/>
      <c r="I23" s="32"/>
      <c r="J23" s="32"/>
      <c r="K23" s="32"/>
      <c r="L23" s="32"/>
      <c r="M23" s="32"/>
    </row>
    <row r="24" spans="1:14" ht="38.25" customHeight="1" thickBot="1">
      <c r="A24" s="33">
        <v>1</v>
      </c>
      <c r="C24" s="1235">
        <f>F22*80%</f>
        <v>480</v>
      </c>
      <c r="D24" s="23"/>
      <c r="E24" s="1236">
        <f>E22</f>
        <v>1252968600</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+F148</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t="s">
        <v>31</v>
      </c>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39" customHeight="1">
      <c r="B87" s="46" t="s">
        <v>469</v>
      </c>
      <c r="C87" s="46" t="s">
        <v>2312</v>
      </c>
      <c r="D87" s="46" t="s">
        <v>5598</v>
      </c>
      <c r="E87" s="46">
        <v>34613606</v>
      </c>
      <c r="F87" s="46" t="s">
        <v>107</v>
      </c>
      <c r="G87" s="46" t="s">
        <v>5599</v>
      </c>
      <c r="H87" s="1105">
        <v>39948</v>
      </c>
      <c r="I87" s="46"/>
      <c r="J87" s="129" t="s">
        <v>5600</v>
      </c>
      <c r="K87" s="46" t="s">
        <v>5601</v>
      </c>
      <c r="L87" s="129" t="s">
        <v>5602</v>
      </c>
      <c r="M87" s="858" t="s">
        <v>18</v>
      </c>
      <c r="N87" s="858" t="s">
        <v>18</v>
      </c>
      <c r="O87" s="44" t="s">
        <v>18</v>
      </c>
      <c r="P87" s="129"/>
      <c r="Q87" s="46"/>
    </row>
    <row r="88" spans="2:17" ht="37.5" customHeight="1">
      <c r="B88" s="46" t="s">
        <v>469</v>
      </c>
      <c r="C88" s="46" t="s">
        <v>2312</v>
      </c>
      <c r="D88" s="46" t="s">
        <v>512</v>
      </c>
      <c r="E88" s="46">
        <v>25283596</v>
      </c>
      <c r="F88" s="46" t="s">
        <v>107</v>
      </c>
      <c r="G88" s="46" t="s">
        <v>1820</v>
      </c>
      <c r="H88" s="46">
        <v>39560</v>
      </c>
      <c r="I88" s="46"/>
      <c r="J88" s="129" t="s">
        <v>5533</v>
      </c>
      <c r="K88" s="46" t="s">
        <v>5534</v>
      </c>
      <c r="L88" s="129" t="s">
        <v>5603</v>
      </c>
      <c r="M88" s="858" t="s">
        <v>18</v>
      </c>
      <c r="N88" s="858" t="s">
        <v>18</v>
      </c>
      <c r="O88" s="44" t="s">
        <v>18</v>
      </c>
      <c r="P88" s="129"/>
      <c r="Q88" s="46"/>
    </row>
    <row r="89" spans="2:17" ht="33.6" customHeight="1">
      <c r="B89" s="46" t="s">
        <v>114</v>
      </c>
      <c r="C89" s="46" t="s">
        <v>2312</v>
      </c>
      <c r="D89" s="46" t="s">
        <v>5604</v>
      </c>
      <c r="E89" s="46">
        <v>36756686</v>
      </c>
      <c r="F89" s="46" t="s">
        <v>114</v>
      </c>
      <c r="G89" s="46" t="s">
        <v>5343</v>
      </c>
      <c r="H89" s="1105">
        <v>40166</v>
      </c>
      <c r="I89" s="46"/>
      <c r="J89" s="129" t="s">
        <v>5605</v>
      </c>
      <c r="K89" s="46" t="s">
        <v>5606</v>
      </c>
      <c r="L89" s="129" t="s">
        <v>804</v>
      </c>
      <c r="M89" s="858" t="s">
        <v>18</v>
      </c>
      <c r="N89" s="858" t="s">
        <v>18</v>
      </c>
      <c r="O89" s="44" t="s">
        <v>18</v>
      </c>
      <c r="P89" s="129"/>
      <c r="Q89" s="46"/>
    </row>
    <row r="90" spans="2:17" ht="33.6" customHeight="1">
      <c r="B90" s="46" t="s">
        <v>114</v>
      </c>
      <c r="C90" s="46" t="s">
        <v>2312</v>
      </c>
      <c r="D90" s="46" t="s">
        <v>5607</v>
      </c>
      <c r="E90" s="46">
        <v>25482375</v>
      </c>
      <c r="F90" s="46" t="s">
        <v>975</v>
      </c>
      <c r="G90" s="46" t="s">
        <v>5343</v>
      </c>
      <c r="H90" s="46">
        <v>41634</v>
      </c>
      <c r="I90" s="46"/>
      <c r="J90" s="129" t="s">
        <v>1369</v>
      </c>
      <c r="K90" s="46" t="s">
        <v>5608</v>
      </c>
      <c r="L90" s="129" t="s">
        <v>5609</v>
      </c>
      <c r="M90" s="858" t="s">
        <v>18</v>
      </c>
      <c r="N90" s="858" t="s">
        <v>19</v>
      </c>
      <c r="O90" s="44" t="s">
        <v>18</v>
      </c>
      <c r="P90" s="129" t="s">
        <v>5610</v>
      </c>
      <c r="Q90" s="46"/>
    </row>
    <row r="91" spans="2:17" ht="33.6" customHeight="1">
      <c r="B91" s="46" t="s">
        <v>114</v>
      </c>
      <c r="C91" s="46" t="s">
        <v>2312</v>
      </c>
      <c r="D91" s="46" t="s">
        <v>5611</v>
      </c>
      <c r="E91" s="46">
        <v>66822167</v>
      </c>
      <c r="F91" s="46" t="s">
        <v>114</v>
      </c>
      <c r="G91" s="46" t="s">
        <v>132</v>
      </c>
      <c r="H91" s="1105">
        <v>2008</v>
      </c>
      <c r="I91" s="46"/>
      <c r="J91" s="129" t="s">
        <v>5612</v>
      </c>
      <c r="K91" s="46" t="s">
        <v>5613</v>
      </c>
      <c r="L91" s="129" t="s">
        <v>5614</v>
      </c>
      <c r="M91" s="858" t="s">
        <v>18</v>
      </c>
      <c r="N91" s="858" t="s">
        <v>18</v>
      </c>
      <c r="O91" s="44" t="s">
        <v>18</v>
      </c>
      <c r="P91" s="129"/>
      <c r="Q91" s="46"/>
    </row>
    <row r="92" spans="2:17" ht="33.6" customHeight="1">
      <c r="B92" s="46" t="s">
        <v>114</v>
      </c>
      <c r="C92" s="46" t="s">
        <v>2312</v>
      </c>
      <c r="D92" s="46" t="s">
        <v>5615</v>
      </c>
      <c r="E92" s="46">
        <v>1144024503</v>
      </c>
      <c r="F92" s="46" t="s">
        <v>114</v>
      </c>
      <c r="G92" s="46" t="s">
        <v>5616</v>
      </c>
      <c r="H92" s="1105">
        <v>40966</v>
      </c>
      <c r="I92" s="46"/>
      <c r="J92" s="129" t="s">
        <v>5617</v>
      </c>
      <c r="K92" s="46" t="s">
        <v>5618</v>
      </c>
      <c r="L92" s="129" t="s">
        <v>5355</v>
      </c>
      <c r="M92" s="858" t="s">
        <v>18</v>
      </c>
      <c r="N92" s="858" t="s">
        <v>18</v>
      </c>
      <c r="O92" s="44" t="s">
        <v>18</v>
      </c>
      <c r="P92" s="129" t="s">
        <v>5619</v>
      </c>
      <c r="Q92" s="46"/>
    </row>
    <row r="93" spans="2:17">
      <c r="B93" s="1208"/>
      <c r="C93" s="1208"/>
      <c r="D93" s="1208"/>
      <c r="E93" s="1208"/>
      <c r="F93" s="1208"/>
      <c r="G93" s="1208"/>
      <c r="H93" s="1197"/>
      <c r="I93" s="1208"/>
      <c r="J93" s="1209"/>
      <c r="K93" s="1208"/>
      <c r="L93" s="1209"/>
      <c r="M93" s="1210"/>
      <c r="N93" s="1210"/>
      <c r="O93" s="1211"/>
      <c r="P93" s="1209"/>
      <c r="Q93" s="1208"/>
    </row>
    <row r="94" spans="2:17" ht="15.75" thickBot="1">
      <c r="B94" s="1208"/>
      <c r="C94" s="1208"/>
      <c r="D94" s="1208"/>
      <c r="E94" s="1208"/>
      <c r="F94" s="1208"/>
      <c r="G94" s="1208"/>
      <c r="H94" s="1197"/>
      <c r="I94" s="1208"/>
      <c r="J94" s="1209"/>
      <c r="K94" s="1208"/>
      <c r="L94" s="1209"/>
      <c r="M94" s="1210"/>
      <c r="N94" s="1210"/>
      <c r="O94" s="1211"/>
      <c r="P94" s="1209"/>
      <c r="Q94" s="1208"/>
    </row>
    <row r="95" spans="2:17" ht="27" thickBot="1">
      <c r="B95" s="1268" t="s">
        <v>118</v>
      </c>
      <c r="C95" s="1269"/>
      <c r="D95" s="1269"/>
      <c r="E95" s="1269"/>
      <c r="F95" s="1269"/>
      <c r="G95" s="1269"/>
      <c r="H95" s="1269"/>
      <c r="I95" s="1269"/>
      <c r="J95" s="1269"/>
      <c r="K95" s="1269"/>
      <c r="L95" s="1269"/>
      <c r="M95" s="1269"/>
      <c r="N95" s="1270"/>
    </row>
    <row r="98" spans="1:26" ht="46.15" customHeight="1">
      <c r="B98" s="115" t="s">
        <v>17</v>
      </c>
      <c r="C98" s="115" t="s">
        <v>119</v>
      </c>
      <c r="D98" s="1271" t="s">
        <v>82</v>
      </c>
      <c r="E98" s="1273"/>
    </row>
    <row r="99" spans="1:26" ht="46.9" customHeight="1">
      <c r="B99" s="129" t="s">
        <v>181</v>
      </c>
      <c r="C99" s="44" t="s">
        <v>18</v>
      </c>
      <c r="D99" s="1281"/>
      <c r="E99" s="1281"/>
    </row>
    <row r="102" spans="1:26" ht="26.25">
      <c r="B102" s="1256" t="s">
        <v>121</v>
      </c>
      <c r="C102" s="1257"/>
      <c r="D102" s="1257"/>
      <c r="E102" s="1257"/>
      <c r="F102" s="1257"/>
      <c r="G102" s="1257"/>
      <c r="H102" s="1257"/>
      <c r="I102" s="1257"/>
      <c r="J102" s="1257"/>
      <c r="K102" s="1257"/>
      <c r="L102" s="1257"/>
      <c r="M102" s="1257"/>
      <c r="N102" s="1257"/>
      <c r="O102" s="1257"/>
      <c r="P102" s="1257"/>
    </row>
    <row r="104" spans="1:26" ht="15.75" thickBot="1"/>
    <row r="105" spans="1:26" ht="27" thickBot="1">
      <c r="B105" s="1268" t="s">
        <v>122</v>
      </c>
      <c r="C105" s="1269"/>
      <c r="D105" s="1269"/>
      <c r="E105" s="1269"/>
      <c r="F105" s="1269"/>
      <c r="G105" s="1269"/>
      <c r="H105" s="1269"/>
      <c r="I105" s="1269"/>
      <c r="J105" s="1269"/>
      <c r="K105" s="1269"/>
      <c r="L105" s="1269"/>
      <c r="M105" s="1269"/>
      <c r="N105" s="1270"/>
    </row>
    <row r="107" spans="1:26" ht="15.75" thickBot="1">
      <c r="M107" s="51"/>
      <c r="N107" s="51"/>
    </row>
    <row r="108" spans="1:26" s="15" customFormat="1" ht="109.5" customHeight="1">
      <c r="B108" s="52" t="s">
        <v>33</v>
      </c>
      <c r="C108" s="52" t="s">
        <v>34</v>
      </c>
      <c r="D108" s="52" t="s">
        <v>35</v>
      </c>
      <c r="E108" s="52" t="s">
        <v>36</v>
      </c>
      <c r="F108" s="52" t="s">
        <v>37</v>
      </c>
      <c r="G108" s="52" t="s">
        <v>38</v>
      </c>
      <c r="H108" s="52" t="s">
        <v>39</v>
      </c>
      <c r="I108" s="52" t="s">
        <v>40</v>
      </c>
      <c r="J108" s="52" t="s">
        <v>41</v>
      </c>
      <c r="K108" s="52" t="s">
        <v>42</v>
      </c>
      <c r="L108" s="52" t="s">
        <v>43</v>
      </c>
      <c r="M108" s="53" t="s">
        <v>44</v>
      </c>
      <c r="N108" s="52" t="s">
        <v>45</v>
      </c>
      <c r="O108" s="52" t="s">
        <v>46</v>
      </c>
      <c r="P108" s="54" t="s">
        <v>47</v>
      </c>
      <c r="Q108" s="1480" t="s">
        <v>48</v>
      </c>
      <c r="R108" s="1480"/>
    </row>
    <row r="109" spans="1:26" s="162" customFormat="1">
      <c r="A109" s="150">
        <v>1</v>
      </c>
      <c r="B109" s="153"/>
      <c r="C109" s="153"/>
      <c r="D109" s="153"/>
      <c r="E109" s="154"/>
      <c r="F109" s="155"/>
      <c r="G109" s="184"/>
      <c r="H109" s="156"/>
      <c r="I109" s="156"/>
      <c r="J109" s="157"/>
      <c r="K109" s="159"/>
      <c r="L109" s="769"/>
      <c r="M109" s="173"/>
      <c r="N109" s="173"/>
      <c r="O109" s="173"/>
      <c r="P109" s="160"/>
      <c r="Q109" s="174"/>
      <c r="R109" s="1479"/>
      <c r="S109" s="175"/>
      <c r="T109" s="175"/>
      <c r="U109" s="175"/>
      <c r="V109" s="175"/>
      <c r="W109" s="175"/>
      <c r="X109" s="175"/>
      <c r="Y109" s="175"/>
      <c r="Z109" s="175"/>
    </row>
    <row r="110" spans="1:26" s="162" customFormat="1">
      <c r="A110" s="150">
        <f>+A109+1</f>
        <v>2</v>
      </c>
      <c r="B110" s="153"/>
      <c r="C110" s="153"/>
      <c r="D110" s="153"/>
      <c r="E110" s="154"/>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ref="A111:A116" si="2">+A110+1</f>
        <v>3</v>
      </c>
      <c r="B111" s="153"/>
      <c r="C111" s="153"/>
      <c r="D111" s="153"/>
      <c r="E111" s="154"/>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4</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2"/>
        <v>5</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f t="shared" si="2"/>
        <v>6</v>
      </c>
      <c r="B114" s="153"/>
      <c r="C114" s="153"/>
      <c r="D114" s="153"/>
      <c r="E114" s="159"/>
      <c r="F114" s="155"/>
      <c r="G114" s="184"/>
      <c r="H114" s="156"/>
      <c r="I114" s="156"/>
      <c r="J114" s="157"/>
      <c r="K114" s="159"/>
      <c r="L114" s="769"/>
      <c r="M114" s="173"/>
      <c r="N114" s="173"/>
      <c r="O114" s="160"/>
      <c r="P114" s="160"/>
      <c r="Q114" s="174"/>
      <c r="R114" s="1479"/>
      <c r="S114" s="175"/>
      <c r="T114" s="175"/>
      <c r="U114" s="175"/>
      <c r="V114" s="175"/>
      <c r="W114" s="175"/>
      <c r="X114" s="175"/>
      <c r="Y114" s="175"/>
      <c r="Z114" s="175"/>
    </row>
    <row r="115" spans="1:26" s="162" customFormat="1">
      <c r="A115" s="150">
        <f t="shared" si="2"/>
        <v>7</v>
      </c>
      <c r="B115" s="153"/>
      <c r="C115" s="153"/>
      <c r="D115" s="153"/>
      <c r="E115" s="159"/>
      <c r="F115" s="155"/>
      <c r="G115" s="184"/>
      <c r="H115" s="156"/>
      <c r="I115" s="156"/>
      <c r="J115" s="157"/>
      <c r="K115" s="159"/>
      <c r="L115" s="769"/>
      <c r="M115" s="173"/>
      <c r="N115" s="173"/>
      <c r="O115" s="160"/>
      <c r="P115" s="160"/>
      <c r="Q115" s="174"/>
      <c r="R115" s="1479"/>
      <c r="S115" s="175"/>
      <c r="T115" s="175"/>
      <c r="U115" s="175"/>
      <c r="V115" s="175"/>
      <c r="W115" s="175"/>
      <c r="X115" s="175"/>
      <c r="Y115" s="175"/>
      <c r="Z115" s="175"/>
    </row>
    <row r="116" spans="1:26" s="162" customFormat="1">
      <c r="A116" s="150">
        <f t="shared" si="2"/>
        <v>8</v>
      </c>
      <c r="B116" s="153"/>
      <c r="C116" s="153"/>
      <c r="D116" s="153"/>
      <c r="E116" s="159"/>
      <c r="F116" s="155"/>
      <c r="G116" s="184"/>
      <c r="H116" s="156"/>
      <c r="I116" s="156"/>
      <c r="J116" s="157"/>
      <c r="K116" s="159"/>
      <c r="L116" s="769"/>
      <c r="M116" s="173"/>
      <c r="N116" s="173"/>
      <c r="O116" s="160"/>
      <c r="P116" s="160"/>
      <c r="Q116" s="174"/>
      <c r="R116" s="1479"/>
      <c r="S116" s="175"/>
      <c r="T116" s="175"/>
      <c r="U116" s="175"/>
      <c r="V116" s="175"/>
      <c r="W116" s="175"/>
      <c r="X116" s="175"/>
      <c r="Y116" s="175"/>
      <c r="Z116" s="175"/>
    </row>
    <row r="117" spans="1:26" s="162" customFormat="1">
      <c r="A117" s="150"/>
      <c r="B117" s="151" t="s">
        <v>28</v>
      </c>
      <c r="C117" s="152"/>
      <c r="D117" s="153"/>
      <c r="E117" s="154"/>
      <c r="F117" s="155"/>
      <c r="G117" s="155"/>
      <c r="H117" s="155"/>
      <c r="I117" s="157"/>
      <c r="J117" s="157"/>
      <c r="K117" s="158">
        <f t="shared" ref="K117:N117" si="3">SUM(K109:K116)</f>
        <v>0</v>
      </c>
      <c r="L117" s="158">
        <f t="shared" si="3"/>
        <v>0</v>
      </c>
      <c r="M117" s="185">
        <f t="shared" si="3"/>
        <v>0</v>
      </c>
      <c r="N117" s="158">
        <f t="shared" si="3"/>
        <v>0</v>
      </c>
      <c r="O117" s="160"/>
      <c r="P117" s="160"/>
      <c r="Q117" s="161"/>
    </row>
    <row r="118" spans="1:26">
      <c r="B118" s="112"/>
      <c r="C118" s="112"/>
      <c r="D118" s="112"/>
      <c r="E118" s="163"/>
      <c r="F118" s="112"/>
      <c r="G118" s="112"/>
      <c r="H118" s="112"/>
      <c r="I118" s="112"/>
      <c r="J118" s="112"/>
      <c r="K118" s="112"/>
      <c r="L118" s="112"/>
      <c r="M118" s="112"/>
      <c r="N118" s="112"/>
      <c r="O118" s="112"/>
      <c r="P118" s="112"/>
    </row>
    <row r="119" spans="1:26" ht="18.75">
      <c r="B119" s="166" t="s">
        <v>123</v>
      </c>
      <c r="C119" s="176">
        <f>+K117</f>
        <v>0</v>
      </c>
      <c r="H119" s="168"/>
      <c r="I119" s="168"/>
      <c r="J119" s="168"/>
      <c r="K119" s="168"/>
      <c r="L119" s="168"/>
      <c r="M119" s="168"/>
      <c r="N119" s="112"/>
      <c r="O119" s="112"/>
      <c r="P119" s="112"/>
    </row>
    <row r="121" spans="1:26" ht="15.75" thickBot="1"/>
    <row r="122" spans="1:26" ht="37.15" customHeight="1" thickBot="1">
      <c r="B122" s="177" t="s">
        <v>124</v>
      </c>
      <c r="C122" s="142" t="s">
        <v>125</v>
      </c>
      <c r="D122" s="177" t="s">
        <v>27</v>
      </c>
      <c r="E122" s="142" t="s">
        <v>126</v>
      </c>
    </row>
    <row r="123" spans="1:26" ht="41.45" customHeight="1">
      <c r="B123" s="178" t="s">
        <v>127</v>
      </c>
      <c r="C123" s="179">
        <v>20</v>
      </c>
      <c r="D123" s="179"/>
      <c r="E123" s="1282">
        <f>+D123+D124+D125</f>
        <v>0</v>
      </c>
    </row>
    <row r="124" spans="1:26">
      <c r="B124" s="178" t="s">
        <v>128</v>
      </c>
      <c r="C124" s="993">
        <v>30</v>
      </c>
      <c r="D124" s="858">
        <v>0</v>
      </c>
      <c r="E124" s="1283"/>
    </row>
    <row r="125" spans="1:26" ht="15.75" thickBot="1">
      <c r="B125" s="178" t="s">
        <v>129</v>
      </c>
      <c r="C125" s="180">
        <v>40</v>
      </c>
      <c r="D125" s="180">
        <v>0</v>
      </c>
      <c r="E125" s="1284"/>
    </row>
    <row r="127" spans="1:26" ht="15.75" thickBot="1"/>
    <row r="128" spans="1:26" ht="27" thickBot="1">
      <c r="B128" s="1268" t="s">
        <v>130</v>
      </c>
      <c r="C128" s="1269"/>
      <c r="D128" s="1269"/>
      <c r="E128" s="1269"/>
      <c r="F128" s="1269"/>
      <c r="G128" s="1269"/>
      <c r="H128" s="1269"/>
      <c r="I128" s="1269"/>
      <c r="J128" s="1269"/>
      <c r="K128" s="1269"/>
      <c r="L128" s="1269"/>
      <c r="M128" s="1269"/>
      <c r="N128" s="1270"/>
    </row>
    <row r="130" spans="2:17" ht="76.5" customHeight="1">
      <c r="B130" s="114" t="s">
        <v>92</v>
      </c>
      <c r="C130" s="114" t="s">
        <v>93</v>
      </c>
      <c r="D130" s="114" t="s">
        <v>94</v>
      </c>
      <c r="E130" s="114" t="s">
        <v>95</v>
      </c>
      <c r="F130" s="114" t="s">
        <v>96</v>
      </c>
      <c r="G130" s="114" t="s">
        <v>97</v>
      </c>
      <c r="H130" s="114" t="s">
        <v>98</v>
      </c>
      <c r="I130" s="114" t="s">
        <v>99</v>
      </c>
      <c r="J130" s="1271" t="s">
        <v>100</v>
      </c>
      <c r="K130" s="1272"/>
      <c r="L130" s="1273"/>
      <c r="M130" s="114" t="s">
        <v>101</v>
      </c>
      <c r="N130" s="114" t="s">
        <v>102</v>
      </c>
      <c r="O130" s="114" t="s">
        <v>103</v>
      </c>
      <c r="P130" s="1271" t="s">
        <v>82</v>
      </c>
      <c r="Q130" s="1273"/>
    </row>
    <row r="131" spans="2:17" ht="60.75" customHeight="1">
      <c r="B131" s="213" t="s">
        <v>460</v>
      </c>
      <c r="C131" s="213"/>
      <c r="D131" s="119"/>
      <c r="E131" s="119"/>
      <c r="F131" s="119"/>
      <c r="G131" s="119"/>
      <c r="H131" s="119"/>
      <c r="I131" s="120"/>
      <c r="J131" s="46" t="s">
        <v>189</v>
      </c>
      <c r="K131" s="188" t="s">
        <v>190</v>
      </c>
      <c r="L131" s="122" t="s">
        <v>191</v>
      </c>
      <c r="M131" s="44"/>
      <c r="N131" s="44"/>
      <c r="O131" s="44"/>
      <c r="P131" s="1468" t="s">
        <v>5391</v>
      </c>
      <c r="Q131" s="1469"/>
    </row>
    <row r="132" spans="2:17" ht="60.75" customHeight="1">
      <c r="B132" s="213" t="s">
        <v>461</v>
      </c>
      <c r="C132" s="213"/>
      <c r="D132" s="119"/>
      <c r="E132" s="119"/>
      <c r="F132" s="119"/>
      <c r="G132" s="119"/>
      <c r="H132" s="119"/>
      <c r="I132" s="120"/>
      <c r="J132" s="46"/>
      <c r="K132" s="188"/>
      <c r="L132" s="122"/>
      <c r="M132" s="44"/>
      <c r="N132" s="44"/>
      <c r="O132" s="44"/>
      <c r="P132" s="1321"/>
      <c r="Q132" s="1322"/>
    </row>
    <row r="133" spans="2:17" ht="33.6" customHeight="1">
      <c r="B133" s="213" t="s">
        <v>462</v>
      </c>
      <c r="C133" s="213"/>
      <c r="D133" s="119"/>
      <c r="E133" s="119"/>
      <c r="F133" s="119"/>
      <c r="G133" s="119"/>
      <c r="H133" s="119"/>
      <c r="I133" s="120"/>
      <c r="J133" s="46"/>
      <c r="K133" s="122"/>
      <c r="L133" s="122"/>
      <c r="M133" s="44"/>
      <c r="N133" s="44"/>
      <c r="O133" s="44"/>
      <c r="P133" s="1470"/>
      <c r="Q133" s="1471"/>
    </row>
    <row r="136" spans="2:17" ht="15.75" thickBot="1"/>
    <row r="137" spans="2:17" ht="54" customHeight="1">
      <c r="B137" s="879" t="s">
        <v>17</v>
      </c>
      <c r="C137" s="879" t="s">
        <v>124</v>
      </c>
      <c r="D137" s="114" t="s">
        <v>125</v>
      </c>
      <c r="E137" s="879" t="s">
        <v>27</v>
      </c>
      <c r="F137" s="142" t="s">
        <v>138</v>
      </c>
      <c r="G137" s="143"/>
    </row>
    <row r="138" spans="2:17" ht="120.75" customHeight="1">
      <c r="B138" s="1285" t="s">
        <v>139</v>
      </c>
      <c r="C138" s="144" t="s">
        <v>140</v>
      </c>
      <c r="D138" s="858">
        <v>25</v>
      </c>
      <c r="E138" s="858"/>
      <c r="F138" s="1286">
        <f>+E138+E139+E140</f>
        <v>0</v>
      </c>
      <c r="G138" s="145"/>
    </row>
    <row r="139" spans="2:17" ht="76.150000000000006" customHeight="1">
      <c r="B139" s="1285"/>
      <c r="C139" s="144" t="s">
        <v>141</v>
      </c>
      <c r="D139" s="866">
        <v>25</v>
      </c>
      <c r="E139" s="858"/>
      <c r="F139" s="1287"/>
      <c r="G139" s="145"/>
    </row>
    <row r="140" spans="2:17" ht="69" customHeight="1">
      <c r="B140" s="1285"/>
      <c r="C140" s="144" t="s">
        <v>142</v>
      </c>
      <c r="D140" s="858">
        <v>10</v>
      </c>
      <c r="E140" s="858"/>
      <c r="F140" s="1288"/>
      <c r="G140" s="145"/>
    </row>
    <row r="141" spans="2:17">
      <c r="C141"/>
    </row>
    <row r="144" spans="2:17">
      <c r="B144" s="42" t="s">
        <v>143</v>
      </c>
    </row>
    <row r="147" spans="2:5">
      <c r="B147" s="43" t="s">
        <v>17</v>
      </c>
      <c r="C147" s="43" t="s">
        <v>26</v>
      </c>
      <c r="D147" s="879" t="s">
        <v>27</v>
      </c>
      <c r="E147" s="879" t="s">
        <v>28</v>
      </c>
    </row>
    <row r="148" spans="2:5" ht="61.5" customHeight="1">
      <c r="B148" s="49" t="s">
        <v>144</v>
      </c>
      <c r="C148" s="50">
        <v>40</v>
      </c>
      <c r="D148" s="858">
        <f>+E123</f>
        <v>0</v>
      </c>
      <c r="E148" s="1265">
        <f>+D148+D149</f>
        <v>0</v>
      </c>
    </row>
    <row r="149" spans="2:5" ht="68.25" customHeight="1">
      <c r="B149" s="49" t="s">
        <v>145</v>
      </c>
      <c r="C149" s="50">
        <v>60</v>
      </c>
      <c r="D149" s="858">
        <f>+F138</f>
        <v>0</v>
      </c>
      <c r="E149" s="1266"/>
    </row>
  </sheetData>
  <mergeCells count="47">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102:P102"/>
    <mergeCell ref="O71:P71"/>
    <mergeCell ref="O72:P72"/>
    <mergeCell ref="O73:P73"/>
    <mergeCell ref="O74:P74"/>
    <mergeCell ref="O75:P75"/>
    <mergeCell ref="B81:N81"/>
    <mergeCell ref="J86:L86"/>
    <mergeCell ref="P86:Q86"/>
    <mergeCell ref="B95:N95"/>
    <mergeCell ref="D98:E98"/>
    <mergeCell ref="D99:E99"/>
    <mergeCell ref="P131:Q133"/>
    <mergeCell ref="B138:B140"/>
    <mergeCell ref="F138:F140"/>
    <mergeCell ref="E148:E149"/>
    <mergeCell ref="B105:N105"/>
    <mergeCell ref="Q108:R108"/>
    <mergeCell ref="R109:R116"/>
    <mergeCell ref="E123:E125"/>
    <mergeCell ref="B128:N128"/>
    <mergeCell ref="J130:L130"/>
    <mergeCell ref="P130:Q130"/>
  </mergeCells>
  <dataValidations count="2">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topLeftCell="B1" zoomScale="80" zoomScaleNormal="80" workbookViewId="0">
      <selection activeCell="A8" sqref="A8"/>
    </sheetView>
  </sheetViews>
  <sheetFormatPr baseColWidth="10" defaultRowHeight="15"/>
  <cols>
    <col min="1" max="1" width="3.140625" style="1" bestFit="1" customWidth="1"/>
    <col min="2" max="2" width="44.5703125" style="1" customWidth="1"/>
    <col min="3" max="3" width="13.5703125" style="1" customWidth="1"/>
    <col min="4" max="4" width="37.140625" style="1" customWidth="1"/>
    <col min="5" max="5" width="19.85546875" style="1" bestFit="1" customWidth="1"/>
    <col min="6" max="7" width="31.5703125" style="1" customWidth="1"/>
    <col min="8" max="8" width="21.140625" style="1" customWidth="1"/>
    <col min="9" max="9" width="14.85546875" style="1" customWidth="1"/>
    <col min="10" max="10" width="30.7109375" style="1" customWidth="1"/>
    <col min="11" max="11" width="32.85546875" style="1" customWidth="1"/>
    <col min="12" max="13" width="18.7109375" style="1" customWidth="1"/>
    <col min="14" max="14" width="16.28515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4971</v>
      </c>
      <c r="D6" s="1258"/>
      <c r="E6" s="1258"/>
      <c r="F6" s="1258"/>
      <c r="G6" s="1258"/>
      <c r="H6" s="1258"/>
      <c r="I6" s="1258"/>
      <c r="J6" s="1258"/>
      <c r="K6" s="1258"/>
      <c r="L6" s="1258"/>
      <c r="M6" s="1258"/>
      <c r="N6" s="1259"/>
    </row>
    <row r="7" spans="2:16" ht="16.5" thickBot="1">
      <c r="B7" s="5" t="s">
        <v>4</v>
      </c>
      <c r="C7" s="1258" t="s">
        <v>1118</v>
      </c>
      <c r="D7" s="1258"/>
      <c r="E7" s="1258"/>
      <c r="F7" s="1258"/>
      <c r="G7" s="1258"/>
      <c r="H7" s="1258"/>
      <c r="I7" s="1258"/>
      <c r="J7" s="1258"/>
      <c r="K7" s="1258"/>
      <c r="L7" s="1258"/>
      <c r="M7" s="1258"/>
      <c r="N7" s="1259"/>
    </row>
    <row r="8" spans="2:16" ht="16.5" thickBot="1">
      <c r="B8" s="5" t="s">
        <v>5</v>
      </c>
      <c r="C8" s="1258" t="s">
        <v>1118</v>
      </c>
      <c r="D8" s="1258"/>
      <c r="E8" s="1258"/>
      <c r="F8" s="1258"/>
      <c r="G8" s="1258"/>
      <c r="H8" s="1258"/>
      <c r="I8" s="1258"/>
      <c r="J8" s="1258"/>
      <c r="K8" s="1258"/>
      <c r="L8" s="1258"/>
      <c r="M8" s="1258"/>
      <c r="N8" s="1259"/>
    </row>
    <row r="9" spans="2:16" ht="16.5" thickBot="1">
      <c r="B9" s="5" t="s">
        <v>6</v>
      </c>
      <c r="C9" s="1258" t="s">
        <v>1118</v>
      </c>
      <c r="D9" s="1258"/>
      <c r="E9" s="1258"/>
      <c r="F9" s="1258"/>
      <c r="G9" s="1258"/>
      <c r="H9" s="1258"/>
      <c r="I9" s="1258"/>
      <c r="J9" s="1258"/>
      <c r="K9" s="1258"/>
      <c r="L9" s="1258"/>
      <c r="M9" s="1258"/>
      <c r="N9" s="1259"/>
    </row>
    <row r="10" spans="2:16" ht="16.5" thickBot="1">
      <c r="B10" s="5" t="s">
        <v>7</v>
      </c>
      <c r="C10" s="1260">
        <v>40</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40</v>
      </c>
      <c r="E15" s="20">
        <v>835312400</v>
      </c>
      <c r="F15" s="208">
        <v>400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835312400</v>
      </c>
      <c r="F22" s="29">
        <f>+SUM(F15:F21)</f>
        <v>400</v>
      </c>
      <c r="G22" s="779"/>
      <c r="H22" s="25"/>
      <c r="I22" s="15"/>
      <c r="J22" s="15"/>
      <c r="K22" s="15"/>
      <c r="L22" s="15"/>
      <c r="M22" s="15"/>
      <c r="N22" s="26"/>
    </row>
    <row r="23" spans="1:14" ht="90.75" thickBot="1">
      <c r="A23" s="30"/>
      <c r="B23" s="31" t="s">
        <v>14</v>
      </c>
      <c r="C23" s="31" t="s">
        <v>15</v>
      </c>
      <c r="E23" s="19"/>
      <c r="F23" s="19"/>
      <c r="G23" s="19"/>
      <c r="H23" s="19"/>
      <c r="I23" s="32"/>
      <c r="J23" s="32"/>
      <c r="K23" s="32"/>
      <c r="L23" s="32"/>
      <c r="M23" s="32"/>
    </row>
    <row r="24" spans="1:14" ht="15.75" thickBot="1">
      <c r="A24" s="33">
        <v>1</v>
      </c>
      <c r="C24" s="34">
        <f>+F22*0.8</f>
        <v>320</v>
      </c>
      <c r="D24" s="35"/>
      <c r="E24" s="36">
        <v>835312400</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43" t="s">
        <v>19</v>
      </c>
      <c r="E29"/>
      <c r="F29"/>
      <c r="G29"/>
      <c r="H29"/>
      <c r="I29" s="15"/>
      <c r="J29" s="15"/>
      <c r="K29" s="15"/>
      <c r="L29" s="15"/>
      <c r="M29" s="15"/>
      <c r="N29" s="16"/>
    </row>
    <row r="30" spans="1:14">
      <c r="A30" s="873"/>
      <c r="B30" s="44" t="s">
        <v>20</v>
      </c>
      <c r="C30" s="858" t="s">
        <v>186</v>
      </c>
      <c r="D30" s="858"/>
      <c r="E30"/>
      <c r="F30"/>
      <c r="G30"/>
      <c r="H30"/>
      <c r="I30" s="15"/>
      <c r="J30" s="15"/>
      <c r="K30" s="15"/>
      <c r="L30" s="15"/>
      <c r="M30" s="15"/>
      <c r="N30" s="16"/>
    </row>
    <row r="31" spans="1:14">
      <c r="A31" s="873"/>
      <c r="B31" s="44" t="s">
        <v>21</v>
      </c>
      <c r="C31" s="858" t="s">
        <v>186</v>
      </c>
      <c r="D31" s="858"/>
      <c r="E31"/>
      <c r="F31"/>
      <c r="G31"/>
      <c r="H31"/>
      <c r="I31" s="15"/>
      <c r="J31" s="15"/>
      <c r="K31" s="15"/>
      <c r="L31" s="15"/>
      <c r="M31" s="15"/>
      <c r="N31" s="16"/>
    </row>
    <row r="32" spans="1:14">
      <c r="A32" s="873"/>
      <c r="B32" s="44" t="s">
        <v>22</v>
      </c>
      <c r="C32" s="858"/>
      <c r="D32" s="858" t="s">
        <v>186</v>
      </c>
      <c r="E32"/>
      <c r="F32"/>
      <c r="G32"/>
      <c r="H32"/>
      <c r="I32" s="15"/>
      <c r="J32" s="15"/>
      <c r="K32" s="15"/>
      <c r="L32" s="15"/>
      <c r="M32" s="15"/>
      <c r="N32" s="16"/>
    </row>
    <row r="33" spans="1:17">
      <c r="A33" s="873"/>
      <c r="B33" s="44" t="s">
        <v>23</v>
      </c>
      <c r="C33" s="858"/>
      <c r="D33" s="858" t="s">
        <v>186</v>
      </c>
      <c r="E33"/>
      <c r="F33"/>
      <c r="G33"/>
      <c r="H33"/>
      <c r="I33" s="15"/>
      <c r="J33" s="15"/>
      <c r="K33" s="15"/>
      <c r="L33" s="15"/>
      <c r="M33" s="15"/>
      <c r="N33" s="16"/>
    </row>
    <row r="34" spans="1:17">
      <c r="A34" s="873"/>
      <c r="B34" s="197" t="s">
        <v>24</v>
      </c>
      <c r="C34" s="575" t="s">
        <v>184</v>
      </c>
      <c r="D34" s="575"/>
      <c r="E34"/>
      <c r="F34"/>
      <c r="G34"/>
      <c r="H34"/>
      <c r="I34" s="15"/>
      <c r="J34" s="15"/>
      <c r="K34" s="15"/>
      <c r="L34" s="15"/>
      <c r="M34" s="15"/>
      <c r="N34" s="16"/>
    </row>
    <row r="35" spans="1:17">
      <c r="A35" s="873"/>
      <c r="B35"/>
      <c r="C35"/>
      <c r="D35"/>
      <c r="E35"/>
      <c r="F35"/>
      <c r="G35"/>
      <c r="H35"/>
      <c r="I35" s="15"/>
      <c r="J35" s="15"/>
      <c r="K35" s="15"/>
      <c r="L35" s="15"/>
      <c r="M35" s="15"/>
      <c r="N35" s="16"/>
    </row>
    <row r="36" spans="1:17">
      <c r="A36" s="873"/>
      <c r="B36" s="42" t="s">
        <v>25</v>
      </c>
      <c r="C36"/>
      <c r="D36"/>
      <c r="E36"/>
      <c r="F36"/>
      <c r="G36"/>
      <c r="H36"/>
      <c r="I36" s="15"/>
      <c r="J36" s="15"/>
      <c r="K36" s="15"/>
      <c r="L36" s="15"/>
      <c r="M36" s="15"/>
      <c r="N36" s="16"/>
    </row>
    <row r="37" spans="1:17">
      <c r="A37" s="873"/>
      <c r="B37"/>
      <c r="C37"/>
      <c r="D37"/>
      <c r="E37"/>
      <c r="F37"/>
      <c r="G37"/>
      <c r="H37"/>
      <c r="I37" s="15"/>
      <c r="J37" s="15"/>
      <c r="K37" s="15"/>
      <c r="L37" s="15"/>
      <c r="M37" s="15"/>
      <c r="N37" s="16"/>
    </row>
    <row r="38" spans="1:17">
      <c r="A38" s="873"/>
      <c r="B38"/>
      <c r="C38"/>
      <c r="D38"/>
      <c r="E38"/>
      <c r="F38"/>
      <c r="G38"/>
      <c r="H38"/>
      <c r="I38" s="15"/>
      <c r="J38" s="15"/>
      <c r="K38" s="15"/>
      <c r="L38" s="15"/>
      <c r="M38" s="15"/>
      <c r="N38" s="16"/>
    </row>
    <row r="39" spans="1:17" ht="30">
      <c r="A39" s="873"/>
      <c r="B39" s="43" t="s">
        <v>17</v>
      </c>
      <c r="C39" s="43" t="s">
        <v>26</v>
      </c>
      <c r="D39" s="879" t="s">
        <v>27</v>
      </c>
      <c r="E39" s="879" t="s">
        <v>28</v>
      </c>
      <c r="F39"/>
      <c r="G39"/>
      <c r="H39"/>
      <c r="I39" s="15"/>
      <c r="J39" s="15"/>
      <c r="K39" s="15"/>
      <c r="L39" s="15"/>
      <c r="M39" s="15"/>
      <c r="N39" s="16"/>
    </row>
    <row r="40" spans="1:17" ht="65.25" customHeight="1">
      <c r="A40" s="873"/>
      <c r="B40" s="49" t="s">
        <v>29</v>
      </c>
      <c r="C40" s="50">
        <v>40</v>
      </c>
      <c r="D40" s="858">
        <v>0</v>
      </c>
      <c r="E40" s="1265">
        <f>+D40+D41</f>
        <v>0</v>
      </c>
      <c r="F40"/>
      <c r="G40"/>
      <c r="H40"/>
      <c r="I40" s="15"/>
      <c r="J40" s="15"/>
      <c r="K40" s="15"/>
      <c r="L40" s="15"/>
      <c r="M40" s="15"/>
      <c r="N40" s="16"/>
    </row>
    <row r="41" spans="1:17" ht="82.5" customHeight="1">
      <c r="A41" s="873"/>
      <c r="B41" s="49" t="s">
        <v>30</v>
      </c>
      <c r="C41" s="50">
        <v>60</v>
      </c>
      <c r="D41" s="858">
        <f>+F149</f>
        <v>0</v>
      </c>
      <c r="E41" s="1266"/>
      <c r="F41"/>
      <c r="G41"/>
      <c r="H41"/>
      <c r="I41" s="15"/>
      <c r="J41" s="15"/>
      <c r="K41" s="15"/>
      <c r="L41" s="15"/>
      <c r="M41" s="15"/>
      <c r="N41" s="16"/>
    </row>
    <row r="42" spans="1:17">
      <c r="A42" s="873"/>
      <c r="C42" s="40"/>
      <c r="D42" s="23"/>
      <c r="E42" s="41"/>
      <c r="F42" s="37"/>
      <c r="G42" s="37"/>
      <c r="H42" s="37"/>
      <c r="I42" s="38"/>
      <c r="J42" s="38"/>
      <c r="K42" s="38"/>
      <c r="L42" s="38"/>
      <c r="M42" s="38"/>
    </row>
    <row r="43" spans="1:17">
      <c r="A43" s="873"/>
      <c r="C43" s="40"/>
      <c r="D43" s="23"/>
      <c r="E43" s="41"/>
      <c r="F43" s="37"/>
      <c r="G43" s="37"/>
      <c r="H43" s="37"/>
      <c r="I43" s="38"/>
      <c r="J43" s="38"/>
      <c r="K43" s="38"/>
      <c r="L43" s="38"/>
      <c r="M43" s="38"/>
    </row>
    <row r="44" spans="1:17">
      <c r="A44" s="8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c r="A49" s="150">
        <v>1</v>
      </c>
      <c r="B49" s="153" t="s">
        <v>5223</v>
      </c>
      <c r="C49" s="152"/>
      <c r="D49" s="153" t="s">
        <v>2053</v>
      </c>
      <c r="E49" s="154" t="s">
        <v>5224</v>
      </c>
      <c r="F49" s="155" t="s">
        <v>18</v>
      </c>
      <c r="G49" s="184"/>
      <c r="H49" s="156">
        <v>40731</v>
      </c>
      <c r="I49" s="156">
        <v>40813</v>
      </c>
      <c r="J49" s="157" t="s">
        <v>19</v>
      </c>
      <c r="K49" s="159">
        <v>3</v>
      </c>
      <c r="L49" s="157"/>
      <c r="M49" s="159">
        <v>614</v>
      </c>
      <c r="N49" s="173"/>
      <c r="O49" s="160">
        <v>176133349</v>
      </c>
      <c r="P49" s="160">
        <v>63</v>
      </c>
      <c r="Q49" s="174"/>
      <c r="R49" s="175"/>
      <c r="S49" s="175"/>
      <c r="T49" s="175"/>
      <c r="U49" s="175"/>
      <c r="V49" s="175"/>
      <c r="W49" s="175"/>
      <c r="X49" s="175"/>
      <c r="Y49" s="175"/>
      <c r="Z49" s="175"/>
    </row>
    <row r="50" spans="1:26" s="162" customFormat="1">
      <c r="A50" s="150">
        <f t="shared" ref="A50:A56" si="0">+A49+1</f>
        <v>2</v>
      </c>
      <c r="B50" s="153" t="s">
        <v>5223</v>
      </c>
      <c r="C50" s="152"/>
      <c r="D50" s="153" t="s">
        <v>2053</v>
      </c>
      <c r="E50" s="154" t="s">
        <v>5225</v>
      </c>
      <c r="F50" s="155" t="s">
        <v>18</v>
      </c>
      <c r="G50" s="155"/>
      <c r="H50" s="156">
        <v>40662</v>
      </c>
      <c r="I50" s="156">
        <v>40697</v>
      </c>
      <c r="J50" s="157" t="s">
        <v>19</v>
      </c>
      <c r="K50" s="159">
        <v>2</v>
      </c>
      <c r="L50" s="157"/>
      <c r="M50" s="159">
        <v>136</v>
      </c>
      <c r="N50" s="173"/>
      <c r="O50" s="160">
        <v>15537338</v>
      </c>
      <c r="P50" s="160">
        <v>59</v>
      </c>
      <c r="Q50" s="174"/>
      <c r="R50" s="175"/>
      <c r="S50" s="175"/>
      <c r="T50" s="175"/>
      <c r="U50" s="175"/>
      <c r="V50" s="175"/>
      <c r="W50" s="175"/>
      <c r="X50" s="175"/>
      <c r="Y50" s="175"/>
      <c r="Z50" s="175"/>
    </row>
    <row r="51" spans="1:26" s="162" customFormat="1">
      <c r="A51" s="150">
        <f t="shared" si="0"/>
        <v>3</v>
      </c>
      <c r="B51" s="153" t="s">
        <v>5223</v>
      </c>
      <c r="C51" s="152"/>
      <c r="D51" s="153" t="s">
        <v>49</v>
      </c>
      <c r="E51" s="159" t="s">
        <v>5226</v>
      </c>
      <c r="F51" s="155" t="s">
        <v>18</v>
      </c>
      <c r="G51" s="155"/>
      <c r="H51" s="156">
        <v>41290</v>
      </c>
      <c r="I51" s="156">
        <v>41943</v>
      </c>
      <c r="J51" s="157" t="s">
        <v>19</v>
      </c>
      <c r="K51" s="159">
        <v>21</v>
      </c>
      <c r="L51" s="157"/>
      <c r="M51" s="159">
        <v>2901</v>
      </c>
      <c r="N51" s="173"/>
      <c r="O51" s="160">
        <v>10545263854</v>
      </c>
      <c r="P51" s="160">
        <v>68</v>
      </c>
      <c r="Q51" s="174"/>
      <c r="R51" s="175"/>
      <c r="S51" s="175"/>
      <c r="T51" s="175"/>
      <c r="U51" s="175"/>
      <c r="V51" s="175"/>
      <c r="W51" s="175"/>
      <c r="X51" s="175"/>
      <c r="Y51" s="175"/>
      <c r="Z51" s="175"/>
    </row>
    <row r="52" spans="1:26" s="162" customFormat="1">
      <c r="A52" s="150">
        <f t="shared" si="0"/>
        <v>4</v>
      </c>
      <c r="B52" s="153"/>
      <c r="C52" s="152"/>
      <c r="D52" s="153"/>
      <c r="E52" s="154"/>
      <c r="F52" s="155"/>
      <c r="G52" s="155"/>
      <c r="H52" s="155"/>
      <c r="I52" s="156"/>
      <c r="J52" s="157"/>
      <c r="K52" s="173"/>
      <c r="L52" s="157"/>
      <c r="M52" s="159"/>
      <c r="N52" s="173"/>
      <c r="O52" s="160"/>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6"/>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6"/>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6"/>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6"/>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SUM(K49:K56)</f>
        <v>26</v>
      </c>
      <c r="L57" s="158">
        <f>SUM(L49:L56)</f>
        <v>0</v>
      </c>
      <c r="M57" s="521">
        <f>SUM(M49:M56)</f>
        <v>3651</v>
      </c>
      <c r="N57" s="158">
        <f>SUM(N49:N56)</f>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862" t="s">
        <v>63</v>
      </c>
      <c r="E60" s="165" t="s">
        <v>64</v>
      </c>
    </row>
    <row r="61" spans="1:26" s="112" customFormat="1" ht="30.6" customHeight="1">
      <c r="B61" s="166" t="s">
        <v>65</v>
      </c>
      <c r="C61" s="167">
        <f>+K57</f>
        <v>26</v>
      </c>
      <c r="D61" s="993" t="s">
        <v>184</v>
      </c>
      <c r="E61" s="117"/>
      <c r="F61" s="168"/>
      <c r="G61" s="168"/>
      <c r="H61" s="168"/>
      <c r="I61" s="168"/>
      <c r="J61" s="168"/>
      <c r="K61" s="168"/>
      <c r="L61" s="168"/>
      <c r="M61" s="168"/>
    </row>
    <row r="62" spans="1:26" s="112" customFormat="1" ht="30" customHeight="1">
      <c r="B62" s="166" t="s">
        <v>66</v>
      </c>
      <c r="C62" s="167">
        <f>+M57</f>
        <v>3651</v>
      </c>
      <c r="D62" s="993" t="s">
        <v>184</v>
      </c>
      <c r="E62" s="117"/>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ht="29.25" customHeight="1">
      <c r="B69" s="119" t="s">
        <v>1129</v>
      </c>
      <c r="C69" s="119" t="s">
        <v>155</v>
      </c>
      <c r="D69" s="120"/>
      <c r="E69" s="120"/>
      <c r="F69" s="1064"/>
      <c r="G69" s="1064"/>
      <c r="H69" s="1064"/>
      <c r="I69" s="122"/>
      <c r="J69" s="122"/>
      <c r="K69" s="44"/>
      <c r="L69" s="44"/>
      <c r="M69" s="44"/>
      <c r="N69" s="44"/>
      <c r="O69" s="1276" t="s">
        <v>5227</v>
      </c>
      <c r="P69" s="1277"/>
      <c r="Q69" s="44" t="s">
        <v>19</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85.5" customHeight="1">
      <c r="B87" s="866" t="s">
        <v>104</v>
      </c>
      <c r="C87" s="877" t="s">
        <v>470</v>
      </c>
      <c r="D87" s="860" t="s">
        <v>5228</v>
      </c>
      <c r="E87" s="860">
        <v>25277922</v>
      </c>
      <c r="F87" s="877" t="s">
        <v>107</v>
      </c>
      <c r="G87" s="877" t="s">
        <v>169</v>
      </c>
      <c r="H87" s="124">
        <v>40389</v>
      </c>
      <c r="I87" s="860" t="s">
        <v>53</v>
      </c>
      <c r="J87" s="877" t="s">
        <v>5229</v>
      </c>
      <c r="K87" s="877" t="s">
        <v>5230</v>
      </c>
      <c r="L87" s="860" t="s">
        <v>469</v>
      </c>
      <c r="M87" s="860" t="s">
        <v>18</v>
      </c>
      <c r="N87" s="860" t="s">
        <v>19</v>
      </c>
      <c r="O87" s="860" t="s">
        <v>18</v>
      </c>
      <c r="P87" s="1377" t="s">
        <v>5231</v>
      </c>
      <c r="Q87" s="1378"/>
    </row>
    <row r="88" spans="2:17" ht="55.5" customHeight="1">
      <c r="B88" s="866" t="s">
        <v>112</v>
      </c>
      <c r="C88" s="877" t="s">
        <v>345</v>
      </c>
      <c r="D88" s="860" t="s">
        <v>5232</v>
      </c>
      <c r="E88" s="860">
        <v>34565947</v>
      </c>
      <c r="F88" s="860" t="s">
        <v>114</v>
      </c>
      <c r="G88" s="877" t="s">
        <v>4387</v>
      </c>
      <c r="H88" s="124">
        <v>41621</v>
      </c>
      <c r="I88" s="860">
        <v>140137</v>
      </c>
      <c r="J88" s="877" t="s">
        <v>4387</v>
      </c>
      <c r="K88" s="877" t="s">
        <v>5233</v>
      </c>
      <c r="L88" s="860" t="s">
        <v>114</v>
      </c>
      <c r="M88" s="860" t="s">
        <v>18</v>
      </c>
      <c r="N88" s="860" t="s">
        <v>18</v>
      </c>
      <c r="O88" s="860" t="s">
        <v>18</v>
      </c>
      <c r="P88" s="1377" t="s">
        <v>5234</v>
      </c>
      <c r="Q88" s="1378"/>
    </row>
    <row r="89" spans="2:17" ht="55.5" customHeight="1">
      <c r="B89" s="866" t="s">
        <v>112</v>
      </c>
      <c r="C89" s="877" t="s">
        <v>345</v>
      </c>
      <c r="D89" s="860" t="s">
        <v>485</v>
      </c>
      <c r="E89" s="860">
        <v>67003400</v>
      </c>
      <c r="F89" s="877" t="s">
        <v>114</v>
      </c>
      <c r="G89" s="877" t="s">
        <v>4387</v>
      </c>
      <c r="H89" s="124">
        <v>41915</v>
      </c>
      <c r="I89" s="860" t="s">
        <v>3148</v>
      </c>
      <c r="J89" s="877" t="s">
        <v>4387</v>
      </c>
      <c r="K89" s="877" t="s">
        <v>5235</v>
      </c>
      <c r="L89" s="860" t="s">
        <v>114</v>
      </c>
      <c r="M89" s="860" t="s">
        <v>18</v>
      </c>
      <c r="N89" s="860" t="s">
        <v>18</v>
      </c>
      <c r="O89" s="860" t="s">
        <v>18</v>
      </c>
      <c r="P89" s="1377" t="s">
        <v>5234</v>
      </c>
      <c r="Q89" s="1378"/>
    </row>
    <row r="90" spans="2:17" ht="61.5" customHeight="1">
      <c r="B90" s="866" t="s">
        <v>303</v>
      </c>
      <c r="C90" s="877" t="s">
        <v>345</v>
      </c>
      <c r="D90" s="860" t="s">
        <v>5236</v>
      </c>
      <c r="E90" s="860">
        <v>25516885</v>
      </c>
      <c r="F90" s="860" t="s">
        <v>443</v>
      </c>
      <c r="G90" s="877" t="s">
        <v>5237</v>
      </c>
      <c r="H90" s="124">
        <v>37071</v>
      </c>
      <c r="I90" s="860" t="s">
        <v>53</v>
      </c>
      <c r="J90" s="877" t="s">
        <v>3148</v>
      </c>
      <c r="K90" s="877"/>
      <c r="L90" s="860" t="s">
        <v>3148</v>
      </c>
      <c r="M90" s="860" t="s">
        <v>18</v>
      </c>
      <c r="N90" s="860" t="s">
        <v>19</v>
      </c>
      <c r="O90" s="860" t="s">
        <v>18</v>
      </c>
      <c r="P90" s="1377" t="s">
        <v>5238</v>
      </c>
      <c r="Q90" s="1378"/>
    </row>
    <row r="91" spans="2:17">
      <c r="B91" s="858"/>
      <c r="C91" s="858"/>
      <c r="D91" s="858"/>
      <c r="E91" s="858"/>
      <c r="F91" s="858"/>
      <c r="G91" s="858"/>
      <c r="H91" s="858"/>
      <c r="I91" s="858"/>
      <c r="J91" s="858"/>
      <c r="K91" s="858"/>
      <c r="L91" s="858"/>
      <c r="M91" s="858"/>
      <c r="N91" s="858"/>
      <c r="O91" s="858"/>
      <c r="P91" s="1280"/>
      <c r="Q91" s="1280"/>
    </row>
    <row r="92" spans="2:17" ht="27" thickBot="1">
      <c r="B92" s="1374" t="s">
        <v>118</v>
      </c>
      <c r="C92" s="1375"/>
      <c r="D92" s="1375"/>
      <c r="E92" s="1375"/>
      <c r="F92" s="1375"/>
      <c r="G92" s="1375"/>
      <c r="H92" s="1375"/>
      <c r="I92" s="1375"/>
      <c r="J92" s="1375"/>
      <c r="K92" s="1375"/>
      <c r="L92" s="1375"/>
      <c r="M92" s="1375"/>
      <c r="N92" s="1376"/>
      <c r="O92" s="44"/>
      <c r="P92" s="1280"/>
      <c r="Q92" s="1280"/>
    </row>
    <row r="96" spans="2:17" ht="46.15" customHeight="1">
      <c r="B96" s="115" t="s">
        <v>17</v>
      </c>
      <c r="C96" s="115" t="s">
        <v>119</v>
      </c>
      <c r="D96" s="1271" t="s">
        <v>82</v>
      </c>
      <c r="E96" s="1273"/>
    </row>
    <row r="97" spans="1:26" ht="46.9" customHeight="1">
      <c r="B97" s="129" t="s">
        <v>181</v>
      </c>
      <c r="C97" s="860" t="s">
        <v>18</v>
      </c>
      <c r="D97" s="1280"/>
      <c r="E97" s="1280"/>
      <c r="F97" s="103"/>
    </row>
    <row r="98" spans="1:26" ht="46.9" customHeight="1">
      <c r="B98" s="129"/>
      <c r="C98" s="110"/>
      <c r="D98" s="1280"/>
      <c r="E98" s="1280"/>
    </row>
    <row r="101" spans="1:26" ht="26.25">
      <c r="B101" s="1256" t="s">
        <v>121</v>
      </c>
      <c r="C101" s="1257"/>
      <c r="D101" s="1257"/>
      <c r="E101" s="1257"/>
      <c r="F101" s="1257"/>
      <c r="G101" s="1257"/>
      <c r="H101" s="1257"/>
      <c r="I101" s="1257"/>
      <c r="J101" s="1257"/>
      <c r="K101" s="1257"/>
      <c r="L101" s="1257"/>
      <c r="M101" s="1257"/>
      <c r="N101" s="1257"/>
      <c r="O101" s="1257"/>
      <c r="P101" s="1257"/>
    </row>
    <row r="103" spans="1:26" ht="15.75" thickBot="1"/>
    <row r="104" spans="1:26" ht="27" thickBot="1">
      <c r="B104" s="1268" t="s">
        <v>122</v>
      </c>
      <c r="C104" s="1269"/>
      <c r="D104" s="1269"/>
      <c r="E104" s="1269"/>
      <c r="F104" s="1269"/>
      <c r="G104" s="1269"/>
      <c r="H104" s="1269"/>
      <c r="I104" s="1269"/>
      <c r="J104" s="1269"/>
      <c r="K104" s="1269"/>
      <c r="L104" s="1269"/>
      <c r="M104" s="1269"/>
      <c r="N104" s="1270"/>
    </row>
    <row r="106" spans="1:26" ht="15.75" thickBot="1">
      <c r="M106" s="51"/>
      <c r="N106" s="51"/>
    </row>
    <row r="107" spans="1:26" s="15" customFormat="1" ht="109.5" customHeight="1">
      <c r="B107" s="52" t="s">
        <v>33</v>
      </c>
      <c r="C107" s="52" t="s">
        <v>34</v>
      </c>
      <c r="D107" s="52" t="s">
        <v>35</v>
      </c>
      <c r="E107" s="52" t="s">
        <v>36</v>
      </c>
      <c r="F107" s="52" t="s">
        <v>37</v>
      </c>
      <c r="G107" s="52" t="s">
        <v>38</v>
      </c>
      <c r="H107" s="52" t="s">
        <v>39</v>
      </c>
      <c r="I107" s="52" t="s">
        <v>40</v>
      </c>
      <c r="J107" s="52" t="s">
        <v>41</v>
      </c>
      <c r="K107" s="52" t="s">
        <v>42</v>
      </c>
      <c r="L107" s="52" t="s">
        <v>43</v>
      </c>
      <c r="M107" s="53" t="s">
        <v>44</v>
      </c>
      <c r="N107" s="52" t="s">
        <v>45</v>
      </c>
      <c r="O107" s="52" t="s">
        <v>46</v>
      </c>
      <c r="P107" s="54" t="s">
        <v>47</v>
      </c>
      <c r="Q107" s="54" t="s">
        <v>48</v>
      </c>
    </row>
    <row r="108" spans="1:26" s="162" customFormat="1">
      <c r="A108" s="150">
        <v>1</v>
      </c>
      <c r="B108" s="161"/>
      <c r="C108" s="152"/>
      <c r="D108" s="153"/>
      <c r="E108" s="154"/>
      <c r="F108" s="155"/>
      <c r="G108" s="184"/>
      <c r="H108" s="156"/>
      <c r="I108" s="156"/>
      <c r="J108" s="157"/>
      <c r="K108" s="159"/>
      <c r="L108" s="159"/>
      <c r="M108" s="173"/>
      <c r="N108" s="173"/>
      <c r="O108" s="160"/>
      <c r="P108" s="160"/>
      <c r="Q108" s="174"/>
      <c r="R108" s="175"/>
      <c r="S108" s="175"/>
      <c r="T108" s="175"/>
      <c r="U108" s="175"/>
      <c r="V108" s="175"/>
      <c r="W108" s="175"/>
      <c r="X108" s="175"/>
      <c r="Y108" s="175"/>
      <c r="Z108" s="175"/>
    </row>
    <row r="109" spans="1:26" s="162" customFormat="1">
      <c r="A109" s="150">
        <f t="shared" ref="A109:A115" si="1">+A108+1</f>
        <v>2</v>
      </c>
      <c r="B109" s="161"/>
      <c r="C109" s="152"/>
      <c r="D109" s="153"/>
      <c r="E109" s="154"/>
      <c r="F109" s="155"/>
      <c r="G109" s="155"/>
      <c r="H109" s="156"/>
      <c r="I109" s="156"/>
      <c r="J109" s="157"/>
      <c r="K109" s="159"/>
      <c r="L109" s="159"/>
      <c r="M109" s="173"/>
      <c r="N109" s="173"/>
      <c r="O109" s="160"/>
      <c r="P109" s="160"/>
      <c r="Q109" s="174"/>
      <c r="R109" s="175"/>
      <c r="S109" s="175"/>
      <c r="T109" s="175"/>
      <c r="U109" s="175"/>
      <c r="V109" s="175"/>
      <c r="W109" s="175"/>
      <c r="X109" s="175"/>
      <c r="Y109" s="175"/>
      <c r="Z109" s="175"/>
    </row>
    <row r="110" spans="1:26" s="162" customFormat="1">
      <c r="A110" s="150">
        <f t="shared" si="1"/>
        <v>3</v>
      </c>
      <c r="B110" s="161"/>
      <c r="C110" s="152"/>
      <c r="D110" s="153"/>
      <c r="E110" s="154"/>
      <c r="F110" s="155"/>
      <c r="G110" s="155"/>
      <c r="H110" s="156"/>
      <c r="I110" s="156"/>
      <c r="J110" s="157"/>
      <c r="K110" s="159"/>
      <c r="L110" s="159"/>
      <c r="M110" s="173"/>
      <c r="N110" s="173"/>
      <c r="O110" s="160"/>
      <c r="P110" s="160"/>
      <c r="Q110" s="174"/>
      <c r="R110" s="175"/>
      <c r="S110" s="175"/>
      <c r="T110" s="175"/>
      <c r="U110" s="175"/>
      <c r="V110" s="175"/>
      <c r="W110" s="175"/>
      <c r="X110" s="175"/>
      <c r="Y110" s="175"/>
      <c r="Z110" s="175"/>
    </row>
    <row r="111" spans="1:26" s="162" customFormat="1">
      <c r="A111" s="150">
        <f t="shared" si="1"/>
        <v>4</v>
      </c>
      <c r="B111" s="153"/>
      <c r="C111" s="152"/>
      <c r="D111" s="153"/>
      <c r="E111" s="154"/>
      <c r="F111" s="155"/>
      <c r="G111" s="155"/>
      <c r="H111" s="155"/>
      <c r="I111" s="156"/>
      <c r="J111" s="157"/>
      <c r="K111" s="159"/>
      <c r="L111" s="159"/>
      <c r="M111" s="173"/>
      <c r="N111" s="173"/>
      <c r="O111" s="160"/>
      <c r="P111" s="160"/>
      <c r="Q111" s="174"/>
      <c r="R111" s="175"/>
      <c r="S111" s="175"/>
      <c r="T111" s="175"/>
      <c r="U111" s="175"/>
      <c r="V111" s="175"/>
      <c r="W111" s="175"/>
      <c r="X111" s="175"/>
      <c r="Y111" s="175"/>
      <c r="Z111" s="175"/>
    </row>
    <row r="112" spans="1:26" s="162" customFormat="1">
      <c r="A112" s="150">
        <f t="shared" si="1"/>
        <v>5</v>
      </c>
      <c r="B112" s="153"/>
      <c r="C112" s="152"/>
      <c r="D112" s="153"/>
      <c r="E112" s="154"/>
      <c r="F112" s="155"/>
      <c r="G112" s="155"/>
      <c r="H112" s="155"/>
      <c r="I112" s="156"/>
      <c r="J112" s="157"/>
      <c r="K112" s="159"/>
      <c r="L112" s="159"/>
      <c r="M112" s="173"/>
      <c r="N112" s="173"/>
      <c r="O112" s="160"/>
      <c r="P112" s="160"/>
      <c r="Q112" s="174"/>
      <c r="R112" s="175"/>
      <c r="S112" s="175"/>
      <c r="T112" s="175"/>
      <c r="U112" s="175"/>
      <c r="V112" s="175"/>
      <c r="W112" s="175"/>
      <c r="X112" s="175"/>
      <c r="Y112" s="175"/>
      <c r="Z112" s="175"/>
    </row>
    <row r="113" spans="1:26" s="162" customFormat="1">
      <c r="A113" s="150">
        <f t="shared" si="1"/>
        <v>6</v>
      </c>
      <c r="B113" s="153"/>
      <c r="C113" s="152"/>
      <c r="D113" s="153"/>
      <c r="E113" s="154"/>
      <c r="F113" s="155"/>
      <c r="G113" s="155"/>
      <c r="H113" s="155"/>
      <c r="I113" s="156"/>
      <c r="J113" s="157"/>
      <c r="K113" s="159"/>
      <c r="L113" s="159"/>
      <c r="M113" s="173"/>
      <c r="N113" s="173"/>
      <c r="O113" s="160"/>
      <c r="P113" s="160"/>
      <c r="Q113" s="174"/>
      <c r="R113" s="175"/>
      <c r="S113" s="175"/>
      <c r="T113" s="175"/>
      <c r="U113" s="175"/>
      <c r="V113" s="175"/>
      <c r="W113" s="175"/>
      <c r="X113" s="175"/>
      <c r="Y113" s="175"/>
      <c r="Z113" s="175"/>
    </row>
    <row r="114" spans="1:26" s="162" customFormat="1">
      <c r="A114" s="150">
        <f t="shared" si="1"/>
        <v>7</v>
      </c>
      <c r="B114" s="153"/>
      <c r="C114" s="152"/>
      <c r="D114" s="153"/>
      <c r="E114" s="154"/>
      <c r="F114" s="155"/>
      <c r="G114" s="155"/>
      <c r="H114" s="155"/>
      <c r="I114" s="156"/>
      <c r="J114" s="157"/>
      <c r="K114" s="159"/>
      <c r="L114" s="159"/>
      <c r="M114" s="173"/>
      <c r="N114" s="173"/>
      <c r="O114" s="160"/>
      <c r="P114" s="160"/>
      <c r="Q114" s="174"/>
      <c r="R114" s="175"/>
      <c r="S114" s="175"/>
      <c r="T114" s="175"/>
      <c r="U114" s="175"/>
      <c r="V114" s="175"/>
      <c r="W114" s="175"/>
      <c r="X114" s="175"/>
      <c r="Y114" s="175"/>
      <c r="Z114" s="175"/>
    </row>
    <row r="115" spans="1:26" s="162" customFormat="1">
      <c r="A115" s="150">
        <f t="shared" si="1"/>
        <v>8</v>
      </c>
      <c r="B115" s="153"/>
      <c r="C115" s="152"/>
      <c r="D115" s="153"/>
      <c r="E115" s="154"/>
      <c r="F115" s="155"/>
      <c r="G115" s="155"/>
      <c r="H115" s="155"/>
      <c r="I115" s="156"/>
      <c r="J115" s="157"/>
      <c r="K115" s="159"/>
      <c r="L115" s="159"/>
      <c r="M115" s="173"/>
      <c r="N115" s="173"/>
      <c r="O115" s="160"/>
      <c r="P115" s="160"/>
      <c r="Q115" s="174"/>
      <c r="R115" s="175"/>
      <c r="S115" s="175"/>
      <c r="T115" s="175"/>
      <c r="U115" s="175"/>
      <c r="V115" s="175"/>
      <c r="W115" s="175"/>
      <c r="X115" s="175"/>
      <c r="Y115" s="175"/>
      <c r="Z115" s="175"/>
    </row>
    <row r="116" spans="1:26" s="162" customFormat="1">
      <c r="A116" s="150"/>
      <c r="B116" s="151" t="s">
        <v>28</v>
      </c>
      <c r="C116" s="152"/>
      <c r="D116" s="153"/>
      <c r="E116" s="154"/>
      <c r="F116" s="155"/>
      <c r="G116" s="155"/>
      <c r="H116" s="155"/>
      <c r="I116" s="157"/>
      <c r="J116" s="157"/>
      <c r="K116" s="158">
        <f>SUM(K108:K115)</f>
        <v>0</v>
      </c>
      <c r="L116" s="158">
        <f>SUM(L108:L115)</f>
        <v>0</v>
      </c>
      <c r="M116" s="185">
        <f>SUM(M108:M115)</f>
        <v>0</v>
      </c>
      <c r="N116" s="158">
        <f>SUM(N108:N115)</f>
        <v>0</v>
      </c>
      <c r="O116" s="160"/>
      <c r="P116" s="160"/>
      <c r="Q116" s="161"/>
    </row>
    <row r="117" spans="1:26">
      <c r="B117" s="112"/>
      <c r="C117" s="112"/>
      <c r="D117" s="112"/>
      <c r="E117" s="163"/>
      <c r="F117" s="112"/>
      <c r="G117" s="112"/>
      <c r="H117" s="112"/>
      <c r="I117" s="112"/>
      <c r="J117" s="112"/>
      <c r="K117" s="112"/>
      <c r="L117" s="112"/>
      <c r="M117" s="112"/>
      <c r="N117" s="112"/>
      <c r="O117" s="112"/>
      <c r="P117" s="112"/>
    </row>
    <row r="118" spans="1:26" ht="18.75">
      <c r="B118" s="166" t="s">
        <v>123</v>
      </c>
      <c r="C118" s="176">
        <f>+K116</f>
        <v>0</v>
      </c>
      <c r="H118" s="168"/>
      <c r="I118" s="168"/>
      <c r="J118" s="168"/>
      <c r="K118" s="168"/>
      <c r="L118" s="168"/>
      <c r="M118" s="168"/>
      <c r="N118" s="112"/>
      <c r="O118" s="112"/>
      <c r="P118" s="112"/>
    </row>
    <row r="120" spans="1:26" ht="15.75" thickBot="1"/>
    <row r="121" spans="1:26" ht="37.15" customHeight="1" thickBot="1">
      <c r="B121" s="177" t="s">
        <v>124</v>
      </c>
      <c r="C121" s="142" t="s">
        <v>125</v>
      </c>
      <c r="D121" s="177" t="s">
        <v>27</v>
      </c>
      <c r="E121" s="142" t="s">
        <v>126</v>
      </c>
    </row>
    <row r="122" spans="1:26" ht="41.45" customHeight="1">
      <c r="B122" s="178" t="s">
        <v>127</v>
      </c>
      <c r="C122" s="179">
        <v>20</v>
      </c>
      <c r="D122" s="179">
        <v>0</v>
      </c>
      <c r="E122" s="1282">
        <f>+D122+D123+D124</f>
        <v>0</v>
      </c>
    </row>
    <row r="123" spans="1:26">
      <c r="B123" s="178" t="s">
        <v>128</v>
      </c>
      <c r="C123" s="993">
        <v>30</v>
      </c>
      <c r="D123" s="858">
        <v>0</v>
      </c>
      <c r="E123" s="1283"/>
    </row>
    <row r="124" spans="1:26" ht="15.75" thickBot="1">
      <c r="B124" s="178" t="s">
        <v>129</v>
      </c>
      <c r="C124" s="180">
        <v>40</v>
      </c>
      <c r="D124" s="180">
        <v>0</v>
      </c>
      <c r="E124" s="1284"/>
    </row>
    <row r="126" spans="1:26" ht="15.75" thickBot="1"/>
    <row r="127" spans="1:26" ht="27" thickBot="1">
      <c r="B127" s="1268" t="s">
        <v>130</v>
      </c>
      <c r="C127" s="1269"/>
      <c r="D127" s="1269"/>
      <c r="E127" s="1269"/>
      <c r="F127" s="1269"/>
      <c r="G127" s="1269"/>
      <c r="H127" s="1269"/>
      <c r="I127" s="1269"/>
      <c r="J127" s="1269"/>
      <c r="K127" s="1269"/>
      <c r="L127" s="1269"/>
      <c r="M127" s="1269"/>
      <c r="N127" s="1270"/>
    </row>
    <row r="129" spans="2:17" ht="76.5" customHeight="1">
      <c r="B129" s="114" t="s">
        <v>92</v>
      </c>
      <c r="C129" s="114" t="s">
        <v>93</v>
      </c>
      <c r="D129" s="114" t="s">
        <v>94</v>
      </c>
      <c r="E129" s="114" t="s">
        <v>95</v>
      </c>
      <c r="F129" s="114" t="s">
        <v>96</v>
      </c>
      <c r="G129" s="114" t="s">
        <v>97</v>
      </c>
      <c r="H129" s="114" t="s">
        <v>98</v>
      </c>
      <c r="I129" s="114" t="s">
        <v>99</v>
      </c>
      <c r="J129" s="1271" t="s">
        <v>100</v>
      </c>
      <c r="K129" s="1272"/>
      <c r="L129" s="1273"/>
      <c r="M129" s="114" t="s">
        <v>101</v>
      </c>
      <c r="N129" s="114" t="s">
        <v>102</v>
      </c>
      <c r="O129" s="114" t="s">
        <v>103</v>
      </c>
      <c r="P129" s="1271" t="s">
        <v>82</v>
      </c>
      <c r="Q129" s="1273"/>
    </row>
    <row r="130" spans="2:17" ht="60.75" customHeight="1">
      <c r="B130" s="213" t="s">
        <v>3131</v>
      </c>
      <c r="C130" s="866"/>
      <c r="D130" s="858"/>
      <c r="E130" s="858"/>
      <c r="F130" s="858"/>
      <c r="G130" s="866"/>
      <c r="H130" s="206"/>
      <c r="I130" s="993"/>
      <c r="J130" s="866"/>
      <c r="K130" s="869"/>
      <c r="L130" s="869"/>
      <c r="M130" s="858"/>
      <c r="N130" s="858"/>
      <c r="O130" s="858"/>
      <c r="P130" s="1280"/>
      <c r="Q130" s="1280"/>
    </row>
    <row r="131" spans="2:17" ht="86.25" customHeight="1">
      <c r="B131" s="213" t="s">
        <v>3130</v>
      </c>
      <c r="C131" s="866"/>
      <c r="D131" s="858"/>
      <c r="E131" s="858"/>
      <c r="F131" s="866"/>
      <c r="G131" s="858"/>
      <c r="H131" s="206"/>
      <c r="I131" s="993"/>
      <c r="J131" s="866"/>
      <c r="K131" s="869"/>
      <c r="L131" s="869"/>
      <c r="M131" s="858"/>
      <c r="N131" s="860"/>
      <c r="O131" s="858"/>
      <c r="P131" s="1280"/>
      <c r="Q131" s="1280"/>
    </row>
    <row r="132" spans="2:17" ht="83.25" customHeight="1">
      <c r="B132" s="213" t="s">
        <v>3129</v>
      </c>
      <c r="C132" s="866"/>
      <c r="D132" s="858"/>
      <c r="E132" s="858"/>
      <c r="F132" s="858"/>
      <c r="G132" s="866"/>
      <c r="H132" s="206"/>
      <c r="I132" s="993"/>
      <c r="J132" s="858"/>
      <c r="K132" s="869"/>
      <c r="L132" s="993"/>
      <c r="M132" s="858"/>
      <c r="N132" s="860"/>
      <c r="O132" s="858"/>
      <c r="P132" s="1280"/>
      <c r="Q132" s="1280"/>
    </row>
    <row r="133" spans="2:17" ht="69.75" customHeight="1">
      <c r="B133" s="44" t="s">
        <v>5239</v>
      </c>
      <c r="C133" s="44"/>
      <c r="D133" s="858"/>
      <c r="E133" s="858"/>
      <c r="F133" s="858"/>
      <c r="G133" s="1062"/>
      <c r="H133" s="206"/>
      <c r="I133" s="858"/>
      <c r="J133" s="858"/>
      <c r="K133" s="858"/>
      <c r="L133" s="858"/>
      <c r="M133" s="858"/>
      <c r="N133" s="858"/>
      <c r="O133" s="858"/>
      <c r="P133" s="1280"/>
      <c r="Q133" s="1280"/>
    </row>
    <row r="134" spans="2:17">
      <c r="B134" s="44" t="s">
        <v>2358</v>
      </c>
      <c r="C134" s="44"/>
      <c r="D134" s="858"/>
      <c r="E134" s="858"/>
      <c r="F134" s="858"/>
      <c r="G134" s="858"/>
      <c r="H134" s="206"/>
      <c r="I134" s="858"/>
      <c r="J134" s="866"/>
      <c r="K134" s="858"/>
      <c r="L134" s="869"/>
      <c r="M134" s="858"/>
      <c r="N134" s="858"/>
      <c r="O134" s="858"/>
      <c r="P134" s="1280"/>
      <c r="Q134" s="1280"/>
    </row>
    <row r="137" spans="2:17" ht="15.75" thickBot="1"/>
    <row r="138" spans="2:17" ht="54" customHeight="1">
      <c r="B138" s="879" t="s">
        <v>17</v>
      </c>
      <c r="C138" s="879" t="s">
        <v>124</v>
      </c>
      <c r="D138" s="114" t="s">
        <v>125</v>
      </c>
      <c r="E138" s="879" t="s">
        <v>27</v>
      </c>
      <c r="F138" s="142" t="s">
        <v>138</v>
      </c>
      <c r="G138" s="143"/>
    </row>
    <row r="139" spans="2:17" ht="120.75" customHeight="1">
      <c r="B139" s="1285" t="s">
        <v>139</v>
      </c>
      <c r="C139" s="144" t="s">
        <v>140</v>
      </c>
      <c r="D139" s="858">
        <v>25</v>
      </c>
      <c r="E139" s="858">
        <v>0</v>
      </c>
      <c r="F139" s="1286">
        <f>+E139+E140+E141</f>
        <v>0</v>
      </c>
      <c r="G139" s="145"/>
    </row>
    <row r="140" spans="2:17" ht="76.150000000000006" customHeight="1">
      <c r="B140" s="1285"/>
      <c r="C140" s="144" t="s">
        <v>141</v>
      </c>
      <c r="D140" s="866">
        <v>25</v>
      </c>
      <c r="E140" s="858">
        <v>0</v>
      </c>
      <c r="F140" s="1287"/>
      <c r="G140" s="145"/>
    </row>
    <row r="141" spans="2:17" ht="69" customHeight="1">
      <c r="B141" s="1285"/>
      <c r="C141" s="144" t="s">
        <v>142</v>
      </c>
      <c r="D141" s="858">
        <v>10</v>
      </c>
      <c r="E141" s="858">
        <v>0</v>
      </c>
      <c r="F141" s="1288"/>
      <c r="G141" s="145"/>
    </row>
    <row r="142" spans="2:17">
      <c r="C142"/>
    </row>
    <row r="145" spans="2:5">
      <c r="B145" s="42" t="s">
        <v>143</v>
      </c>
    </row>
    <row r="148" spans="2:5" ht="30">
      <c r="B148" s="43" t="s">
        <v>17</v>
      </c>
      <c r="C148" s="43" t="s">
        <v>26</v>
      </c>
      <c r="D148" s="879" t="s">
        <v>27</v>
      </c>
      <c r="E148" s="879" t="s">
        <v>28</v>
      </c>
    </row>
    <row r="149" spans="2:5" ht="61.5" customHeight="1">
      <c r="B149" s="49" t="s">
        <v>144</v>
      </c>
      <c r="C149" s="50">
        <v>40</v>
      </c>
      <c r="D149" s="858">
        <f>+E122</f>
        <v>0</v>
      </c>
      <c r="E149" s="1265">
        <f>+D149+D150</f>
        <v>0</v>
      </c>
    </row>
    <row r="150" spans="2:5" ht="68.25" customHeight="1">
      <c r="B150" s="49" t="s">
        <v>145</v>
      </c>
      <c r="C150" s="50">
        <v>60</v>
      </c>
      <c r="D150" s="858">
        <f>+F139</f>
        <v>0</v>
      </c>
      <c r="E150" s="1266"/>
    </row>
  </sheetData>
  <mergeCells count="51">
    <mergeCell ref="C9:N9"/>
    <mergeCell ref="B2:P2"/>
    <mergeCell ref="B4:P4"/>
    <mergeCell ref="C6:N6"/>
    <mergeCell ref="C7:N7"/>
    <mergeCell ref="C8:N8"/>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B92:N92"/>
    <mergeCell ref="P92:Q92"/>
    <mergeCell ref="O72:P72"/>
    <mergeCell ref="O73:P73"/>
    <mergeCell ref="O74:P74"/>
    <mergeCell ref="O75:P75"/>
    <mergeCell ref="B81:N81"/>
    <mergeCell ref="J86:L86"/>
    <mergeCell ref="P86:Q86"/>
    <mergeCell ref="P87:Q87"/>
    <mergeCell ref="P88:Q88"/>
    <mergeCell ref="P89:Q89"/>
    <mergeCell ref="P90:Q90"/>
    <mergeCell ref="P91:Q91"/>
    <mergeCell ref="P132:Q132"/>
    <mergeCell ref="D96:E96"/>
    <mergeCell ref="D97:E97"/>
    <mergeCell ref="D98:E98"/>
    <mergeCell ref="B101:P101"/>
    <mergeCell ref="B104:N104"/>
    <mergeCell ref="E122:E124"/>
    <mergeCell ref="B127:N127"/>
    <mergeCell ref="J129:L129"/>
    <mergeCell ref="P129:Q129"/>
    <mergeCell ref="P130:Q130"/>
    <mergeCell ref="P131:Q131"/>
    <mergeCell ref="P133:Q133"/>
    <mergeCell ref="P134:Q134"/>
    <mergeCell ref="B139:B141"/>
    <mergeCell ref="F139:F141"/>
    <mergeCell ref="E149:E150"/>
  </mergeCells>
  <dataValidations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8"/>
  <sheetViews>
    <sheetView zoomScale="80" zoomScaleNormal="80" workbookViewId="0">
      <selection activeCell="B14" sqref="B14:C21"/>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5620</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25</v>
      </c>
      <c r="E15" s="20">
        <v>1044140500</v>
      </c>
      <c r="F15" s="208">
        <v>500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1044140500</v>
      </c>
      <c r="F22" s="29">
        <f>SUM(F15:F21)</f>
        <v>500</v>
      </c>
      <c r="G22" s="779"/>
      <c r="H22" s="25"/>
      <c r="I22" s="15"/>
      <c r="J22" s="15"/>
      <c r="K22" s="15"/>
      <c r="L22" s="15"/>
      <c r="M22" s="15"/>
      <c r="N22" s="26"/>
    </row>
    <row r="23" spans="1:14" ht="45.75" thickBot="1">
      <c r="A23" s="30"/>
      <c r="B23" s="31" t="s">
        <v>14</v>
      </c>
      <c r="C23" s="31" t="s">
        <v>15</v>
      </c>
      <c r="E23" s="19"/>
      <c r="F23" s="252"/>
      <c r="G23" s="19"/>
      <c r="H23" s="19"/>
      <c r="I23" s="32"/>
      <c r="J23" s="32"/>
      <c r="K23" s="32"/>
      <c r="L23" s="32"/>
      <c r="M23" s="32"/>
    </row>
    <row r="24" spans="1:14" ht="38.25" customHeight="1" thickBot="1">
      <c r="A24" s="33">
        <v>1</v>
      </c>
      <c r="C24" s="1235">
        <f>F22*80%</f>
        <v>400</v>
      </c>
      <c r="D24" s="647"/>
      <c r="E24" s="1236">
        <f>E22</f>
        <v>1044140500</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+F147</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t="s">
        <v>31</v>
      </c>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20" ht="27" thickBot="1">
      <c r="B81" s="1268" t="s">
        <v>91</v>
      </c>
      <c r="C81" s="1269"/>
      <c r="D81" s="1269"/>
      <c r="E81" s="1269"/>
      <c r="F81" s="1269"/>
      <c r="G81" s="1269"/>
      <c r="H81" s="1269"/>
      <c r="I81" s="1269"/>
      <c r="J81" s="1269"/>
      <c r="K81" s="1269"/>
      <c r="L81" s="1269"/>
      <c r="M81" s="1269"/>
      <c r="N81" s="1270"/>
    </row>
    <row r="86" spans="2:20"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20" ht="39" customHeight="1">
      <c r="B87" s="46" t="s">
        <v>469</v>
      </c>
      <c r="C87" s="46" t="s">
        <v>2655</v>
      </c>
      <c r="D87" s="46" t="s">
        <v>5621</v>
      </c>
      <c r="E87" s="46">
        <v>34679934</v>
      </c>
      <c r="F87" s="46" t="s">
        <v>5361</v>
      </c>
      <c r="G87" s="46" t="s">
        <v>1820</v>
      </c>
      <c r="H87" s="1105">
        <v>39738</v>
      </c>
      <c r="I87" s="46"/>
      <c r="J87" s="129" t="s">
        <v>5622</v>
      </c>
      <c r="K87" s="46" t="s">
        <v>5623</v>
      </c>
      <c r="L87" s="129" t="s">
        <v>5624</v>
      </c>
      <c r="M87" s="858" t="s">
        <v>18</v>
      </c>
      <c r="N87" s="858" t="s">
        <v>18</v>
      </c>
      <c r="O87" s="44" t="s">
        <v>18</v>
      </c>
      <c r="P87" s="129" t="s">
        <v>5548</v>
      </c>
      <c r="Q87" s="46"/>
      <c r="T87" s="1" t="s">
        <v>5625</v>
      </c>
    </row>
    <row r="88" spans="2:20" ht="37.5" customHeight="1">
      <c r="B88" s="46" t="s">
        <v>469</v>
      </c>
      <c r="C88" s="46" t="s">
        <v>2655</v>
      </c>
      <c r="D88" s="46" t="s">
        <v>5626</v>
      </c>
      <c r="E88" s="46">
        <v>34502171</v>
      </c>
      <c r="F88" s="46" t="s">
        <v>230</v>
      </c>
      <c r="G88" s="46" t="s">
        <v>231</v>
      </c>
      <c r="H88" s="46">
        <v>41818</v>
      </c>
      <c r="I88" s="46"/>
      <c r="J88" s="129" t="s">
        <v>5627</v>
      </c>
      <c r="K88" s="46" t="s">
        <v>5628</v>
      </c>
      <c r="L88" s="129" t="s">
        <v>5629</v>
      </c>
      <c r="M88" s="858" t="s">
        <v>18</v>
      </c>
      <c r="N88" s="858" t="s">
        <v>18</v>
      </c>
      <c r="O88" s="44" t="s">
        <v>18</v>
      </c>
      <c r="P88" s="129"/>
      <c r="Q88" s="46"/>
    </row>
    <row r="89" spans="2:20" ht="33.6" customHeight="1">
      <c r="B89" s="46" t="s">
        <v>1056</v>
      </c>
      <c r="C89" s="46" t="s">
        <v>2655</v>
      </c>
      <c r="D89" s="46" t="s">
        <v>5630</v>
      </c>
      <c r="E89" s="46">
        <v>33379806</v>
      </c>
      <c r="F89" s="46" t="s">
        <v>5631</v>
      </c>
      <c r="G89" s="46" t="s">
        <v>5632</v>
      </c>
      <c r="H89" s="1105">
        <v>40079</v>
      </c>
      <c r="I89" s="46"/>
      <c r="J89" s="129" t="s">
        <v>5633</v>
      </c>
      <c r="K89" s="46" t="s">
        <v>5634</v>
      </c>
      <c r="L89" s="129" t="s">
        <v>3559</v>
      </c>
      <c r="M89" s="858" t="s">
        <v>18</v>
      </c>
      <c r="N89" s="858" t="s">
        <v>18</v>
      </c>
      <c r="O89" s="44" t="s">
        <v>19</v>
      </c>
      <c r="P89" s="129" t="s">
        <v>5548</v>
      </c>
      <c r="Q89" s="46"/>
    </row>
    <row r="90" spans="2:20" ht="33.6" customHeight="1">
      <c r="B90" s="46" t="s">
        <v>1056</v>
      </c>
      <c r="C90" s="46" t="s">
        <v>2655</v>
      </c>
      <c r="D90" s="46" t="s">
        <v>5635</v>
      </c>
      <c r="E90" s="46">
        <v>48628572</v>
      </c>
      <c r="F90" s="46" t="s">
        <v>114</v>
      </c>
      <c r="G90" s="46" t="s">
        <v>353</v>
      </c>
      <c r="H90" s="46">
        <v>39619</v>
      </c>
      <c r="I90" s="46"/>
      <c r="J90" s="129" t="s">
        <v>5617</v>
      </c>
      <c r="K90" s="46" t="s">
        <v>5636</v>
      </c>
      <c r="L90" s="129" t="s">
        <v>4565</v>
      </c>
      <c r="M90" s="858" t="s">
        <v>18</v>
      </c>
      <c r="N90" s="858" t="s">
        <v>18</v>
      </c>
      <c r="O90" s="44" t="s">
        <v>19</v>
      </c>
      <c r="P90" s="129" t="s">
        <v>5548</v>
      </c>
      <c r="Q90" s="46"/>
    </row>
    <row r="91" spans="2:20" ht="33.6" customHeight="1">
      <c r="B91" s="46" t="s">
        <v>1056</v>
      </c>
      <c r="C91" s="46" t="s">
        <v>2655</v>
      </c>
      <c r="D91" s="46" t="s">
        <v>5637</v>
      </c>
      <c r="E91" s="46">
        <v>52375767</v>
      </c>
      <c r="F91" s="46" t="s">
        <v>114</v>
      </c>
      <c r="G91" s="46" t="s">
        <v>5638</v>
      </c>
      <c r="H91" s="1105">
        <v>36146</v>
      </c>
      <c r="I91" s="46"/>
      <c r="J91" s="129" t="s">
        <v>5639</v>
      </c>
      <c r="K91" s="46" t="s">
        <v>5640</v>
      </c>
      <c r="L91" s="129" t="s">
        <v>5641</v>
      </c>
      <c r="M91" s="858" t="s">
        <v>18</v>
      </c>
      <c r="N91" s="858" t="s">
        <v>18</v>
      </c>
      <c r="O91" s="44" t="s">
        <v>19</v>
      </c>
      <c r="P91" s="129" t="s">
        <v>5548</v>
      </c>
      <c r="Q91" s="46"/>
    </row>
    <row r="92" spans="2:20">
      <c r="B92" s="1208"/>
      <c r="C92" s="1208"/>
      <c r="D92" s="1208"/>
      <c r="E92" s="1208"/>
      <c r="F92" s="1208"/>
      <c r="G92" s="1208"/>
      <c r="H92" s="1197"/>
      <c r="I92" s="1208"/>
      <c r="J92" s="1209"/>
      <c r="K92" s="1208"/>
      <c r="L92" s="1209"/>
      <c r="M92" s="1210"/>
      <c r="N92" s="1210"/>
      <c r="O92" s="1211"/>
      <c r="P92" s="1209"/>
      <c r="Q92" s="1208"/>
    </row>
    <row r="93" spans="2:20" ht="15.75" thickBot="1">
      <c r="B93" s="1208"/>
      <c r="C93" s="1208"/>
      <c r="D93" s="1208"/>
      <c r="E93" s="1208"/>
      <c r="F93" s="1208"/>
      <c r="G93" s="1208"/>
      <c r="H93" s="1197"/>
      <c r="I93" s="1208"/>
      <c r="J93" s="1209"/>
      <c r="K93" s="1208"/>
      <c r="L93" s="1209"/>
      <c r="M93" s="1210"/>
      <c r="N93" s="1210"/>
      <c r="O93" s="1211"/>
      <c r="P93" s="1209"/>
      <c r="Q93" s="1208"/>
    </row>
    <row r="94" spans="2:20" ht="27" thickBot="1">
      <c r="B94" s="1268" t="s">
        <v>118</v>
      </c>
      <c r="C94" s="1269"/>
      <c r="D94" s="1269"/>
      <c r="E94" s="1269"/>
      <c r="F94" s="1269"/>
      <c r="G94" s="1269"/>
      <c r="H94" s="1269"/>
      <c r="I94" s="1269"/>
      <c r="J94" s="1269"/>
      <c r="K94" s="1269"/>
      <c r="L94" s="1269"/>
      <c r="M94" s="1269"/>
      <c r="N94" s="1270"/>
    </row>
    <row r="97" spans="1:26" ht="46.15" customHeight="1">
      <c r="B97" s="115" t="s">
        <v>17</v>
      </c>
      <c r="C97" s="115" t="s">
        <v>119</v>
      </c>
      <c r="D97" s="1271" t="s">
        <v>82</v>
      </c>
      <c r="E97" s="1273"/>
    </row>
    <row r="98" spans="1:26" ht="46.9" customHeight="1">
      <c r="B98" s="129" t="s">
        <v>181</v>
      </c>
      <c r="C98" s="44" t="s">
        <v>18</v>
      </c>
      <c r="D98" s="1281"/>
      <c r="E98" s="1281"/>
    </row>
    <row r="101" spans="1:26" ht="26.25">
      <c r="B101" s="1256" t="s">
        <v>121</v>
      </c>
      <c r="C101" s="1257"/>
      <c r="D101" s="1257"/>
      <c r="E101" s="1257"/>
      <c r="F101" s="1257"/>
      <c r="G101" s="1257"/>
      <c r="H101" s="1257"/>
      <c r="I101" s="1257"/>
      <c r="J101" s="1257"/>
      <c r="K101" s="1257"/>
      <c r="L101" s="1257"/>
      <c r="M101" s="1257"/>
      <c r="N101" s="1257"/>
      <c r="O101" s="1257"/>
      <c r="P101" s="1257"/>
    </row>
    <row r="103" spans="1:26" ht="15.75" thickBot="1"/>
    <row r="104" spans="1:26" ht="27" thickBot="1">
      <c r="B104" s="1268" t="s">
        <v>122</v>
      </c>
      <c r="C104" s="1269"/>
      <c r="D104" s="1269"/>
      <c r="E104" s="1269"/>
      <c r="F104" s="1269"/>
      <c r="G104" s="1269"/>
      <c r="H104" s="1269"/>
      <c r="I104" s="1269"/>
      <c r="J104" s="1269"/>
      <c r="K104" s="1269"/>
      <c r="L104" s="1269"/>
      <c r="M104" s="1269"/>
      <c r="N104" s="1270"/>
    </row>
    <row r="106" spans="1:26" ht="15.75" thickBot="1">
      <c r="M106" s="51"/>
      <c r="N106" s="51"/>
    </row>
    <row r="107" spans="1:26" s="15" customFormat="1" ht="109.5" customHeight="1">
      <c r="B107" s="52" t="s">
        <v>33</v>
      </c>
      <c r="C107" s="52" t="s">
        <v>34</v>
      </c>
      <c r="D107" s="52" t="s">
        <v>35</v>
      </c>
      <c r="E107" s="52" t="s">
        <v>36</v>
      </c>
      <c r="F107" s="52" t="s">
        <v>37</v>
      </c>
      <c r="G107" s="52" t="s">
        <v>38</v>
      </c>
      <c r="H107" s="52" t="s">
        <v>39</v>
      </c>
      <c r="I107" s="52" t="s">
        <v>40</v>
      </c>
      <c r="J107" s="52" t="s">
        <v>41</v>
      </c>
      <c r="K107" s="52" t="s">
        <v>42</v>
      </c>
      <c r="L107" s="52" t="s">
        <v>43</v>
      </c>
      <c r="M107" s="53" t="s">
        <v>44</v>
      </c>
      <c r="N107" s="52" t="s">
        <v>45</v>
      </c>
      <c r="O107" s="52" t="s">
        <v>46</v>
      </c>
      <c r="P107" s="54" t="s">
        <v>47</v>
      </c>
      <c r="Q107" s="1480" t="s">
        <v>48</v>
      </c>
      <c r="R107" s="1480"/>
    </row>
    <row r="108" spans="1:26" s="162" customFormat="1">
      <c r="A108" s="150">
        <v>1</v>
      </c>
      <c r="B108" s="153"/>
      <c r="C108" s="153"/>
      <c r="D108" s="153"/>
      <c r="E108" s="154"/>
      <c r="F108" s="155"/>
      <c r="G108" s="184"/>
      <c r="H108" s="156"/>
      <c r="I108" s="156"/>
      <c r="J108" s="157"/>
      <c r="K108" s="159"/>
      <c r="L108" s="769"/>
      <c r="M108" s="173"/>
      <c r="N108" s="173"/>
      <c r="O108" s="173"/>
      <c r="P108" s="160"/>
      <c r="Q108" s="174"/>
      <c r="R108" s="1479"/>
      <c r="S108" s="175"/>
      <c r="T108" s="175"/>
      <c r="U108" s="175"/>
      <c r="V108" s="175"/>
      <c r="W108" s="175"/>
      <c r="X108" s="175"/>
      <c r="Y108" s="175"/>
      <c r="Z108" s="175"/>
    </row>
    <row r="109" spans="1:26" s="162" customFormat="1">
      <c r="A109" s="150">
        <f>+A108+1</f>
        <v>2</v>
      </c>
      <c r="B109" s="153"/>
      <c r="C109" s="153"/>
      <c r="D109" s="153"/>
      <c r="E109" s="154"/>
      <c r="F109" s="155"/>
      <c r="G109" s="184"/>
      <c r="H109" s="156"/>
      <c r="I109" s="156"/>
      <c r="J109" s="157"/>
      <c r="K109" s="159"/>
      <c r="L109" s="769"/>
      <c r="M109" s="173"/>
      <c r="N109" s="173"/>
      <c r="O109" s="160"/>
      <c r="P109" s="160"/>
      <c r="Q109" s="174"/>
      <c r="R109" s="1479"/>
      <c r="S109" s="175"/>
      <c r="T109" s="175"/>
      <c r="U109" s="175"/>
      <c r="V109" s="175"/>
      <c r="W109" s="175"/>
      <c r="X109" s="175"/>
      <c r="Y109" s="175"/>
      <c r="Z109" s="175"/>
    </row>
    <row r="110" spans="1:26" s="162" customFormat="1">
      <c r="A110" s="150">
        <f t="shared" ref="A110:A115" si="2">+A109+1</f>
        <v>3</v>
      </c>
      <c r="B110" s="153"/>
      <c r="C110" s="153"/>
      <c r="D110" s="153"/>
      <c r="E110" s="154"/>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si="2"/>
        <v>4</v>
      </c>
      <c r="B111" s="153"/>
      <c r="C111" s="153"/>
      <c r="D111" s="153"/>
      <c r="E111" s="159"/>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5</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2"/>
        <v>6</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f t="shared" si="2"/>
        <v>7</v>
      </c>
      <c r="B114" s="153"/>
      <c r="C114" s="153"/>
      <c r="D114" s="153"/>
      <c r="E114" s="159"/>
      <c r="F114" s="155"/>
      <c r="G114" s="184"/>
      <c r="H114" s="156"/>
      <c r="I114" s="156"/>
      <c r="J114" s="157"/>
      <c r="K114" s="159"/>
      <c r="L114" s="769"/>
      <c r="M114" s="173"/>
      <c r="N114" s="173"/>
      <c r="O114" s="160"/>
      <c r="P114" s="160"/>
      <c r="Q114" s="174"/>
      <c r="R114" s="1479"/>
      <c r="S114" s="175"/>
      <c r="T114" s="175"/>
      <c r="U114" s="175"/>
      <c r="V114" s="175"/>
      <c r="W114" s="175"/>
      <c r="X114" s="175"/>
      <c r="Y114" s="175"/>
      <c r="Z114" s="175"/>
    </row>
    <row r="115" spans="1:26" s="162" customFormat="1">
      <c r="A115" s="150">
        <f t="shared" si="2"/>
        <v>8</v>
      </c>
      <c r="B115" s="153"/>
      <c r="C115" s="153"/>
      <c r="D115" s="153"/>
      <c r="E115" s="159"/>
      <c r="F115" s="155"/>
      <c r="G115" s="184"/>
      <c r="H115" s="156"/>
      <c r="I115" s="156"/>
      <c r="J115" s="157"/>
      <c r="K115" s="159"/>
      <c r="L115" s="769"/>
      <c r="M115" s="173"/>
      <c r="N115" s="173"/>
      <c r="O115" s="160"/>
      <c r="P115" s="160"/>
      <c r="Q115" s="174"/>
      <c r="R115" s="1479"/>
      <c r="S115" s="175"/>
      <c r="T115" s="175"/>
      <c r="U115" s="175"/>
      <c r="V115" s="175"/>
      <c r="W115" s="175"/>
      <c r="X115" s="175"/>
      <c r="Y115" s="175"/>
      <c r="Z115" s="175"/>
    </row>
    <row r="116" spans="1:26" s="162" customFormat="1">
      <c r="A116" s="150"/>
      <c r="B116" s="151" t="s">
        <v>28</v>
      </c>
      <c r="C116" s="152"/>
      <c r="D116" s="153"/>
      <c r="E116" s="154"/>
      <c r="F116" s="155"/>
      <c r="G116" s="155"/>
      <c r="H116" s="155"/>
      <c r="I116" s="157"/>
      <c r="J116" s="157"/>
      <c r="K116" s="158">
        <f t="shared" ref="K116:N116" si="3">SUM(K108:K115)</f>
        <v>0</v>
      </c>
      <c r="L116" s="158">
        <f t="shared" si="3"/>
        <v>0</v>
      </c>
      <c r="M116" s="185">
        <f t="shared" si="3"/>
        <v>0</v>
      </c>
      <c r="N116" s="158">
        <f t="shared" si="3"/>
        <v>0</v>
      </c>
      <c r="O116" s="160"/>
      <c r="P116" s="160"/>
      <c r="Q116" s="161"/>
    </row>
    <row r="117" spans="1:26">
      <c r="B117" s="112"/>
      <c r="C117" s="112"/>
      <c r="D117" s="112"/>
      <c r="E117" s="163"/>
      <c r="F117" s="112"/>
      <c r="G117" s="112"/>
      <c r="H117" s="112"/>
      <c r="I117" s="112"/>
      <c r="J117" s="112"/>
      <c r="K117" s="112"/>
      <c r="L117" s="112"/>
      <c r="M117" s="112"/>
      <c r="N117" s="112"/>
      <c r="O117" s="112"/>
      <c r="P117" s="112"/>
    </row>
    <row r="118" spans="1:26" ht="18.75">
      <c r="B118" s="166" t="s">
        <v>123</v>
      </c>
      <c r="C118" s="176">
        <f>+K116</f>
        <v>0</v>
      </c>
      <c r="H118" s="168"/>
      <c r="I118" s="168"/>
      <c r="J118" s="168"/>
      <c r="K118" s="168"/>
      <c r="L118" s="168"/>
      <c r="M118" s="168"/>
      <c r="N118" s="112"/>
      <c r="O118" s="112"/>
      <c r="P118" s="112"/>
    </row>
    <row r="120" spans="1:26" ht="15.75" thickBot="1"/>
    <row r="121" spans="1:26" ht="37.15" customHeight="1" thickBot="1">
      <c r="B121" s="177" t="s">
        <v>124</v>
      </c>
      <c r="C121" s="142" t="s">
        <v>125</v>
      </c>
      <c r="D121" s="177" t="s">
        <v>27</v>
      </c>
      <c r="E121" s="142" t="s">
        <v>126</v>
      </c>
    </row>
    <row r="122" spans="1:26" ht="41.45" customHeight="1">
      <c r="B122" s="178" t="s">
        <v>127</v>
      </c>
      <c r="C122" s="179">
        <v>20</v>
      </c>
      <c r="D122" s="179"/>
      <c r="E122" s="1282">
        <f>+D122+D123+D124</f>
        <v>0</v>
      </c>
    </row>
    <row r="123" spans="1:26">
      <c r="B123" s="178" t="s">
        <v>128</v>
      </c>
      <c r="C123" s="993">
        <v>30</v>
      </c>
      <c r="D123" s="858">
        <v>0</v>
      </c>
      <c r="E123" s="1283"/>
    </row>
    <row r="124" spans="1:26" ht="15.75" thickBot="1">
      <c r="B124" s="178" t="s">
        <v>129</v>
      </c>
      <c r="C124" s="180">
        <v>40</v>
      </c>
      <c r="D124" s="180">
        <v>0</v>
      </c>
      <c r="E124" s="1284"/>
    </row>
    <row r="126" spans="1:26" ht="15.75" thickBot="1"/>
    <row r="127" spans="1:26" ht="27" thickBot="1">
      <c r="B127" s="1268" t="s">
        <v>130</v>
      </c>
      <c r="C127" s="1269"/>
      <c r="D127" s="1269"/>
      <c r="E127" s="1269"/>
      <c r="F127" s="1269"/>
      <c r="G127" s="1269"/>
      <c r="H127" s="1269"/>
      <c r="I127" s="1269"/>
      <c r="J127" s="1269"/>
      <c r="K127" s="1269"/>
      <c r="L127" s="1269"/>
      <c r="M127" s="1269"/>
      <c r="N127" s="1270"/>
    </row>
    <row r="129" spans="2:17" ht="76.5" customHeight="1">
      <c r="B129" s="114" t="s">
        <v>92</v>
      </c>
      <c r="C129" s="114" t="s">
        <v>93</v>
      </c>
      <c r="D129" s="114" t="s">
        <v>94</v>
      </c>
      <c r="E129" s="114" t="s">
        <v>95</v>
      </c>
      <c r="F129" s="114" t="s">
        <v>96</v>
      </c>
      <c r="G129" s="114" t="s">
        <v>97</v>
      </c>
      <c r="H129" s="114" t="s">
        <v>98</v>
      </c>
      <c r="I129" s="114" t="s">
        <v>99</v>
      </c>
      <c r="J129" s="1271" t="s">
        <v>100</v>
      </c>
      <c r="K129" s="1272"/>
      <c r="L129" s="1273"/>
      <c r="M129" s="114" t="s">
        <v>101</v>
      </c>
      <c r="N129" s="114" t="s">
        <v>102</v>
      </c>
      <c r="O129" s="114" t="s">
        <v>103</v>
      </c>
      <c r="P129" s="1271" t="s">
        <v>82</v>
      </c>
      <c r="Q129" s="1273"/>
    </row>
    <row r="130" spans="2:17" ht="60.75" customHeight="1">
      <c r="B130" s="213" t="s">
        <v>460</v>
      </c>
      <c r="C130" s="213"/>
      <c r="D130" s="119"/>
      <c r="E130" s="119"/>
      <c r="F130" s="119"/>
      <c r="G130" s="119"/>
      <c r="H130" s="119"/>
      <c r="I130" s="120"/>
      <c r="J130" s="46" t="s">
        <v>189</v>
      </c>
      <c r="K130" s="188" t="s">
        <v>190</v>
      </c>
      <c r="L130" s="122" t="s">
        <v>191</v>
      </c>
      <c r="M130" s="44"/>
      <c r="N130" s="44"/>
      <c r="O130" s="44"/>
      <c r="P130" s="1468" t="s">
        <v>5391</v>
      </c>
      <c r="Q130" s="1469"/>
    </row>
    <row r="131" spans="2:17" ht="60.75" customHeight="1">
      <c r="B131" s="213" t="s">
        <v>461</v>
      </c>
      <c r="C131" s="213"/>
      <c r="D131" s="119"/>
      <c r="E131" s="119"/>
      <c r="F131" s="119"/>
      <c r="G131" s="119"/>
      <c r="H131" s="119"/>
      <c r="I131" s="120"/>
      <c r="J131" s="46"/>
      <c r="K131" s="188"/>
      <c r="L131" s="122"/>
      <c r="M131" s="44"/>
      <c r="N131" s="44"/>
      <c r="O131" s="44"/>
      <c r="P131" s="1321"/>
      <c r="Q131" s="1322"/>
    </row>
    <row r="132" spans="2:17" ht="33.6" customHeight="1">
      <c r="B132" s="213" t="s">
        <v>462</v>
      </c>
      <c r="C132" s="213"/>
      <c r="D132" s="119"/>
      <c r="E132" s="119"/>
      <c r="F132" s="119"/>
      <c r="G132" s="119"/>
      <c r="H132" s="119"/>
      <c r="I132" s="120"/>
      <c r="J132" s="46"/>
      <c r="K132" s="122"/>
      <c r="L132" s="122"/>
      <c r="M132" s="44"/>
      <c r="N132" s="44"/>
      <c r="O132" s="44"/>
      <c r="P132" s="1470"/>
      <c r="Q132" s="1471"/>
    </row>
    <row r="135" spans="2:17" ht="15.75" thickBot="1"/>
    <row r="136" spans="2:17" ht="54" customHeight="1">
      <c r="B136" s="879" t="s">
        <v>17</v>
      </c>
      <c r="C136" s="879" t="s">
        <v>124</v>
      </c>
      <c r="D136" s="114" t="s">
        <v>125</v>
      </c>
      <c r="E136" s="879" t="s">
        <v>27</v>
      </c>
      <c r="F136" s="142" t="s">
        <v>138</v>
      </c>
      <c r="G136" s="143"/>
    </row>
    <row r="137" spans="2:17" ht="120.75" customHeight="1">
      <c r="B137" s="1285" t="s">
        <v>139</v>
      </c>
      <c r="C137" s="144" t="s">
        <v>140</v>
      </c>
      <c r="D137" s="858">
        <v>25</v>
      </c>
      <c r="E137" s="858"/>
      <c r="F137" s="1286">
        <f>+E137+E138+E139</f>
        <v>0</v>
      </c>
      <c r="G137" s="145"/>
    </row>
    <row r="138" spans="2:17" ht="76.150000000000006" customHeight="1">
      <c r="B138" s="1285"/>
      <c r="C138" s="144" t="s">
        <v>141</v>
      </c>
      <c r="D138" s="866">
        <v>25</v>
      </c>
      <c r="E138" s="858"/>
      <c r="F138" s="1287"/>
      <c r="G138" s="145"/>
    </row>
    <row r="139" spans="2:17" ht="69" customHeight="1">
      <c r="B139" s="1285"/>
      <c r="C139" s="144" t="s">
        <v>142</v>
      </c>
      <c r="D139" s="858">
        <v>10</v>
      </c>
      <c r="E139" s="858"/>
      <c r="F139" s="1288"/>
      <c r="G139" s="145"/>
    </row>
    <row r="140" spans="2:17">
      <c r="C140"/>
    </row>
    <row r="143" spans="2:17">
      <c r="B143" s="42" t="s">
        <v>143</v>
      </c>
    </row>
    <row r="146" spans="2:5">
      <c r="B146" s="43" t="s">
        <v>17</v>
      </c>
      <c r="C146" s="43" t="s">
        <v>26</v>
      </c>
      <c r="D146" s="879" t="s">
        <v>27</v>
      </c>
      <c r="E146" s="879" t="s">
        <v>28</v>
      </c>
    </row>
    <row r="147" spans="2:5" ht="61.5" customHeight="1">
      <c r="B147" s="49" t="s">
        <v>144</v>
      </c>
      <c r="C147" s="50">
        <v>40</v>
      </c>
      <c r="D147" s="858">
        <f>+E122</f>
        <v>0</v>
      </c>
      <c r="E147" s="1265">
        <f>+D147+D148</f>
        <v>0</v>
      </c>
    </row>
    <row r="148" spans="2:5" ht="68.25" customHeight="1">
      <c r="B148" s="49" t="s">
        <v>145</v>
      </c>
      <c r="C148" s="50">
        <v>60</v>
      </c>
      <c r="D148" s="858">
        <f>+F137</f>
        <v>0</v>
      </c>
      <c r="E148" s="1266"/>
    </row>
  </sheetData>
  <mergeCells count="47">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101:P101"/>
    <mergeCell ref="O71:P71"/>
    <mergeCell ref="O72:P72"/>
    <mergeCell ref="O73:P73"/>
    <mergeCell ref="O74:P74"/>
    <mergeCell ref="O75:P75"/>
    <mergeCell ref="B81:N81"/>
    <mergeCell ref="J86:L86"/>
    <mergeCell ref="P86:Q86"/>
    <mergeCell ref="B94:N94"/>
    <mergeCell ref="D97:E97"/>
    <mergeCell ref="D98:E98"/>
    <mergeCell ref="P130:Q132"/>
    <mergeCell ref="B137:B139"/>
    <mergeCell ref="F137:F139"/>
    <mergeCell ref="E147:E148"/>
    <mergeCell ref="B104:N104"/>
    <mergeCell ref="Q107:R107"/>
    <mergeCell ref="R108:R115"/>
    <mergeCell ref="E122:E124"/>
    <mergeCell ref="B127:N127"/>
    <mergeCell ref="J129:L129"/>
    <mergeCell ref="P129:Q129"/>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topLeftCell="A10" zoomScale="80" zoomScaleNormal="80" workbookViewId="0">
      <selection activeCell="C35" sqref="C35"/>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5642</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40</v>
      </c>
      <c r="E15" s="20">
        <v>835312400</v>
      </c>
      <c r="F15" s="208">
        <v>400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835312400</v>
      </c>
      <c r="F22" s="29">
        <f>SUM(F15:F21)</f>
        <v>400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320</v>
      </c>
      <c r="D24" s="647"/>
      <c r="E24" s="1236">
        <f>E22</f>
        <v>835312400</v>
      </c>
      <c r="F24" s="37"/>
      <c r="G24" s="37"/>
      <c r="H24" s="37"/>
      <c r="I24" s="38"/>
      <c r="J24" s="38"/>
      <c r="K24" s="38"/>
      <c r="L24" s="38"/>
      <c r="M24" s="38"/>
    </row>
    <row r="25" spans="1:14">
      <c r="A25" s="873"/>
      <c r="C25" s="646"/>
      <c r="D25" s="647"/>
      <c r="E25" s="648"/>
      <c r="F25" s="37"/>
      <c r="G25" s="37"/>
      <c r="H25" s="37"/>
      <c r="I25" s="38"/>
      <c r="J25" s="38"/>
      <c r="K25" s="38"/>
      <c r="L25" s="38"/>
      <c r="M25" s="38"/>
    </row>
    <row r="26" spans="1:14">
      <c r="A26" s="873"/>
      <c r="C26" s="646"/>
      <c r="D26" s="647"/>
      <c r="E26" s="648"/>
      <c r="F26" s="37"/>
      <c r="G26" s="37"/>
      <c r="H26" s="37"/>
      <c r="I26" s="38"/>
      <c r="J26" s="38"/>
      <c r="K26" s="38"/>
      <c r="L26" s="38"/>
      <c r="M26" s="38"/>
    </row>
    <row r="27" spans="1:14">
      <c r="A27" s="873"/>
      <c r="B27" s="42" t="s">
        <v>16</v>
      </c>
      <c r="C27" s="1238"/>
      <c r="D27" s="1238"/>
      <c r="E27" s="1238"/>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46"/>
      <c r="E3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+F145</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t="s">
        <v>31</v>
      </c>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39" customHeight="1">
      <c r="B87" s="46" t="s">
        <v>469</v>
      </c>
      <c r="C87" s="46" t="s">
        <v>328</v>
      </c>
      <c r="D87" s="46" t="s">
        <v>5643</v>
      </c>
      <c r="E87" s="46">
        <v>53049610</v>
      </c>
      <c r="F87" s="46" t="s">
        <v>4044</v>
      </c>
      <c r="G87" s="46" t="s">
        <v>198</v>
      </c>
      <c r="H87" s="1105">
        <v>40387</v>
      </c>
      <c r="I87" s="46"/>
      <c r="J87" s="129" t="s">
        <v>5644</v>
      </c>
      <c r="K87" s="46" t="s">
        <v>5645</v>
      </c>
      <c r="L87" s="129" t="s">
        <v>5646</v>
      </c>
      <c r="M87" s="858" t="s">
        <v>18</v>
      </c>
      <c r="N87" s="858" t="s">
        <v>18</v>
      </c>
      <c r="O87" s="858" t="s">
        <v>18</v>
      </c>
      <c r="P87" s="129" t="s">
        <v>5431</v>
      </c>
      <c r="Q87" s="46"/>
    </row>
    <row r="88" spans="2:17" ht="37.5" customHeight="1">
      <c r="B88" s="46" t="s">
        <v>5466</v>
      </c>
      <c r="C88" s="46" t="s">
        <v>328</v>
      </c>
      <c r="D88" s="46" t="s">
        <v>5647</v>
      </c>
      <c r="E88" s="46">
        <v>1121860151</v>
      </c>
      <c r="F88" s="46" t="s">
        <v>3660</v>
      </c>
      <c r="G88" s="46" t="s">
        <v>5648</v>
      </c>
      <c r="H88" s="46">
        <v>38198</v>
      </c>
      <c r="I88" s="46"/>
      <c r="J88" s="129" t="s">
        <v>49</v>
      </c>
      <c r="K88" s="46" t="s">
        <v>5649</v>
      </c>
      <c r="L88" s="129" t="s">
        <v>5650</v>
      </c>
      <c r="M88" s="858" t="s">
        <v>18</v>
      </c>
      <c r="N88" s="858" t="s">
        <v>18</v>
      </c>
      <c r="O88" s="858" t="s">
        <v>18</v>
      </c>
      <c r="P88" s="129"/>
      <c r="Q88" s="46"/>
    </row>
    <row r="89" spans="2:17" ht="33.6" customHeight="1">
      <c r="B89" s="46" t="s">
        <v>5466</v>
      </c>
      <c r="C89" s="46" t="s">
        <v>328</v>
      </c>
      <c r="D89" s="46" t="s">
        <v>5651</v>
      </c>
      <c r="E89" s="46">
        <v>1062285</v>
      </c>
      <c r="F89" s="46" t="s">
        <v>114</v>
      </c>
      <c r="G89" s="46" t="s">
        <v>5652</v>
      </c>
      <c r="H89" s="1105">
        <v>40518</v>
      </c>
      <c r="I89" s="46"/>
      <c r="J89" s="129" t="s">
        <v>5653</v>
      </c>
      <c r="K89" s="46" t="s">
        <v>5654</v>
      </c>
      <c r="L89" s="129" t="s">
        <v>5655</v>
      </c>
      <c r="M89" s="858" t="s">
        <v>18</v>
      </c>
      <c r="N89" s="858" t="s">
        <v>18</v>
      </c>
      <c r="O89" s="858" t="s">
        <v>18</v>
      </c>
      <c r="P89" s="129"/>
      <c r="Q89" s="46"/>
    </row>
    <row r="90" spans="2:17">
      <c r="B90" s="1208"/>
      <c r="C90" s="1208"/>
      <c r="D90" s="1208"/>
      <c r="E90" s="1208"/>
      <c r="F90" s="1208"/>
      <c r="G90" s="1208"/>
      <c r="H90" s="1197"/>
      <c r="I90" s="1208"/>
      <c r="J90" s="1209"/>
      <c r="K90" s="1208"/>
      <c r="L90" s="1209"/>
      <c r="M90" s="1210"/>
      <c r="N90" s="1210"/>
      <c r="O90" s="1211"/>
      <c r="P90" s="1209"/>
      <c r="Q90" s="1208"/>
    </row>
    <row r="91" spans="2:17" ht="15.75" thickBot="1">
      <c r="B91" s="1208"/>
      <c r="C91" s="1208"/>
      <c r="D91" s="1208"/>
      <c r="E91" s="1208"/>
      <c r="F91" s="1208"/>
      <c r="G91" s="1208"/>
      <c r="H91" s="1197"/>
      <c r="I91" s="1208"/>
      <c r="J91" s="1209"/>
      <c r="K91" s="1208"/>
      <c r="L91" s="1209"/>
      <c r="M91" s="1210"/>
      <c r="N91" s="1210"/>
      <c r="O91" s="1211"/>
      <c r="P91" s="1209"/>
      <c r="Q91" s="1208"/>
    </row>
    <row r="92" spans="2:17" ht="27" thickBot="1">
      <c r="B92" s="1268" t="s">
        <v>118</v>
      </c>
      <c r="C92" s="1269"/>
      <c r="D92" s="1269"/>
      <c r="E92" s="1269"/>
      <c r="F92" s="1269"/>
      <c r="G92" s="1269"/>
      <c r="H92" s="1269"/>
      <c r="I92" s="1269"/>
      <c r="J92" s="1269"/>
      <c r="K92" s="1269"/>
      <c r="L92" s="1269"/>
      <c r="M92" s="1269"/>
      <c r="N92" s="1270"/>
    </row>
    <row r="95" spans="2:17" ht="46.15" customHeight="1">
      <c r="B95" s="115" t="s">
        <v>17</v>
      </c>
      <c r="C95" s="115" t="s">
        <v>119</v>
      </c>
      <c r="D95" s="1271" t="s">
        <v>82</v>
      </c>
      <c r="E95" s="1273"/>
    </row>
    <row r="96" spans="2:17" ht="46.9" customHeight="1">
      <c r="B96" s="129" t="s">
        <v>181</v>
      </c>
      <c r="C96" s="44" t="s">
        <v>18</v>
      </c>
      <c r="D96" s="1281"/>
      <c r="E96" s="1281"/>
    </row>
    <row r="99" spans="1:26" ht="26.25">
      <c r="B99" s="1256" t="s">
        <v>121</v>
      </c>
      <c r="C99" s="1257"/>
      <c r="D99" s="1257"/>
      <c r="E99" s="1257"/>
      <c r="F99" s="1257"/>
      <c r="G99" s="1257"/>
      <c r="H99" s="1257"/>
      <c r="I99" s="1257"/>
      <c r="J99" s="1257"/>
      <c r="K99" s="1257"/>
      <c r="L99" s="1257"/>
      <c r="M99" s="1257"/>
      <c r="N99" s="1257"/>
      <c r="O99" s="1257"/>
      <c r="P99" s="1257"/>
    </row>
    <row r="101" spans="1:26" ht="15.75" thickBot="1"/>
    <row r="102" spans="1:26" ht="27" thickBot="1">
      <c r="B102" s="1268" t="s">
        <v>122</v>
      </c>
      <c r="C102" s="1269"/>
      <c r="D102" s="1269"/>
      <c r="E102" s="1269"/>
      <c r="F102" s="1269"/>
      <c r="G102" s="1269"/>
      <c r="H102" s="1269"/>
      <c r="I102" s="1269"/>
      <c r="J102" s="1269"/>
      <c r="K102" s="1269"/>
      <c r="L102" s="1269"/>
      <c r="M102" s="1269"/>
      <c r="N102" s="1270"/>
    </row>
    <row r="104" spans="1:26" ht="15.75" thickBot="1">
      <c r="M104" s="51"/>
      <c r="N104" s="51"/>
    </row>
    <row r="105" spans="1:26" s="15" customFormat="1" ht="109.5" customHeight="1">
      <c r="B105" s="52" t="s">
        <v>33</v>
      </c>
      <c r="C105" s="52" t="s">
        <v>34</v>
      </c>
      <c r="D105" s="52" t="s">
        <v>35</v>
      </c>
      <c r="E105" s="52" t="s">
        <v>36</v>
      </c>
      <c r="F105" s="52" t="s">
        <v>37</v>
      </c>
      <c r="G105" s="52" t="s">
        <v>38</v>
      </c>
      <c r="H105" s="52" t="s">
        <v>39</v>
      </c>
      <c r="I105" s="52" t="s">
        <v>40</v>
      </c>
      <c r="J105" s="52" t="s">
        <v>41</v>
      </c>
      <c r="K105" s="52" t="s">
        <v>42</v>
      </c>
      <c r="L105" s="52" t="s">
        <v>43</v>
      </c>
      <c r="M105" s="53" t="s">
        <v>44</v>
      </c>
      <c r="N105" s="52" t="s">
        <v>45</v>
      </c>
      <c r="O105" s="52" t="s">
        <v>46</v>
      </c>
      <c r="P105" s="54" t="s">
        <v>47</v>
      </c>
      <c r="Q105" s="1480" t="s">
        <v>48</v>
      </c>
      <c r="R105" s="1480"/>
    </row>
    <row r="106" spans="1:26" s="162" customFormat="1">
      <c r="A106" s="150">
        <v>1</v>
      </c>
      <c r="B106" s="153"/>
      <c r="C106" s="153"/>
      <c r="D106" s="153"/>
      <c r="E106" s="154"/>
      <c r="F106" s="155"/>
      <c r="G106" s="184"/>
      <c r="H106" s="156"/>
      <c r="I106" s="156"/>
      <c r="J106" s="157"/>
      <c r="K106" s="159"/>
      <c r="L106" s="769"/>
      <c r="M106" s="173"/>
      <c r="N106" s="173"/>
      <c r="O106" s="173"/>
      <c r="P106" s="160"/>
      <c r="Q106" s="174"/>
      <c r="R106" s="1479"/>
      <c r="S106" s="175"/>
      <c r="T106" s="175"/>
      <c r="U106" s="175"/>
      <c r="V106" s="175"/>
      <c r="W106" s="175"/>
      <c r="X106" s="175"/>
      <c r="Y106" s="175"/>
      <c r="Z106" s="175"/>
    </row>
    <row r="107" spans="1:26" s="162" customFormat="1">
      <c r="A107" s="150">
        <f>+A106+1</f>
        <v>2</v>
      </c>
      <c r="B107" s="153"/>
      <c r="C107" s="153"/>
      <c r="D107" s="153"/>
      <c r="E107" s="154"/>
      <c r="F107" s="155"/>
      <c r="G107" s="184"/>
      <c r="H107" s="156"/>
      <c r="I107" s="156"/>
      <c r="J107" s="157"/>
      <c r="K107" s="159"/>
      <c r="L107" s="769"/>
      <c r="M107" s="173"/>
      <c r="N107" s="173"/>
      <c r="O107" s="160"/>
      <c r="P107" s="160"/>
      <c r="Q107" s="174"/>
      <c r="R107" s="1479"/>
      <c r="S107" s="175"/>
      <c r="T107" s="175"/>
      <c r="U107" s="175"/>
      <c r="V107" s="175"/>
      <c r="W107" s="175"/>
      <c r="X107" s="175"/>
      <c r="Y107" s="175"/>
      <c r="Z107" s="175"/>
    </row>
    <row r="108" spans="1:26" s="162" customFormat="1">
      <c r="A108" s="150">
        <f t="shared" ref="A108:A113" si="2">+A107+1</f>
        <v>3</v>
      </c>
      <c r="B108" s="153"/>
      <c r="C108" s="153"/>
      <c r="D108" s="153"/>
      <c r="E108" s="154"/>
      <c r="F108" s="155"/>
      <c r="G108" s="184"/>
      <c r="H108" s="156"/>
      <c r="I108" s="156"/>
      <c r="J108" s="157"/>
      <c r="K108" s="159"/>
      <c r="L108" s="769"/>
      <c r="M108" s="173"/>
      <c r="N108" s="173"/>
      <c r="O108" s="160"/>
      <c r="P108" s="160"/>
      <c r="Q108" s="174"/>
      <c r="R108" s="1479"/>
      <c r="S108" s="175"/>
      <c r="T108" s="175"/>
      <c r="U108" s="175"/>
      <c r="V108" s="175"/>
      <c r="W108" s="175"/>
      <c r="X108" s="175"/>
      <c r="Y108" s="175"/>
      <c r="Z108" s="175"/>
    </row>
    <row r="109" spans="1:26" s="162" customFormat="1">
      <c r="A109" s="150">
        <f t="shared" si="2"/>
        <v>4</v>
      </c>
      <c r="B109" s="153"/>
      <c r="C109" s="153"/>
      <c r="D109" s="153"/>
      <c r="E109" s="159"/>
      <c r="F109" s="155"/>
      <c r="G109" s="184"/>
      <c r="H109" s="156"/>
      <c r="I109" s="156"/>
      <c r="J109" s="157"/>
      <c r="K109" s="159"/>
      <c r="L109" s="769"/>
      <c r="M109" s="173"/>
      <c r="N109" s="173"/>
      <c r="O109" s="160"/>
      <c r="P109" s="160"/>
      <c r="Q109" s="174"/>
      <c r="R109" s="1479"/>
      <c r="S109" s="175"/>
      <c r="T109" s="175"/>
      <c r="U109" s="175"/>
      <c r="V109" s="175"/>
      <c r="W109" s="175"/>
      <c r="X109" s="175"/>
      <c r="Y109" s="175"/>
      <c r="Z109" s="175"/>
    </row>
    <row r="110" spans="1:26" s="162" customFormat="1">
      <c r="A110" s="150">
        <f t="shared" si="2"/>
        <v>5</v>
      </c>
      <c r="B110" s="153"/>
      <c r="C110" s="153"/>
      <c r="D110" s="153"/>
      <c r="E110" s="159"/>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si="2"/>
        <v>6</v>
      </c>
      <c r="B111" s="153"/>
      <c r="C111" s="153"/>
      <c r="D111" s="153"/>
      <c r="E111" s="159"/>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7</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2"/>
        <v>8</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c r="B114" s="151" t="s">
        <v>28</v>
      </c>
      <c r="C114" s="152"/>
      <c r="D114" s="153"/>
      <c r="E114" s="154"/>
      <c r="F114" s="155"/>
      <c r="G114" s="155"/>
      <c r="H114" s="155"/>
      <c r="I114" s="157"/>
      <c r="J114" s="157"/>
      <c r="K114" s="158">
        <f t="shared" ref="K114:N114" si="3">SUM(K106:K113)</f>
        <v>0</v>
      </c>
      <c r="L114" s="158">
        <f t="shared" si="3"/>
        <v>0</v>
      </c>
      <c r="M114" s="185">
        <f t="shared" si="3"/>
        <v>0</v>
      </c>
      <c r="N114" s="158">
        <f t="shared" si="3"/>
        <v>0</v>
      </c>
      <c r="O114" s="160"/>
      <c r="P114" s="160"/>
      <c r="Q114" s="161"/>
    </row>
    <row r="115" spans="1:26">
      <c r="B115" s="112"/>
      <c r="C115" s="112"/>
      <c r="D115" s="112"/>
      <c r="E115" s="163"/>
      <c r="F115" s="112"/>
      <c r="G115" s="112"/>
      <c r="H115" s="112"/>
      <c r="I115" s="112"/>
      <c r="J115" s="112"/>
      <c r="K115" s="112"/>
      <c r="L115" s="112"/>
      <c r="M115" s="112"/>
      <c r="N115" s="112"/>
      <c r="O115" s="112"/>
      <c r="P115" s="112"/>
    </row>
    <row r="116" spans="1:26" ht="18.75">
      <c r="B116" s="166" t="s">
        <v>123</v>
      </c>
      <c r="C116" s="176">
        <f>+K114</f>
        <v>0</v>
      </c>
      <c r="H116" s="168"/>
      <c r="I116" s="168"/>
      <c r="J116" s="168"/>
      <c r="K116" s="168"/>
      <c r="L116" s="168"/>
      <c r="M116" s="168"/>
      <c r="N116" s="112"/>
      <c r="O116" s="112"/>
      <c r="P116" s="112"/>
    </row>
    <row r="118" spans="1:26" ht="15.75" thickBot="1"/>
    <row r="119" spans="1:26" ht="37.15" customHeight="1" thickBot="1">
      <c r="B119" s="177" t="s">
        <v>124</v>
      </c>
      <c r="C119" s="142" t="s">
        <v>125</v>
      </c>
      <c r="D119" s="177" t="s">
        <v>27</v>
      </c>
      <c r="E119" s="142" t="s">
        <v>126</v>
      </c>
    </row>
    <row r="120" spans="1:26" ht="41.45" customHeight="1">
      <c r="B120" s="178" t="s">
        <v>127</v>
      </c>
      <c r="C120" s="179">
        <v>20</v>
      </c>
      <c r="D120" s="179"/>
      <c r="E120" s="1282">
        <f>+D120+D121+D122</f>
        <v>0</v>
      </c>
    </row>
    <row r="121" spans="1:26">
      <c r="B121" s="178" t="s">
        <v>128</v>
      </c>
      <c r="C121" s="993">
        <v>30</v>
      </c>
      <c r="D121" s="858">
        <v>0</v>
      </c>
      <c r="E121" s="1283"/>
    </row>
    <row r="122" spans="1:26" ht="15.75" thickBot="1">
      <c r="B122" s="178" t="s">
        <v>129</v>
      </c>
      <c r="C122" s="180">
        <v>40</v>
      </c>
      <c r="D122" s="180">
        <v>0</v>
      </c>
      <c r="E122" s="1284"/>
    </row>
    <row r="124" spans="1:26" ht="15.75" thickBot="1"/>
    <row r="125" spans="1:26" ht="27" thickBot="1">
      <c r="B125" s="1268" t="s">
        <v>130</v>
      </c>
      <c r="C125" s="1269"/>
      <c r="D125" s="1269"/>
      <c r="E125" s="1269"/>
      <c r="F125" s="1269"/>
      <c r="G125" s="1269"/>
      <c r="H125" s="1269"/>
      <c r="I125" s="1269"/>
      <c r="J125" s="1269"/>
      <c r="K125" s="1269"/>
      <c r="L125" s="1269"/>
      <c r="M125" s="1269"/>
      <c r="N125" s="1270"/>
    </row>
    <row r="127" spans="1:26" ht="76.5" customHeight="1">
      <c r="B127" s="114" t="s">
        <v>92</v>
      </c>
      <c r="C127" s="114" t="s">
        <v>93</v>
      </c>
      <c r="D127" s="114" t="s">
        <v>94</v>
      </c>
      <c r="E127" s="114" t="s">
        <v>95</v>
      </c>
      <c r="F127" s="114" t="s">
        <v>96</v>
      </c>
      <c r="G127" s="114" t="s">
        <v>97</v>
      </c>
      <c r="H127" s="114" t="s">
        <v>98</v>
      </c>
      <c r="I127" s="114" t="s">
        <v>99</v>
      </c>
      <c r="J127" s="1271" t="s">
        <v>100</v>
      </c>
      <c r="K127" s="1272"/>
      <c r="L127" s="1273"/>
      <c r="M127" s="114" t="s">
        <v>101</v>
      </c>
      <c r="N127" s="114" t="s">
        <v>102</v>
      </c>
      <c r="O127" s="114" t="s">
        <v>103</v>
      </c>
      <c r="P127" s="1271" t="s">
        <v>82</v>
      </c>
      <c r="Q127" s="1273"/>
    </row>
    <row r="128" spans="1:26" ht="60.75" customHeight="1">
      <c r="B128" s="213" t="s">
        <v>460</v>
      </c>
      <c r="C128" s="213"/>
      <c r="D128" s="119"/>
      <c r="E128" s="119"/>
      <c r="F128" s="119"/>
      <c r="G128" s="119"/>
      <c r="H128" s="119"/>
      <c r="I128" s="120"/>
      <c r="J128" s="46" t="s">
        <v>189</v>
      </c>
      <c r="K128" s="188" t="s">
        <v>190</v>
      </c>
      <c r="L128" s="122" t="s">
        <v>191</v>
      </c>
      <c r="M128" s="44"/>
      <c r="N128" s="44"/>
      <c r="O128" s="44"/>
      <c r="P128" s="1468" t="s">
        <v>5391</v>
      </c>
      <c r="Q128" s="1469"/>
    </row>
    <row r="129" spans="2:17" ht="60.75" customHeight="1">
      <c r="B129" s="213" t="s">
        <v>461</v>
      </c>
      <c r="C129" s="213"/>
      <c r="D129" s="119"/>
      <c r="E129" s="119"/>
      <c r="F129" s="119"/>
      <c r="G129" s="119"/>
      <c r="H129" s="119"/>
      <c r="I129" s="120"/>
      <c r="J129" s="46"/>
      <c r="K129" s="188"/>
      <c r="L129" s="122"/>
      <c r="M129" s="44"/>
      <c r="N129" s="44"/>
      <c r="O129" s="44"/>
      <c r="P129" s="1321"/>
      <c r="Q129" s="1322"/>
    </row>
    <row r="130" spans="2:17" ht="33.6" customHeight="1">
      <c r="B130" s="213" t="s">
        <v>462</v>
      </c>
      <c r="C130" s="213"/>
      <c r="D130" s="119"/>
      <c r="E130" s="119"/>
      <c r="F130" s="119"/>
      <c r="G130" s="119"/>
      <c r="H130" s="119"/>
      <c r="I130" s="120"/>
      <c r="J130" s="46"/>
      <c r="K130" s="122"/>
      <c r="L130" s="122"/>
      <c r="M130" s="44"/>
      <c r="N130" s="44"/>
      <c r="O130" s="44"/>
      <c r="P130" s="1470"/>
      <c r="Q130" s="1471"/>
    </row>
    <row r="133" spans="2:17" ht="15.75" thickBot="1"/>
    <row r="134" spans="2:17" ht="54" customHeight="1">
      <c r="B134" s="879" t="s">
        <v>17</v>
      </c>
      <c r="C134" s="879" t="s">
        <v>124</v>
      </c>
      <c r="D134" s="114" t="s">
        <v>125</v>
      </c>
      <c r="E134" s="879" t="s">
        <v>27</v>
      </c>
      <c r="F134" s="142" t="s">
        <v>138</v>
      </c>
      <c r="G134" s="143"/>
    </row>
    <row r="135" spans="2:17" ht="120.75" customHeight="1">
      <c r="B135" s="1285" t="s">
        <v>139</v>
      </c>
      <c r="C135" s="144" t="s">
        <v>140</v>
      </c>
      <c r="D135" s="858">
        <v>25</v>
      </c>
      <c r="E135" s="858"/>
      <c r="F135" s="1286">
        <f>+E135+E136+E137</f>
        <v>0</v>
      </c>
      <c r="G135" s="145"/>
    </row>
    <row r="136" spans="2:17" ht="76.150000000000006" customHeight="1">
      <c r="B136" s="1285"/>
      <c r="C136" s="144" t="s">
        <v>141</v>
      </c>
      <c r="D136" s="866">
        <v>25</v>
      </c>
      <c r="E136" s="858"/>
      <c r="F136" s="1287"/>
      <c r="G136" s="145"/>
    </row>
    <row r="137" spans="2:17" ht="69" customHeight="1">
      <c r="B137" s="1285"/>
      <c r="C137" s="144" t="s">
        <v>142</v>
      </c>
      <c r="D137" s="858">
        <v>10</v>
      </c>
      <c r="E137" s="858"/>
      <c r="F137" s="1288"/>
      <c r="G137" s="145"/>
    </row>
    <row r="138" spans="2:17">
      <c r="C138"/>
    </row>
    <row r="141" spans="2:17">
      <c r="B141" s="42" t="s">
        <v>143</v>
      </c>
    </row>
    <row r="144" spans="2:17">
      <c r="B144" s="43" t="s">
        <v>17</v>
      </c>
      <c r="C144" s="43" t="s">
        <v>26</v>
      </c>
      <c r="D144" s="879" t="s">
        <v>27</v>
      </c>
      <c r="E144" s="879" t="s">
        <v>28</v>
      </c>
    </row>
    <row r="145" spans="2:5" ht="61.5" customHeight="1">
      <c r="B145" s="49" t="s">
        <v>144</v>
      </c>
      <c r="C145" s="50">
        <v>40</v>
      </c>
      <c r="D145" s="858">
        <f>+E120</f>
        <v>0</v>
      </c>
      <c r="E145" s="1265">
        <f>+D145+D146</f>
        <v>0</v>
      </c>
    </row>
    <row r="146" spans="2:5" ht="68.25" customHeight="1">
      <c r="B146" s="49" t="s">
        <v>145</v>
      </c>
      <c r="C146" s="50">
        <v>60</v>
      </c>
      <c r="D146" s="858">
        <f>+F135</f>
        <v>0</v>
      </c>
      <c r="E146" s="1266"/>
    </row>
  </sheetData>
  <mergeCells count="47">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99:P99"/>
    <mergeCell ref="O71:P71"/>
    <mergeCell ref="O72:P72"/>
    <mergeCell ref="O73:P73"/>
    <mergeCell ref="O74:P74"/>
    <mergeCell ref="O75:P75"/>
    <mergeCell ref="B81:N81"/>
    <mergeCell ref="J86:L86"/>
    <mergeCell ref="P86:Q86"/>
    <mergeCell ref="B92:N92"/>
    <mergeCell ref="D95:E95"/>
    <mergeCell ref="D96:E96"/>
    <mergeCell ref="P128:Q130"/>
    <mergeCell ref="B135:B137"/>
    <mergeCell ref="F135:F137"/>
    <mergeCell ref="E145:E146"/>
    <mergeCell ref="B102:N102"/>
    <mergeCell ref="Q105:R105"/>
    <mergeCell ref="R106:R113"/>
    <mergeCell ref="E120:E122"/>
    <mergeCell ref="B125:N125"/>
    <mergeCell ref="J127:L127"/>
    <mergeCell ref="P127:Q127"/>
  </mergeCells>
  <dataValidations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zoomScale="80" zoomScaleNormal="80" workbookViewId="0">
      <selection activeCell="C10" sqref="C10:E11"/>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5656</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G13" s="112"/>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23</v>
      </c>
      <c r="E15" s="20">
        <v>730898350</v>
      </c>
      <c r="F15" s="208">
        <v>350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730898350</v>
      </c>
      <c r="F22" s="29">
        <f>SUM(F15:F21)</f>
        <v>350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38.25" customHeight="1" thickBot="1">
      <c r="A24" s="33">
        <v>1</v>
      </c>
      <c r="C24" s="1235">
        <f>F22*80%</f>
        <v>280</v>
      </c>
      <c r="D24" s="647"/>
      <c r="E24" s="1236">
        <f>E22</f>
        <v>730898350</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1213"/>
      <c r="E34" s="121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+F145</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t="s">
        <v>31</v>
      </c>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39" customHeight="1">
      <c r="B87" s="46" t="s">
        <v>5657</v>
      </c>
      <c r="C87" s="46" t="s">
        <v>2478</v>
      </c>
      <c r="D87" s="46" t="s">
        <v>5658</v>
      </c>
      <c r="E87" s="46">
        <v>48575077</v>
      </c>
      <c r="F87" s="46" t="s">
        <v>5659</v>
      </c>
      <c r="G87" s="46" t="s">
        <v>353</v>
      </c>
      <c r="H87" s="1105">
        <v>41390</v>
      </c>
      <c r="I87" s="46"/>
      <c r="J87" s="129" t="s">
        <v>4884</v>
      </c>
      <c r="K87" s="46" t="s">
        <v>5660</v>
      </c>
      <c r="L87" s="129" t="s">
        <v>5661</v>
      </c>
      <c r="M87" s="858" t="s">
        <v>18</v>
      </c>
      <c r="N87" s="858" t="s">
        <v>18</v>
      </c>
      <c r="O87" s="858" t="s">
        <v>18</v>
      </c>
      <c r="P87" s="129" t="s">
        <v>5662</v>
      </c>
      <c r="Q87" s="46"/>
    </row>
    <row r="88" spans="2:17" ht="37.5" customHeight="1">
      <c r="B88" s="46" t="s">
        <v>114</v>
      </c>
      <c r="C88" s="46" t="s">
        <v>2478</v>
      </c>
      <c r="D88" s="46" t="s">
        <v>5663</v>
      </c>
      <c r="E88" s="46">
        <v>1130635396</v>
      </c>
      <c r="F88" s="46" t="s">
        <v>114</v>
      </c>
      <c r="G88" s="46" t="s">
        <v>132</v>
      </c>
      <c r="H88" s="46">
        <v>40966</v>
      </c>
      <c r="I88" s="46"/>
      <c r="J88" s="129" t="s">
        <v>5664</v>
      </c>
      <c r="K88" s="46" t="s">
        <v>5665</v>
      </c>
      <c r="L88" s="129" t="s">
        <v>5666</v>
      </c>
      <c r="M88" s="858" t="s">
        <v>18</v>
      </c>
      <c r="N88" s="858" t="s">
        <v>18</v>
      </c>
      <c r="O88" s="858" t="s">
        <v>18</v>
      </c>
      <c r="P88" s="129"/>
      <c r="Q88" s="46"/>
    </row>
    <row r="89" spans="2:17" ht="33.6" customHeight="1">
      <c r="B89" s="46" t="s">
        <v>5466</v>
      </c>
      <c r="C89" s="46" t="s">
        <v>2478</v>
      </c>
      <c r="D89" s="46" t="s">
        <v>5667</v>
      </c>
      <c r="E89" s="46">
        <v>34613186</v>
      </c>
      <c r="F89" s="46" t="s">
        <v>114</v>
      </c>
      <c r="G89" s="46" t="s">
        <v>132</v>
      </c>
      <c r="H89" s="1105">
        <v>39560</v>
      </c>
      <c r="I89" s="46"/>
      <c r="J89" s="129" t="s">
        <v>5668</v>
      </c>
      <c r="K89" s="46" t="s">
        <v>5669</v>
      </c>
      <c r="L89" s="129" t="s">
        <v>5670</v>
      </c>
      <c r="M89" s="858" t="s">
        <v>18</v>
      </c>
      <c r="N89" s="858" t="s">
        <v>18</v>
      </c>
      <c r="O89" s="858" t="s">
        <v>18</v>
      </c>
      <c r="P89" s="129"/>
      <c r="Q89" s="46"/>
    </row>
    <row r="90" spans="2:17">
      <c r="B90" s="1208"/>
      <c r="C90" s="1208"/>
      <c r="D90" s="1208"/>
      <c r="E90" s="1208"/>
      <c r="F90" s="1208"/>
      <c r="G90" s="1208"/>
      <c r="H90" s="1197"/>
      <c r="I90" s="1208"/>
      <c r="J90" s="1209"/>
      <c r="K90" s="1208"/>
      <c r="L90" s="1209"/>
      <c r="M90" s="1210"/>
      <c r="N90" s="1210"/>
      <c r="O90" s="1211"/>
      <c r="P90" s="1209"/>
      <c r="Q90" s="1208"/>
    </row>
    <row r="91" spans="2:17" ht="15.75" thickBot="1">
      <c r="B91" s="1208"/>
      <c r="C91" s="1208"/>
      <c r="D91" s="1208"/>
      <c r="E91" s="1208"/>
      <c r="F91" s="1208"/>
      <c r="G91" s="1208"/>
      <c r="H91" s="1197"/>
      <c r="I91" s="1208"/>
      <c r="J91" s="1209"/>
      <c r="K91" s="1208"/>
      <c r="L91" s="1209"/>
      <c r="M91" s="1210"/>
      <c r="N91" s="1210"/>
      <c r="O91" s="1211"/>
      <c r="P91" s="1209"/>
      <c r="Q91" s="1208"/>
    </row>
    <row r="92" spans="2:17" ht="27" thickBot="1">
      <c r="B92" s="1268" t="s">
        <v>118</v>
      </c>
      <c r="C92" s="1269"/>
      <c r="D92" s="1269"/>
      <c r="E92" s="1269"/>
      <c r="F92" s="1269"/>
      <c r="G92" s="1269"/>
      <c r="H92" s="1269"/>
      <c r="I92" s="1269"/>
      <c r="J92" s="1269"/>
      <c r="K92" s="1269"/>
      <c r="L92" s="1269"/>
      <c r="M92" s="1269"/>
      <c r="N92" s="1270"/>
    </row>
    <row r="95" spans="2:17" ht="46.15" customHeight="1">
      <c r="B95" s="115" t="s">
        <v>17</v>
      </c>
      <c r="C95" s="115" t="s">
        <v>119</v>
      </c>
      <c r="D95" s="1271" t="s">
        <v>82</v>
      </c>
      <c r="E95" s="1273"/>
    </row>
    <row r="96" spans="2:17" ht="46.9" customHeight="1">
      <c r="B96" s="129" t="s">
        <v>181</v>
      </c>
      <c r="C96" s="44" t="s">
        <v>18</v>
      </c>
      <c r="D96" s="1281"/>
      <c r="E96" s="1281"/>
    </row>
    <row r="99" spans="1:26" ht="26.25">
      <c r="B99" s="1256" t="s">
        <v>121</v>
      </c>
      <c r="C99" s="1257"/>
      <c r="D99" s="1257"/>
      <c r="E99" s="1257"/>
      <c r="F99" s="1257"/>
      <c r="G99" s="1257"/>
      <c r="H99" s="1257"/>
      <c r="I99" s="1257"/>
      <c r="J99" s="1257"/>
      <c r="K99" s="1257"/>
      <c r="L99" s="1257"/>
      <c r="M99" s="1257"/>
      <c r="N99" s="1257"/>
      <c r="O99" s="1257"/>
      <c r="P99" s="1257"/>
    </row>
    <row r="101" spans="1:26" ht="15.75" thickBot="1"/>
    <row r="102" spans="1:26" ht="27" thickBot="1">
      <c r="B102" s="1268" t="s">
        <v>122</v>
      </c>
      <c r="C102" s="1269"/>
      <c r="D102" s="1269"/>
      <c r="E102" s="1269"/>
      <c r="F102" s="1269"/>
      <c r="G102" s="1269"/>
      <c r="H102" s="1269"/>
      <c r="I102" s="1269"/>
      <c r="J102" s="1269"/>
      <c r="K102" s="1269"/>
      <c r="L102" s="1269"/>
      <c r="M102" s="1269"/>
      <c r="N102" s="1270"/>
    </row>
    <row r="104" spans="1:26" ht="15.75" thickBot="1">
      <c r="M104" s="51"/>
      <c r="N104" s="51"/>
    </row>
    <row r="105" spans="1:26" s="15" customFormat="1" ht="109.5" customHeight="1">
      <c r="B105" s="52" t="s">
        <v>33</v>
      </c>
      <c r="C105" s="52" t="s">
        <v>34</v>
      </c>
      <c r="D105" s="52" t="s">
        <v>35</v>
      </c>
      <c r="E105" s="52" t="s">
        <v>36</v>
      </c>
      <c r="F105" s="52" t="s">
        <v>37</v>
      </c>
      <c r="G105" s="52" t="s">
        <v>38</v>
      </c>
      <c r="H105" s="52" t="s">
        <v>39</v>
      </c>
      <c r="I105" s="52" t="s">
        <v>40</v>
      </c>
      <c r="J105" s="52" t="s">
        <v>41</v>
      </c>
      <c r="K105" s="52" t="s">
        <v>42</v>
      </c>
      <c r="L105" s="52" t="s">
        <v>43</v>
      </c>
      <c r="M105" s="53" t="s">
        <v>44</v>
      </c>
      <c r="N105" s="52" t="s">
        <v>45</v>
      </c>
      <c r="O105" s="52" t="s">
        <v>46</v>
      </c>
      <c r="P105" s="54" t="s">
        <v>47</v>
      </c>
      <c r="Q105" s="1480" t="s">
        <v>48</v>
      </c>
      <c r="R105" s="1480"/>
    </row>
    <row r="106" spans="1:26" s="162" customFormat="1">
      <c r="A106" s="150">
        <v>1</v>
      </c>
      <c r="B106" s="153"/>
      <c r="C106" s="153"/>
      <c r="D106" s="153"/>
      <c r="E106" s="154"/>
      <c r="F106" s="155"/>
      <c r="G106" s="184"/>
      <c r="H106" s="156"/>
      <c r="I106" s="156"/>
      <c r="J106" s="157"/>
      <c r="K106" s="159"/>
      <c r="L106" s="769"/>
      <c r="M106" s="173"/>
      <c r="N106" s="173"/>
      <c r="O106" s="173"/>
      <c r="P106" s="160"/>
      <c r="Q106" s="174"/>
      <c r="R106" s="1479"/>
      <c r="S106" s="175"/>
      <c r="T106" s="175"/>
      <c r="U106" s="175"/>
      <c r="V106" s="175"/>
      <c r="W106" s="175"/>
      <c r="X106" s="175"/>
      <c r="Y106" s="175"/>
      <c r="Z106" s="175"/>
    </row>
    <row r="107" spans="1:26" s="162" customFormat="1">
      <c r="A107" s="150">
        <f>+A106+1</f>
        <v>2</v>
      </c>
      <c r="B107" s="153"/>
      <c r="C107" s="153"/>
      <c r="D107" s="153"/>
      <c r="E107" s="154"/>
      <c r="F107" s="155"/>
      <c r="G107" s="184"/>
      <c r="H107" s="156"/>
      <c r="I107" s="156"/>
      <c r="J107" s="157"/>
      <c r="K107" s="159"/>
      <c r="L107" s="769"/>
      <c r="M107" s="173"/>
      <c r="N107" s="173"/>
      <c r="O107" s="160"/>
      <c r="P107" s="160"/>
      <c r="Q107" s="174"/>
      <c r="R107" s="1479"/>
      <c r="S107" s="175"/>
      <c r="T107" s="175"/>
      <c r="U107" s="175"/>
      <c r="V107" s="175"/>
      <c r="W107" s="175"/>
      <c r="X107" s="175"/>
      <c r="Y107" s="175"/>
      <c r="Z107" s="175"/>
    </row>
    <row r="108" spans="1:26" s="162" customFormat="1">
      <c r="A108" s="150">
        <f t="shared" ref="A108:A113" si="2">+A107+1</f>
        <v>3</v>
      </c>
      <c r="B108" s="153"/>
      <c r="C108" s="153"/>
      <c r="D108" s="153"/>
      <c r="E108" s="154"/>
      <c r="F108" s="155"/>
      <c r="G108" s="184"/>
      <c r="H108" s="156"/>
      <c r="I108" s="156"/>
      <c r="J108" s="157"/>
      <c r="K108" s="159"/>
      <c r="L108" s="769"/>
      <c r="M108" s="173"/>
      <c r="N108" s="173"/>
      <c r="O108" s="160"/>
      <c r="P108" s="160"/>
      <c r="Q108" s="174"/>
      <c r="R108" s="1479"/>
      <c r="S108" s="175"/>
      <c r="T108" s="175"/>
      <c r="U108" s="175"/>
      <c r="V108" s="175"/>
      <c r="W108" s="175"/>
      <c r="X108" s="175"/>
      <c r="Y108" s="175"/>
      <c r="Z108" s="175"/>
    </row>
    <row r="109" spans="1:26" s="162" customFormat="1">
      <c r="A109" s="150">
        <f t="shared" si="2"/>
        <v>4</v>
      </c>
      <c r="B109" s="153"/>
      <c r="C109" s="153"/>
      <c r="D109" s="153"/>
      <c r="E109" s="159"/>
      <c r="F109" s="155"/>
      <c r="G109" s="184"/>
      <c r="H109" s="156"/>
      <c r="I109" s="156"/>
      <c r="J109" s="157"/>
      <c r="K109" s="159"/>
      <c r="L109" s="769"/>
      <c r="M109" s="173"/>
      <c r="N109" s="173"/>
      <c r="O109" s="160"/>
      <c r="P109" s="160"/>
      <c r="Q109" s="174"/>
      <c r="R109" s="1479"/>
      <c r="S109" s="175"/>
      <c r="T109" s="175"/>
      <c r="U109" s="175"/>
      <c r="V109" s="175"/>
      <c r="W109" s="175"/>
      <c r="X109" s="175"/>
      <c r="Y109" s="175"/>
      <c r="Z109" s="175"/>
    </row>
    <row r="110" spans="1:26" s="162" customFormat="1">
      <c r="A110" s="150">
        <f t="shared" si="2"/>
        <v>5</v>
      </c>
      <c r="B110" s="153"/>
      <c r="C110" s="153"/>
      <c r="D110" s="153"/>
      <c r="E110" s="159"/>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si="2"/>
        <v>6</v>
      </c>
      <c r="B111" s="153"/>
      <c r="C111" s="153"/>
      <c r="D111" s="153"/>
      <c r="E111" s="159"/>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7</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2"/>
        <v>8</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c r="B114" s="151" t="s">
        <v>28</v>
      </c>
      <c r="C114" s="152"/>
      <c r="D114" s="153"/>
      <c r="E114" s="154"/>
      <c r="F114" s="155"/>
      <c r="G114" s="155"/>
      <c r="H114" s="155"/>
      <c r="I114" s="157"/>
      <c r="J114" s="157"/>
      <c r="K114" s="158">
        <f t="shared" ref="K114:N114" si="3">SUM(K106:K113)</f>
        <v>0</v>
      </c>
      <c r="L114" s="158">
        <f t="shared" si="3"/>
        <v>0</v>
      </c>
      <c r="M114" s="185">
        <f t="shared" si="3"/>
        <v>0</v>
      </c>
      <c r="N114" s="158">
        <f t="shared" si="3"/>
        <v>0</v>
      </c>
      <c r="O114" s="160"/>
      <c r="P114" s="160"/>
      <c r="Q114" s="161"/>
    </row>
    <row r="115" spans="1:26">
      <c r="B115" s="112"/>
      <c r="C115" s="112"/>
      <c r="D115" s="112"/>
      <c r="E115" s="163"/>
      <c r="F115" s="112"/>
      <c r="G115" s="112"/>
      <c r="H115" s="112"/>
      <c r="I115" s="112"/>
      <c r="J115" s="112"/>
      <c r="K115" s="112"/>
      <c r="L115" s="112"/>
      <c r="M115" s="112"/>
      <c r="N115" s="112"/>
      <c r="O115" s="112"/>
      <c r="P115" s="112"/>
    </row>
    <row r="116" spans="1:26" ht="18.75">
      <c r="B116" s="166" t="s">
        <v>123</v>
      </c>
      <c r="C116" s="176">
        <f>+K114</f>
        <v>0</v>
      </c>
      <c r="H116" s="168"/>
      <c r="I116" s="168"/>
      <c r="J116" s="168"/>
      <c r="K116" s="168"/>
      <c r="L116" s="168"/>
      <c r="M116" s="168"/>
      <c r="N116" s="112"/>
      <c r="O116" s="112"/>
      <c r="P116" s="112"/>
    </row>
    <row r="118" spans="1:26" ht="15.75" thickBot="1"/>
    <row r="119" spans="1:26" ht="37.15" customHeight="1" thickBot="1">
      <c r="B119" s="177" t="s">
        <v>124</v>
      </c>
      <c r="C119" s="142" t="s">
        <v>125</v>
      </c>
      <c r="D119" s="177" t="s">
        <v>27</v>
      </c>
      <c r="E119" s="142" t="s">
        <v>126</v>
      </c>
    </row>
    <row r="120" spans="1:26" ht="41.45" customHeight="1">
      <c r="B120" s="178" t="s">
        <v>127</v>
      </c>
      <c r="C120" s="179">
        <v>20</v>
      </c>
      <c r="D120" s="179"/>
      <c r="E120" s="1282">
        <f>+D120+D121+D122</f>
        <v>0</v>
      </c>
    </row>
    <row r="121" spans="1:26">
      <c r="B121" s="178" t="s">
        <v>128</v>
      </c>
      <c r="C121" s="993">
        <v>30</v>
      </c>
      <c r="D121" s="858">
        <v>0</v>
      </c>
      <c r="E121" s="1283"/>
    </row>
    <row r="122" spans="1:26" ht="15.75" thickBot="1">
      <c r="B122" s="178" t="s">
        <v>129</v>
      </c>
      <c r="C122" s="180">
        <v>40</v>
      </c>
      <c r="D122" s="180">
        <v>0</v>
      </c>
      <c r="E122" s="1284"/>
    </row>
    <row r="124" spans="1:26" ht="15.75" thickBot="1"/>
    <row r="125" spans="1:26" ht="27" thickBot="1">
      <c r="B125" s="1268" t="s">
        <v>130</v>
      </c>
      <c r="C125" s="1269"/>
      <c r="D125" s="1269"/>
      <c r="E125" s="1269"/>
      <c r="F125" s="1269"/>
      <c r="G125" s="1269"/>
      <c r="H125" s="1269"/>
      <c r="I125" s="1269"/>
      <c r="J125" s="1269"/>
      <c r="K125" s="1269"/>
      <c r="L125" s="1269"/>
      <c r="M125" s="1269"/>
      <c r="N125" s="1270"/>
    </row>
    <row r="127" spans="1:26" ht="76.5" customHeight="1">
      <c r="B127" s="114" t="s">
        <v>92</v>
      </c>
      <c r="C127" s="114" t="s">
        <v>93</v>
      </c>
      <c r="D127" s="114" t="s">
        <v>94</v>
      </c>
      <c r="E127" s="114" t="s">
        <v>95</v>
      </c>
      <c r="F127" s="114" t="s">
        <v>96</v>
      </c>
      <c r="G127" s="114" t="s">
        <v>97</v>
      </c>
      <c r="H127" s="114" t="s">
        <v>98</v>
      </c>
      <c r="I127" s="114" t="s">
        <v>99</v>
      </c>
      <c r="J127" s="1271" t="s">
        <v>100</v>
      </c>
      <c r="K127" s="1272"/>
      <c r="L127" s="1273"/>
      <c r="M127" s="114" t="s">
        <v>101</v>
      </c>
      <c r="N127" s="114" t="s">
        <v>102</v>
      </c>
      <c r="O127" s="114" t="s">
        <v>103</v>
      </c>
      <c r="P127" s="1271" t="s">
        <v>82</v>
      </c>
      <c r="Q127" s="1273"/>
    </row>
    <row r="128" spans="1:26" ht="60.75" customHeight="1">
      <c r="B128" s="213" t="s">
        <v>460</v>
      </c>
      <c r="C128" s="213"/>
      <c r="D128" s="119"/>
      <c r="E128" s="119"/>
      <c r="F128" s="119"/>
      <c r="G128" s="119"/>
      <c r="H128" s="119"/>
      <c r="I128" s="120"/>
      <c r="J128" s="46" t="s">
        <v>189</v>
      </c>
      <c r="K128" s="188" t="s">
        <v>190</v>
      </c>
      <c r="L128" s="122" t="s">
        <v>191</v>
      </c>
      <c r="M128" s="44"/>
      <c r="N128" s="44"/>
      <c r="O128" s="44"/>
      <c r="P128" s="1468" t="s">
        <v>5391</v>
      </c>
      <c r="Q128" s="1469"/>
    </row>
    <row r="129" spans="2:17" ht="60.75" customHeight="1">
      <c r="B129" s="213" t="s">
        <v>461</v>
      </c>
      <c r="C129" s="213"/>
      <c r="D129" s="119"/>
      <c r="E129" s="119"/>
      <c r="F129" s="119"/>
      <c r="G129" s="119"/>
      <c r="H129" s="119"/>
      <c r="I129" s="120"/>
      <c r="J129" s="46"/>
      <c r="K129" s="188"/>
      <c r="L129" s="122"/>
      <c r="M129" s="44"/>
      <c r="N129" s="44"/>
      <c r="O129" s="44"/>
      <c r="P129" s="1321"/>
      <c r="Q129" s="1322"/>
    </row>
    <row r="130" spans="2:17" ht="33.6" customHeight="1">
      <c r="B130" s="213" t="s">
        <v>462</v>
      </c>
      <c r="C130" s="213"/>
      <c r="D130" s="119"/>
      <c r="E130" s="119"/>
      <c r="F130" s="119"/>
      <c r="G130" s="119"/>
      <c r="H130" s="119"/>
      <c r="I130" s="120"/>
      <c r="J130" s="46"/>
      <c r="K130" s="122"/>
      <c r="L130" s="122"/>
      <c r="M130" s="44"/>
      <c r="N130" s="44"/>
      <c r="O130" s="44"/>
      <c r="P130" s="1470"/>
      <c r="Q130" s="1471"/>
    </row>
    <row r="133" spans="2:17" ht="15.75" thickBot="1"/>
    <row r="134" spans="2:17" ht="54" customHeight="1">
      <c r="B134" s="879" t="s">
        <v>17</v>
      </c>
      <c r="C134" s="879" t="s">
        <v>124</v>
      </c>
      <c r="D134" s="114" t="s">
        <v>125</v>
      </c>
      <c r="E134" s="879" t="s">
        <v>27</v>
      </c>
      <c r="F134" s="142" t="s">
        <v>138</v>
      </c>
      <c r="G134" s="143"/>
    </row>
    <row r="135" spans="2:17" ht="120.75" customHeight="1">
      <c r="B135" s="1285" t="s">
        <v>139</v>
      </c>
      <c r="C135" s="144" t="s">
        <v>140</v>
      </c>
      <c r="D135" s="858">
        <v>25</v>
      </c>
      <c r="E135" s="858"/>
      <c r="F135" s="1286">
        <f>+E135+E136+E137</f>
        <v>0</v>
      </c>
      <c r="G135" s="145"/>
    </row>
    <row r="136" spans="2:17" ht="76.150000000000006" customHeight="1">
      <c r="B136" s="1285"/>
      <c r="C136" s="144" t="s">
        <v>141</v>
      </c>
      <c r="D136" s="866">
        <v>25</v>
      </c>
      <c r="E136" s="858"/>
      <c r="F136" s="1287"/>
      <c r="G136" s="145"/>
    </row>
    <row r="137" spans="2:17" ht="69" customHeight="1">
      <c r="B137" s="1285"/>
      <c r="C137" s="144" t="s">
        <v>142</v>
      </c>
      <c r="D137" s="858">
        <v>10</v>
      </c>
      <c r="E137" s="858"/>
      <c r="F137" s="1288"/>
      <c r="G137" s="145"/>
    </row>
    <row r="138" spans="2:17">
      <c r="C138"/>
    </row>
    <row r="141" spans="2:17">
      <c r="B141" s="42" t="s">
        <v>143</v>
      </c>
    </row>
    <row r="144" spans="2:17">
      <c r="B144" s="43" t="s">
        <v>17</v>
      </c>
      <c r="C144" s="43" t="s">
        <v>26</v>
      </c>
      <c r="D144" s="879" t="s">
        <v>27</v>
      </c>
      <c r="E144" s="879" t="s">
        <v>28</v>
      </c>
    </row>
    <row r="145" spans="2:5" ht="61.5" customHeight="1">
      <c r="B145" s="49" t="s">
        <v>144</v>
      </c>
      <c r="C145" s="50">
        <v>40</v>
      </c>
      <c r="D145" s="858">
        <f>+E120</f>
        <v>0</v>
      </c>
      <c r="E145" s="1265">
        <f>+D145+D146</f>
        <v>0</v>
      </c>
    </row>
    <row r="146" spans="2:5" ht="68.25" customHeight="1">
      <c r="B146" s="49" t="s">
        <v>145</v>
      </c>
      <c r="C146" s="50">
        <v>60</v>
      </c>
      <c r="D146" s="858">
        <f>+F135</f>
        <v>0</v>
      </c>
      <c r="E146" s="1266"/>
    </row>
  </sheetData>
  <mergeCells count="47">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99:P99"/>
    <mergeCell ref="O71:P71"/>
    <mergeCell ref="O72:P72"/>
    <mergeCell ref="O73:P73"/>
    <mergeCell ref="O74:P74"/>
    <mergeCell ref="O75:P75"/>
    <mergeCell ref="B81:N81"/>
    <mergeCell ref="J86:L86"/>
    <mergeCell ref="P86:Q86"/>
    <mergeCell ref="B92:N92"/>
    <mergeCell ref="D95:E95"/>
    <mergeCell ref="D96:E96"/>
    <mergeCell ref="P128:Q130"/>
    <mergeCell ref="B135:B137"/>
    <mergeCell ref="F135:F137"/>
    <mergeCell ref="E145:E146"/>
    <mergeCell ref="B102:N102"/>
    <mergeCell ref="Q105:R105"/>
    <mergeCell ref="R106:R113"/>
    <mergeCell ref="E120:E122"/>
    <mergeCell ref="B125:N125"/>
    <mergeCell ref="J127:L127"/>
    <mergeCell ref="P127:Q127"/>
  </mergeCells>
  <dataValidations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zoomScale="80" zoomScaleNormal="80" workbookViewId="0">
      <selection activeCell="B14" sqref="B14:C21"/>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18" width="22.71093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5307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5671</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861">
        <v>43</v>
      </c>
      <c r="E15" s="20">
        <v>626484300</v>
      </c>
      <c r="F15" s="208">
        <v>300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24"/>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626484300</v>
      </c>
      <c r="F22" s="29">
        <f>SUM(F15:F21)</f>
        <v>300</v>
      </c>
      <c r="G22" s="779"/>
      <c r="H22" s="25"/>
      <c r="I22" s="15"/>
      <c r="J22" s="15"/>
      <c r="K22" s="15"/>
      <c r="L22" s="15"/>
      <c r="M22" s="15"/>
      <c r="N22" s="26"/>
    </row>
    <row r="23" spans="1:14" ht="45.75" thickBot="1">
      <c r="A23" s="30"/>
      <c r="B23" s="31" t="s">
        <v>14</v>
      </c>
      <c r="C23" s="31" t="s">
        <v>15</v>
      </c>
      <c r="E23" s="19"/>
      <c r="F23" s="252"/>
      <c r="G23" s="19"/>
      <c r="H23" s="19"/>
      <c r="I23" s="32"/>
      <c r="J23" s="32"/>
      <c r="K23" s="32"/>
      <c r="L23" s="32"/>
      <c r="M23" s="32"/>
    </row>
    <row r="24" spans="1:14" ht="38.25" customHeight="1" thickBot="1">
      <c r="A24" s="33">
        <v>1</v>
      </c>
      <c r="C24" s="1235">
        <f>F22*80%</f>
        <v>240</v>
      </c>
      <c r="D24" s="647"/>
      <c r="E24" s="1236">
        <f>E22</f>
        <v>626484300</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1202" t="s">
        <v>19</v>
      </c>
      <c r="E29" s="1203"/>
      <c r="F29"/>
      <c r="G29"/>
      <c r="H29"/>
      <c r="I29" s="15"/>
      <c r="J29" s="15"/>
      <c r="K29" s="15"/>
      <c r="L29" s="15"/>
      <c r="M29" s="15"/>
      <c r="N29" s="16"/>
    </row>
    <row r="30" spans="1:14">
      <c r="A30" s="873"/>
      <c r="B30" s="44" t="s">
        <v>20</v>
      </c>
      <c r="C30" s="44"/>
      <c r="D30" s="638" t="s">
        <v>184</v>
      </c>
      <c r="E30" s="1483"/>
      <c r="F30"/>
      <c r="G30"/>
      <c r="H30"/>
      <c r="I30" s="15"/>
      <c r="J30" s="15"/>
      <c r="K30" s="15"/>
      <c r="L30" s="15"/>
      <c r="M30" s="15"/>
      <c r="N30" s="16"/>
    </row>
    <row r="31" spans="1:14">
      <c r="A31" s="873"/>
      <c r="B31" s="44" t="s">
        <v>21</v>
      </c>
      <c r="C31" s="44"/>
      <c r="D31" s="638" t="s">
        <v>184</v>
      </c>
      <c r="E31" s="1483"/>
      <c r="F31"/>
      <c r="G31"/>
      <c r="H31"/>
      <c r="I31" s="15"/>
      <c r="J31" s="15"/>
      <c r="K31" s="15"/>
      <c r="L31" s="15"/>
      <c r="M31" s="15"/>
      <c r="N31" s="16"/>
    </row>
    <row r="32" spans="1:14">
      <c r="A32" s="873"/>
      <c r="B32" s="44" t="s">
        <v>22</v>
      </c>
      <c r="C32" s="44" t="s">
        <v>184</v>
      </c>
      <c r="D32" s="638"/>
      <c r="E32" s="1204"/>
      <c r="F32"/>
      <c r="G32"/>
      <c r="H32"/>
      <c r="I32" s="15"/>
      <c r="J32" s="15"/>
      <c r="K32" s="15"/>
      <c r="L32" s="15"/>
      <c r="M32" s="15"/>
      <c r="N32" s="16"/>
    </row>
    <row r="33" spans="1:18">
      <c r="A33" s="873"/>
      <c r="B33" s="44" t="s">
        <v>23</v>
      </c>
      <c r="C33" s="44"/>
      <c r="D33" s="638" t="s">
        <v>184</v>
      </c>
      <c r="E33" s="1204"/>
      <c r="F33"/>
      <c r="G33"/>
      <c r="H33"/>
      <c r="I33" s="15"/>
      <c r="J33" s="15"/>
      <c r="K33" s="15"/>
      <c r="L33" s="15"/>
      <c r="M33" s="15"/>
      <c r="N33" s="16"/>
    </row>
    <row r="34" spans="1:18">
      <c r="A34" s="873"/>
      <c r="B34" s="46" t="s">
        <v>24</v>
      </c>
      <c r="C34" s="46" t="s">
        <v>184</v>
      </c>
      <c r="D34" s="1213"/>
      <c r="E34" s="1214"/>
      <c r="F34"/>
      <c r="G34"/>
      <c r="H34"/>
      <c r="I34" s="15"/>
      <c r="J34" s="15"/>
      <c r="K34" s="15"/>
      <c r="L34" s="15"/>
      <c r="M34" s="15"/>
      <c r="N34" s="16"/>
    </row>
    <row r="35" spans="1:18">
      <c r="A35" s="873"/>
      <c r="B35"/>
      <c r="C35"/>
      <c r="D35"/>
      <c r="E35"/>
      <c r="F35"/>
      <c r="G35"/>
      <c r="H35"/>
      <c r="I35" s="15"/>
      <c r="J35" s="15"/>
      <c r="K35" s="15"/>
      <c r="L35" s="15"/>
      <c r="M35" s="15"/>
      <c r="N35" s="16"/>
    </row>
    <row r="36" spans="1:18">
      <c r="A36" s="873"/>
      <c r="B36" s="42" t="s">
        <v>25</v>
      </c>
      <c r="C36"/>
      <c r="D36"/>
      <c r="E36"/>
      <c r="F36"/>
      <c r="G36"/>
      <c r="H36"/>
      <c r="I36" s="15"/>
      <c r="J36" s="15"/>
      <c r="K36" s="15"/>
      <c r="L36" s="15"/>
      <c r="M36" s="15"/>
      <c r="N36" s="16"/>
    </row>
    <row r="37" spans="1:18">
      <c r="A37" s="873"/>
      <c r="B37"/>
      <c r="C37"/>
      <c r="D37"/>
      <c r="E37"/>
      <c r="F37"/>
      <c r="G37"/>
      <c r="H37"/>
      <c r="I37" s="15"/>
      <c r="J37" s="15"/>
      <c r="K37" s="15"/>
      <c r="L37" s="15"/>
      <c r="M37" s="15"/>
      <c r="N37" s="16"/>
    </row>
    <row r="38" spans="1:18">
      <c r="A38" s="873"/>
      <c r="B38"/>
      <c r="C38"/>
      <c r="D38"/>
      <c r="E38"/>
      <c r="F38"/>
      <c r="G38"/>
      <c r="H38"/>
      <c r="I38" s="15"/>
      <c r="J38" s="15"/>
      <c r="K38" s="15"/>
      <c r="L38" s="15"/>
      <c r="M38" s="15"/>
      <c r="N38" s="16"/>
    </row>
    <row r="39" spans="1:18">
      <c r="A39" s="873"/>
      <c r="B39" s="43" t="s">
        <v>17</v>
      </c>
      <c r="C39" s="43" t="s">
        <v>26</v>
      </c>
      <c r="D39" s="879" t="s">
        <v>27</v>
      </c>
      <c r="E39" s="879" t="s">
        <v>28</v>
      </c>
      <c r="F39" s="879" t="s">
        <v>82</v>
      </c>
      <c r="G39"/>
      <c r="H39"/>
      <c r="I39" s="15"/>
      <c r="J39" s="15"/>
      <c r="K39" s="15"/>
      <c r="L39" s="15"/>
      <c r="M39" s="15"/>
      <c r="N39" s="16"/>
    </row>
    <row r="40" spans="1:18" ht="65.25" customHeight="1">
      <c r="A40" s="873"/>
      <c r="B40" s="49" t="s">
        <v>29</v>
      </c>
      <c r="C40" s="50">
        <v>40</v>
      </c>
      <c r="D40" s="858">
        <v>0</v>
      </c>
      <c r="E40" s="1265">
        <f>+D40+D41</f>
        <v>0</v>
      </c>
      <c r="F40" s="129"/>
      <c r="G40"/>
      <c r="H40"/>
      <c r="I40" s="15"/>
      <c r="J40" s="15"/>
      <c r="K40" s="15"/>
      <c r="L40" s="15"/>
      <c r="M40" s="15"/>
      <c r="N40" s="16"/>
    </row>
    <row r="41" spans="1:18" ht="82.5" customHeight="1">
      <c r="A41" s="873"/>
      <c r="B41" s="49" t="s">
        <v>30</v>
      </c>
      <c r="C41" s="50">
        <v>60</v>
      </c>
      <c r="D41" s="858">
        <f>+F145</f>
        <v>0</v>
      </c>
      <c r="E41" s="1266"/>
      <c r="F41" s="46"/>
      <c r="G41"/>
      <c r="H41"/>
      <c r="I41" s="15"/>
      <c r="J41" s="15"/>
      <c r="K41" s="15"/>
      <c r="L41" s="15"/>
      <c r="M41" s="15"/>
      <c r="N41" s="16"/>
    </row>
    <row r="42" spans="1:18">
      <c r="A42" s="873"/>
      <c r="C42" s="40"/>
      <c r="D42" s="23"/>
      <c r="E42" s="41"/>
      <c r="F42" s="37"/>
      <c r="G42" s="37"/>
      <c r="H42" s="37"/>
      <c r="I42" s="38"/>
      <c r="J42" s="38"/>
      <c r="K42" s="38"/>
      <c r="L42" s="38"/>
      <c r="M42" s="38"/>
    </row>
    <row r="43" spans="1:18">
      <c r="A43" s="873"/>
      <c r="C43" s="40"/>
      <c r="D43" s="23"/>
      <c r="E43" s="41"/>
      <c r="F43" s="37"/>
      <c r="G43" s="37"/>
      <c r="H43" s="37"/>
      <c r="I43" s="38"/>
      <c r="J43" s="38"/>
      <c r="K43" s="38"/>
      <c r="L43" s="38"/>
      <c r="M43" s="38"/>
    </row>
    <row r="44" spans="1:18">
      <c r="A44" s="873"/>
      <c r="C44" s="40"/>
      <c r="D44" s="23"/>
      <c r="E44" s="41"/>
      <c r="F44" s="37"/>
      <c r="G44" s="37"/>
      <c r="H44" s="37"/>
      <c r="I44" s="38"/>
      <c r="J44" s="38"/>
      <c r="K44" s="38"/>
      <c r="L44" s="38"/>
      <c r="M44" s="38"/>
    </row>
    <row r="45" spans="1:18" ht="15.75" thickBot="1">
      <c r="M45" s="1267" t="s">
        <v>31</v>
      </c>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1480" t="s">
        <v>48</v>
      </c>
      <c r="R48" s="1480"/>
    </row>
    <row r="49" spans="1:26" s="162" customFormat="1" ht="60" customHeight="1">
      <c r="A49" s="150">
        <v>1</v>
      </c>
      <c r="B49" s="153" t="s">
        <v>5307</v>
      </c>
      <c r="C49" s="153" t="s">
        <v>5307</v>
      </c>
      <c r="D49" s="152" t="s">
        <v>5310</v>
      </c>
      <c r="E49" s="154" t="s">
        <v>5311</v>
      </c>
      <c r="F49" s="155" t="s">
        <v>18</v>
      </c>
      <c r="G49" s="184" t="s">
        <v>53</v>
      </c>
      <c r="H49" s="840">
        <v>40196</v>
      </c>
      <c r="I49" s="840">
        <v>40445</v>
      </c>
      <c r="J49" s="157" t="s">
        <v>19</v>
      </c>
      <c r="K49" s="159">
        <v>9</v>
      </c>
      <c r="L49" s="159"/>
      <c r="M49" s="173">
        <v>4838</v>
      </c>
      <c r="N49" s="173" t="s">
        <v>53</v>
      </c>
      <c r="O49" s="160">
        <v>4209620872</v>
      </c>
      <c r="P49" s="160">
        <v>53</v>
      </c>
      <c r="Q49" s="174"/>
      <c r="R49" s="1479" t="s">
        <v>5309</v>
      </c>
      <c r="S49" s="175"/>
      <c r="T49" s="175"/>
      <c r="U49" s="175"/>
      <c r="V49" s="175"/>
      <c r="W49" s="175"/>
      <c r="X49" s="175"/>
      <c r="Y49" s="175"/>
      <c r="Z49" s="175"/>
    </row>
    <row r="50" spans="1:26" s="162" customFormat="1" ht="60">
      <c r="A50" s="150">
        <f>+A49+1</f>
        <v>2</v>
      </c>
      <c r="B50" s="153" t="s">
        <v>5307</v>
      </c>
      <c r="C50" s="153" t="s">
        <v>5307</v>
      </c>
      <c r="D50" s="152" t="s">
        <v>5310</v>
      </c>
      <c r="E50" s="154" t="s">
        <v>5312</v>
      </c>
      <c r="F50" s="155" t="s">
        <v>18</v>
      </c>
      <c r="G50" s="184" t="s">
        <v>53</v>
      </c>
      <c r="H50" s="840">
        <v>40196</v>
      </c>
      <c r="I50" s="840">
        <v>40527</v>
      </c>
      <c r="J50" s="157" t="s">
        <v>19</v>
      </c>
      <c r="K50" s="159">
        <v>2</v>
      </c>
      <c r="L50" s="159">
        <v>8</v>
      </c>
      <c r="M50" s="173">
        <v>6078</v>
      </c>
      <c r="N50" s="173" t="s">
        <v>53</v>
      </c>
      <c r="O50" s="160">
        <v>4867133575</v>
      </c>
      <c r="P50" s="160">
        <v>72</v>
      </c>
      <c r="Q50" s="174" t="s">
        <v>5313</v>
      </c>
      <c r="R50" s="1479"/>
      <c r="S50" s="175"/>
      <c r="T50" s="175"/>
      <c r="U50" s="175"/>
      <c r="V50" s="175"/>
      <c r="W50" s="175"/>
      <c r="X50" s="175"/>
      <c r="Y50" s="175"/>
      <c r="Z50" s="175"/>
    </row>
    <row r="51" spans="1:26" s="162" customFormat="1" ht="60">
      <c r="A51" s="150">
        <f t="shared" ref="A51:A56" si="0">+A50+1</f>
        <v>3</v>
      </c>
      <c r="B51" s="153" t="s">
        <v>5307</v>
      </c>
      <c r="C51" s="153" t="s">
        <v>5307</v>
      </c>
      <c r="D51" s="152" t="s">
        <v>5310</v>
      </c>
      <c r="E51" s="154" t="s">
        <v>5314</v>
      </c>
      <c r="F51" s="155" t="s">
        <v>18</v>
      </c>
      <c r="G51" s="184" t="s">
        <v>53</v>
      </c>
      <c r="H51" s="840">
        <v>40679</v>
      </c>
      <c r="I51" s="840">
        <v>41021</v>
      </c>
      <c r="J51" s="157" t="s">
        <v>19</v>
      </c>
      <c r="K51" s="159">
        <v>11</v>
      </c>
      <c r="L51" s="159"/>
      <c r="M51" s="173">
        <v>270</v>
      </c>
      <c r="N51" s="173" t="s">
        <v>53</v>
      </c>
      <c r="O51" s="160">
        <v>286540101</v>
      </c>
      <c r="P51" s="160">
        <v>74</v>
      </c>
      <c r="Q51" s="174"/>
      <c r="R51" s="1479"/>
      <c r="S51" s="175"/>
      <c r="T51" s="175"/>
      <c r="U51" s="175"/>
      <c r="V51" s="175"/>
      <c r="W51" s="175"/>
      <c r="X51" s="175"/>
      <c r="Y51" s="175"/>
      <c r="Z51" s="175"/>
    </row>
    <row r="52" spans="1:26" s="162" customFormat="1" ht="60">
      <c r="A52" s="150">
        <f t="shared" si="0"/>
        <v>4</v>
      </c>
      <c r="B52" s="153" t="s">
        <v>5307</v>
      </c>
      <c r="C52" s="153" t="s">
        <v>5307</v>
      </c>
      <c r="D52" s="152" t="s">
        <v>1972</v>
      </c>
      <c r="E52" s="1185">
        <v>2121135</v>
      </c>
      <c r="F52" s="155" t="s">
        <v>18</v>
      </c>
      <c r="G52" s="184" t="s">
        <v>53</v>
      </c>
      <c r="H52" s="840">
        <v>41025</v>
      </c>
      <c r="I52" s="840">
        <v>41147</v>
      </c>
      <c r="J52" s="157" t="s">
        <v>19</v>
      </c>
      <c r="K52" s="159">
        <v>4</v>
      </c>
      <c r="L52" s="159"/>
      <c r="M52" s="173">
        <v>1086</v>
      </c>
      <c r="N52" s="173" t="s">
        <v>53</v>
      </c>
      <c r="O52" s="160">
        <v>360178416</v>
      </c>
      <c r="P52" s="160">
        <v>77</v>
      </c>
      <c r="Q52" s="174"/>
      <c r="R52" s="1479"/>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26</v>
      </c>
      <c r="L57" s="158">
        <f t="shared" si="1"/>
        <v>8</v>
      </c>
      <c r="M57" s="185">
        <f t="shared" si="1"/>
        <v>12272</v>
      </c>
      <c r="N57" s="158">
        <f t="shared" si="1"/>
        <v>0</v>
      </c>
      <c r="O57" s="160"/>
      <c r="P57" s="160"/>
      <c r="Q57" s="161"/>
    </row>
    <row r="58" spans="1:26" s="112" customFormat="1">
      <c r="E58" s="163"/>
    </row>
    <row r="59" spans="1:26" s="112" customFormat="1">
      <c r="B59" s="1253" t="s">
        <v>60</v>
      </c>
      <c r="C59" s="1253" t="s">
        <v>61</v>
      </c>
      <c r="D59" s="1255" t="s">
        <v>62</v>
      </c>
      <c r="E59" s="1255"/>
      <c r="F59" s="1481" t="s">
        <v>82</v>
      </c>
    </row>
    <row r="60" spans="1:26" s="112" customFormat="1">
      <c r="B60" s="1254"/>
      <c r="C60" s="1254"/>
      <c r="D60" s="862" t="s">
        <v>63</v>
      </c>
      <c r="E60" s="165" t="s">
        <v>64</v>
      </c>
      <c r="F60" s="1481"/>
    </row>
    <row r="61" spans="1:26" s="112" customFormat="1" ht="30.6" customHeight="1">
      <c r="B61" s="166" t="s">
        <v>65</v>
      </c>
      <c r="C61" s="167">
        <f>+K57</f>
        <v>26</v>
      </c>
      <c r="D61" s="117"/>
      <c r="E61" s="117" t="s">
        <v>184</v>
      </c>
      <c r="F61" s="1280" t="s">
        <v>5309</v>
      </c>
      <c r="G61" s="168"/>
      <c r="H61" s="168"/>
      <c r="I61" s="168"/>
      <c r="J61" s="168"/>
      <c r="K61" s="168"/>
      <c r="L61" s="168"/>
      <c r="M61" s="168"/>
    </row>
    <row r="62" spans="1:26" s="112" customFormat="1" ht="30" customHeight="1">
      <c r="B62" s="166" t="s">
        <v>66</v>
      </c>
      <c r="C62" s="167">
        <f>+M57</f>
        <v>12272</v>
      </c>
      <c r="D62" s="117"/>
      <c r="E62" s="117" t="s">
        <v>184</v>
      </c>
      <c r="F62" s="1280"/>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119" t="s">
        <v>1129</v>
      </c>
      <c r="C69" s="119" t="s">
        <v>155</v>
      </c>
      <c r="D69" s="120"/>
      <c r="E69" s="120"/>
      <c r="F69" s="1064"/>
      <c r="G69" s="1064"/>
      <c r="H69" s="1064" t="s">
        <v>18</v>
      </c>
      <c r="I69" s="122"/>
      <c r="J69" s="122"/>
      <c r="K69" s="44"/>
      <c r="L69" s="44"/>
      <c r="M69" s="44"/>
      <c r="N69" s="44"/>
      <c r="O69" s="1278"/>
      <c r="P69" s="1279"/>
      <c r="Q69" s="44" t="s">
        <v>18</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60.75" customHeight="1">
      <c r="B87" s="46" t="s">
        <v>104</v>
      </c>
      <c r="C87" s="46" t="s">
        <v>470</v>
      </c>
      <c r="D87" s="46" t="s">
        <v>5672</v>
      </c>
      <c r="E87" s="46">
        <v>56055305</v>
      </c>
      <c r="F87" s="46" t="s">
        <v>3660</v>
      </c>
      <c r="G87" s="46" t="s">
        <v>244</v>
      </c>
      <c r="H87" s="1105">
        <v>34905</v>
      </c>
      <c r="I87" s="46"/>
      <c r="J87" s="129" t="s">
        <v>5673</v>
      </c>
      <c r="K87" s="46" t="s">
        <v>5674</v>
      </c>
      <c r="L87" s="129" t="s">
        <v>5675</v>
      </c>
      <c r="M87" s="858" t="s">
        <v>18</v>
      </c>
      <c r="N87" s="858" t="s">
        <v>18</v>
      </c>
      <c r="O87" s="858" t="s">
        <v>18</v>
      </c>
      <c r="P87" s="129"/>
      <c r="Q87" s="46"/>
    </row>
    <row r="88" spans="2:17" ht="60.75" customHeight="1">
      <c r="B88" s="46" t="s">
        <v>5466</v>
      </c>
      <c r="C88" s="46" t="s">
        <v>470</v>
      </c>
      <c r="D88" s="46" t="s">
        <v>5676</v>
      </c>
      <c r="E88" s="46">
        <v>1016002069</v>
      </c>
      <c r="F88" s="46" t="s">
        <v>3660</v>
      </c>
      <c r="G88" s="46" t="s">
        <v>5677</v>
      </c>
      <c r="H88" s="46">
        <v>39563</v>
      </c>
      <c r="I88" s="46"/>
      <c r="J88" s="129" t="s">
        <v>5678</v>
      </c>
      <c r="K88" s="46" t="s">
        <v>5679</v>
      </c>
      <c r="L88" s="129" t="s">
        <v>5680</v>
      </c>
      <c r="M88" s="858" t="s">
        <v>18</v>
      </c>
      <c r="N88" s="858" t="s">
        <v>18</v>
      </c>
      <c r="O88" s="858" t="s">
        <v>18</v>
      </c>
      <c r="P88" s="129"/>
      <c r="Q88" s="46"/>
    </row>
    <row r="89" spans="2:17" ht="33.6" customHeight="1">
      <c r="B89" s="46" t="s">
        <v>5466</v>
      </c>
      <c r="C89" s="46" t="s">
        <v>470</v>
      </c>
      <c r="D89" s="46" t="s">
        <v>5681</v>
      </c>
      <c r="E89" s="46">
        <v>1121860151</v>
      </c>
      <c r="F89" s="46" t="s">
        <v>212</v>
      </c>
      <c r="G89" s="46" t="s">
        <v>115</v>
      </c>
      <c r="H89" s="1105">
        <v>41619</v>
      </c>
      <c r="I89" s="46"/>
      <c r="J89" s="129" t="s">
        <v>5682</v>
      </c>
      <c r="K89" s="46" t="s">
        <v>5683</v>
      </c>
      <c r="L89" s="129" t="s">
        <v>5684</v>
      </c>
      <c r="M89" s="858" t="s">
        <v>18</v>
      </c>
      <c r="N89" s="858" t="s">
        <v>18</v>
      </c>
      <c r="O89" s="858" t="s">
        <v>18</v>
      </c>
      <c r="P89" s="129"/>
      <c r="Q89" s="46"/>
    </row>
    <row r="90" spans="2:17">
      <c r="B90" s="1208"/>
      <c r="C90" s="1208"/>
      <c r="D90" s="1208"/>
      <c r="E90" s="1208"/>
      <c r="F90" s="1208"/>
      <c r="G90" s="1208"/>
      <c r="H90" s="1197"/>
      <c r="I90" s="1208"/>
      <c r="J90" s="1209"/>
      <c r="K90" s="1208"/>
      <c r="L90" s="1209"/>
      <c r="M90" s="1210"/>
      <c r="N90" s="1210"/>
      <c r="O90" s="1211"/>
      <c r="P90" s="1209"/>
      <c r="Q90" s="1208"/>
    </row>
    <row r="91" spans="2:17" ht="15.75" thickBot="1">
      <c r="B91" s="1208"/>
      <c r="C91" s="1208"/>
      <c r="D91" s="1208"/>
      <c r="E91" s="1208"/>
      <c r="F91" s="1208"/>
      <c r="G91" s="1208"/>
      <c r="H91" s="1197"/>
      <c r="I91" s="1208"/>
      <c r="J91" s="1209"/>
      <c r="K91" s="1208"/>
      <c r="L91" s="1209"/>
      <c r="M91" s="1210"/>
      <c r="N91" s="1210"/>
      <c r="O91" s="1211"/>
      <c r="P91" s="1209"/>
      <c r="Q91" s="1208"/>
    </row>
    <row r="92" spans="2:17" ht="27" thickBot="1">
      <c r="B92" s="1268" t="s">
        <v>118</v>
      </c>
      <c r="C92" s="1269"/>
      <c r="D92" s="1269"/>
      <c r="E92" s="1269"/>
      <c r="F92" s="1269"/>
      <c r="G92" s="1269"/>
      <c r="H92" s="1269"/>
      <c r="I92" s="1269"/>
      <c r="J92" s="1269"/>
      <c r="K92" s="1269"/>
      <c r="L92" s="1269"/>
      <c r="M92" s="1269"/>
      <c r="N92" s="1270"/>
    </row>
    <row r="95" spans="2:17" ht="46.15" customHeight="1">
      <c r="B95" s="115" t="s">
        <v>17</v>
      </c>
      <c r="C95" s="115" t="s">
        <v>119</v>
      </c>
      <c r="D95" s="1271" t="s">
        <v>82</v>
      </c>
      <c r="E95" s="1273"/>
    </row>
    <row r="96" spans="2:17" ht="46.9" customHeight="1">
      <c r="B96" s="129" t="s">
        <v>181</v>
      </c>
      <c r="C96" s="44" t="s">
        <v>18</v>
      </c>
      <c r="D96" s="1281"/>
      <c r="E96" s="1281"/>
    </row>
    <row r="99" spans="1:26" ht="26.25">
      <c r="B99" s="1256" t="s">
        <v>121</v>
      </c>
      <c r="C99" s="1257"/>
      <c r="D99" s="1257"/>
      <c r="E99" s="1257"/>
      <c r="F99" s="1257"/>
      <c r="G99" s="1257"/>
      <c r="H99" s="1257"/>
      <c r="I99" s="1257"/>
      <c r="J99" s="1257"/>
      <c r="K99" s="1257"/>
      <c r="L99" s="1257"/>
      <c r="M99" s="1257"/>
      <c r="N99" s="1257"/>
      <c r="O99" s="1257"/>
      <c r="P99" s="1257"/>
    </row>
    <row r="101" spans="1:26" ht="15.75" thickBot="1"/>
    <row r="102" spans="1:26" ht="27" thickBot="1">
      <c r="B102" s="1268" t="s">
        <v>122</v>
      </c>
      <c r="C102" s="1269"/>
      <c r="D102" s="1269"/>
      <c r="E102" s="1269"/>
      <c r="F102" s="1269"/>
      <c r="G102" s="1269"/>
      <c r="H102" s="1269"/>
      <c r="I102" s="1269"/>
      <c r="J102" s="1269"/>
      <c r="K102" s="1269"/>
      <c r="L102" s="1269"/>
      <c r="M102" s="1269"/>
      <c r="N102" s="1270"/>
    </row>
    <row r="104" spans="1:26" ht="15.75" thickBot="1">
      <c r="M104" s="51"/>
      <c r="N104" s="51"/>
    </row>
    <row r="105" spans="1:26" s="15" customFormat="1" ht="109.5" customHeight="1">
      <c r="B105" s="52" t="s">
        <v>33</v>
      </c>
      <c r="C105" s="52" t="s">
        <v>34</v>
      </c>
      <c r="D105" s="52" t="s">
        <v>35</v>
      </c>
      <c r="E105" s="52" t="s">
        <v>36</v>
      </c>
      <c r="F105" s="52" t="s">
        <v>37</v>
      </c>
      <c r="G105" s="52" t="s">
        <v>38</v>
      </c>
      <c r="H105" s="52" t="s">
        <v>39</v>
      </c>
      <c r="I105" s="52" t="s">
        <v>40</v>
      </c>
      <c r="J105" s="52" t="s">
        <v>41</v>
      </c>
      <c r="K105" s="52" t="s">
        <v>42</v>
      </c>
      <c r="L105" s="52" t="s">
        <v>43</v>
      </c>
      <c r="M105" s="53" t="s">
        <v>44</v>
      </c>
      <c r="N105" s="52" t="s">
        <v>45</v>
      </c>
      <c r="O105" s="52" t="s">
        <v>46</v>
      </c>
      <c r="P105" s="54" t="s">
        <v>47</v>
      </c>
      <c r="Q105" s="1480" t="s">
        <v>48</v>
      </c>
      <c r="R105" s="1480"/>
    </row>
    <row r="106" spans="1:26" s="162" customFormat="1">
      <c r="A106" s="150">
        <v>1</v>
      </c>
      <c r="B106" s="153"/>
      <c r="C106" s="153"/>
      <c r="D106" s="153"/>
      <c r="E106" s="154"/>
      <c r="F106" s="155"/>
      <c r="G106" s="184"/>
      <c r="H106" s="156"/>
      <c r="I106" s="156"/>
      <c r="J106" s="157"/>
      <c r="K106" s="159"/>
      <c r="L106" s="769"/>
      <c r="M106" s="173"/>
      <c r="N106" s="173"/>
      <c r="O106" s="173"/>
      <c r="P106" s="160"/>
      <c r="Q106" s="174"/>
      <c r="R106" s="1479"/>
      <c r="S106" s="175"/>
      <c r="T106" s="175"/>
      <c r="U106" s="175"/>
      <c r="V106" s="175"/>
      <c r="W106" s="175"/>
      <c r="X106" s="175"/>
      <c r="Y106" s="175"/>
      <c r="Z106" s="175"/>
    </row>
    <row r="107" spans="1:26" s="162" customFormat="1">
      <c r="A107" s="150">
        <f>+A106+1</f>
        <v>2</v>
      </c>
      <c r="B107" s="153"/>
      <c r="C107" s="153"/>
      <c r="D107" s="153"/>
      <c r="E107" s="154"/>
      <c r="F107" s="155"/>
      <c r="G107" s="184"/>
      <c r="H107" s="156"/>
      <c r="I107" s="156"/>
      <c r="J107" s="157"/>
      <c r="K107" s="159"/>
      <c r="L107" s="769"/>
      <c r="M107" s="173"/>
      <c r="N107" s="173"/>
      <c r="O107" s="160"/>
      <c r="P107" s="160"/>
      <c r="Q107" s="174"/>
      <c r="R107" s="1479"/>
      <c r="S107" s="175"/>
      <c r="T107" s="175"/>
      <c r="U107" s="175"/>
      <c r="V107" s="175"/>
      <c r="W107" s="175"/>
      <c r="X107" s="175"/>
      <c r="Y107" s="175"/>
      <c r="Z107" s="175"/>
    </row>
    <row r="108" spans="1:26" s="162" customFormat="1">
      <c r="A108" s="150">
        <f t="shared" ref="A108:A113" si="2">+A107+1</f>
        <v>3</v>
      </c>
      <c r="B108" s="153"/>
      <c r="C108" s="153"/>
      <c r="D108" s="153"/>
      <c r="E108" s="154"/>
      <c r="F108" s="155"/>
      <c r="G108" s="184"/>
      <c r="H108" s="156"/>
      <c r="I108" s="156"/>
      <c r="J108" s="157"/>
      <c r="K108" s="159"/>
      <c r="L108" s="769"/>
      <c r="M108" s="173"/>
      <c r="N108" s="173"/>
      <c r="O108" s="160"/>
      <c r="P108" s="160"/>
      <c r="Q108" s="174"/>
      <c r="R108" s="1479"/>
      <c r="S108" s="175"/>
      <c r="T108" s="175"/>
      <c r="U108" s="175"/>
      <c r="V108" s="175"/>
      <c r="W108" s="175"/>
      <c r="X108" s="175"/>
      <c r="Y108" s="175"/>
      <c r="Z108" s="175"/>
    </row>
    <row r="109" spans="1:26" s="162" customFormat="1">
      <c r="A109" s="150">
        <f t="shared" si="2"/>
        <v>4</v>
      </c>
      <c r="B109" s="153"/>
      <c r="C109" s="153"/>
      <c r="D109" s="153"/>
      <c r="E109" s="159"/>
      <c r="F109" s="155"/>
      <c r="G109" s="184"/>
      <c r="H109" s="156"/>
      <c r="I109" s="156"/>
      <c r="J109" s="157"/>
      <c r="K109" s="159"/>
      <c r="L109" s="769"/>
      <c r="M109" s="173"/>
      <c r="N109" s="173"/>
      <c r="O109" s="160"/>
      <c r="P109" s="160"/>
      <c r="Q109" s="174"/>
      <c r="R109" s="1479"/>
      <c r="S109" s="175"/>
      <c r="T109" s="175"/>
      <c r="U109" s="175"/>
      <c r="V109" s="175"/>
      <c r="W109" s="175"/>
      <c r="X109" s="175"/>
      <c r="Y109" s="175"/>
      <c r="Z109" s="175"/>
    </row>
    <row r="110" spans="1:26" s="162" customFormat="1">
      <c r="A110" s="150">
        <f t="shared" si="2"/>
        <v>5</v>
      </c>
      <c r="B110" s="153"/>
      <c r="C110" s="153"/>
      <c r="D110" s="153"/>
      <c r="E110" s="159"/>
      <c r="F110" s="155"/>
      <c r="G110" s="184"/>
      <c r="H110" s="156"/>
      <c r="I110" s="156"/>
      <c r="J110" s="157"/>
      <c r="K110" s="159"/>
      <c r="L110" s="769"/>
      <c r="M110" s="173"/>
      <c r="N110" s="173"/>
      <c r="O110" s="160"/>
      <c r="P110" s="160"/>
      <c r="Q110" s="174"/>
      <c r="R110" s="1479"/>
      <c r="S110" s="175"/>
      <c r="T110" s="175"/>
      <c r="U110" s="175"/>
      <c r="V110" s="175"/>
      <c r="W110" s="175"/>
      <c r="X110" s="175"/>
      <c r="Y110" s="175"/>
      <c r="Z110" s="175"/>
    </row>
    <row r="111" spans="1:26" s="162" customFormat="1">
      <c r="A111" s="150">
        <f t="shared" si="2"/>
        <v>6</v>
      </c>
      <c r="B111" s="153"/>
      <c r="C111" s="153"/>
      <c r="D111" s="153"/>
      <c r="E111" s="159"/>
      <c r="F111" s="155"/>
      <c r="G111" s="184"/>
      <c r="H111" s="156"/>
      <c r="I111" s="156"/>
      <c r="J111" s="157"/>
      <c r="K111" s="159"/>
      <c r="L111" s="769"/>
      <c r="M111" s="173"/>
      <c r="N111" s="173"/>
      <c r="O111" s="160"/>
      <c r="P111" s="160"/>
      <c r="Q111" s="174"/>
      <c r="R111" s="1479"/>
      <c r="S111" s="175"/>
      <c r="T111" s="175"/>
      <c r="U111" s="175"/>
      <c r="V111" s="175"/>
      <c r="W111" s="175"/>
      <c r="X111" s="175"/>
      <c r="Y111" s="175"/>
      <c r="Z111" s="175"/>
    </row>
    <row r="112" spans="1:26" s="162" customFormat="1">
      <c r="A112" s="150">
        <f t="shared" si="2"/>
        <v>7</v>
      </c>
      <c r="B112" s="153"/>
      <c r="C112" s="153"/>
      <c r="D112" s="153"/>
      <c r="E112" s="159"/>
      <c r="F112" s="155"/>
      <c r="G112" s="184"/>
      <c r="H112" s="156"/>
      <c r="I112" s="156"/>
      <c r="J112" s="157"/>
      <c r="K112" s="159"/>
      <c r="L112" s="769"/>
      <c r="M112" s="173"/>
      <c r="N112" s="173"/>
      <c r="O112" s="160"/>
      <c r="P112" s="160"/>
      <c r="Q112" s="174"/>
      <c r="R112" s="1479"/>
      <c r="S112" s="175"/>
      <c r="T112" s="175"/>
      <c r="U112" s="175"/>
      <c r="V112" s="175"/>
      <c r="W112" s="175"/>
      <c r="X112" s="175"/>
      <c r="Y112" s="175"/>
      <c r="Z112" s="175"/>
    </row>
    <row r="113" spans="1:26" s="162" customFormat="1">
      <c r="A113" s="150">
        <f t="shared" si="2"/>
        <v>8</v>
      </c>
      <c r="B113" s="153"/>
      <c r="C113" s="153"/>
      <c r="D113" s="153"/>
      <c r="E113" s="159"/>
      <c r="F113" s="155"/>
      <c r="G113" s="184"/>
      <c r="H113" s="156"/>
      <c r="I113" s="156"/>
      <c r="J113" s="157"/>
      <c r="K113" s="159"/>
      <c r="L113" s="769"/>
      <c r="M113" s="173"/>
      <c r="N113" s="173"/>
      <c r="O113" s="160"/>
      <c r="P113" s="160"/>
      <c r="Q113" s="174"/>
      <c r="R113" s="1479"/>
      <c r="S113" s="175"/>
      <c r="T113" s="175"/>
      <c r="U113" s="175"/>
      <c r="V113" s="175"/>
      <c r="W113" s="175"/>
      <c r="X113" s="175"/>
      <c r="Y113" s="175"/>
      <c r="Z113" s="175"/>
    </row>
    <row r="114" spans="1:26" s="162" customFormat="1">
      <c r="A114" s="150"/>
      <c r="B114" s="151" t="s">
        <v>28</v>
      </c>
      <c r="C114" s="152"/>
      <c r="D114" s="153"/>
      <c r="E114" s="154"/>
      <c r="F114" s="155"/>
      <c r="G114" s="155"/>
      <c r="H114" s="155"/>
      <c r="I114" s="157"/>
      <c r="J114" s="157"/>
      <c r="K114" s="158">
        <f t="shared" ref="K114:N114" si="3">SUM(K106:K113)</f>
        <v>0</v>
      </c>
      <c r="L114" s="158">
        <f t="shared" si="3"/>
        <v>0</v>
      </c>
      <c r="M114" s="185">
        <f t="shared" si="3"/>
        <v>0</v>
      </c>
      <c r="N114" s="158">
        <f t="shared" si="3"/>
        <v>0</v>
      </c>
      <c r="O114" s="160"/>
      <c r="P114" s="160"/>
      <c r="Q114" s="161"/>
    </row>
    <row r="115" spans="1:26">
      <c r="B115" s="112"/>
      <c r="C115" s="112"/>
      <c r="D115" s="112"/>
      <c r="E115" s="163"/>
      <c r="F115" s="112"/>
      <c r="G115" s="112"/>
      <c r="H115" s="112"/>
      <c r="I115" s="112"/>
      <c r="J115" s="112"/>
      <c r="K115" s="112"/>
      <c r="L115" s="112"/>
      <c r="M115" s="112"/>
      <c r="N115" s="112"/>
      <c r="O115" s="112"/>
      <c r="P115" s="112"/>
    </row>
    <row r="116" spans="1:26" ht="18.75">
      <c r="B116" s="166" t="s">
        <v>123</v>
      </c>
      <c r="C116" s="176">
        <f>+K114</f>
        <v>0</v>
      </c>
      <c r="H116" s="168"/>
      <c r="I116" s="168"/>
      <c r="J116" s="168"/>
      <c r="K116" s="168"/>
      <c r="L116" s="168"/>
      <c r="M116" s="168"/>
      <c r="N116" s="112"/>
      <c r="O116" s="112"/>
      <c r="P116" s="112"/>
    </row>
    <row r="118" spans="1:26" ht="15.75" thickBot="1"/>
    <row r="119" spans="1:26" ht="37.15" customHeight="1" thickBot="1">
      <c r="B119" s="177" t="s">
        <v>124</v>
      </c>
      <c r="C119" s="142" t="s">
        <v>125</v>
      </c>
      <c r="D119" s="177" t="s">
        <v>27</v>
      </c>
      <c r="E119" s="142" t="s">
        <v>126</v>
      </c>
    </row>
    <row r="120" spans="1:26" ht="41.45" customHeight="1">
      <c r="B120" s="178" t="s">
        <v>127</v>
      </c>
      <c r="C120" s="179">
        <v>20</v>
      </c>
      <c r="D120" s="179"/>
      <c r="E120" s="1282">
        <f>+D120+D121+D122</f>
        <v>0</v>
      </c>
    </row>
    <row r="121" spans="1:26">
      <c r="B121" s="178" t="s">
        <v>128</v>
      </c>
      <c r="C121" s="993">
        <v>30</v>
      </c>
      <c r="D121" s="858">
        <v>0</v>
      </c>
      <c r="E121" s="1283"/>
    </row>
    <row r="122" spans="1:26" ht="15.75" thickBot="1">
      <c r="B122" s="178" t="s">
        <v>129</v>
      </c>
      <c r="C122" s="180">
        <v>40</v>
      </c>
      <c r="D122" s="180">
        <v>0</v>
      </c>
      <c r="E122" s="1284"/>
    </row>
    <row r="124" spans="1:26" ht="15.75" thickBot="1"/>
    <row r="125" spans="1:26" ht="27" thickBot="1">
      <c r="B125" s="1268" t="s">
        <v>130</v>
      </c>
      <c r="C125" s="1269"/>
      <c r="D125" s="1269"/>
      <c r="E125" s="1269"/>
      <c r="F125" s="1269"/>
      <c r="G125" s="1269"/>
      <c r="H125" s="1269"/>
      <c r="I125" s="1269"/>
      <c r="J125" s="1269"/>
      <c r="K125" s="1269"/>
      <c r="L125" s="1269"/>
      <c r="M125" s="1269"/>
      <c r="N125" s="1270"/>
    </row>
    <row r="127" spans="1:26" ht="76.5" customHeight="1">
      <c r="B127" s="114" t="s">
        <v>92</v>
      </c>
      <c r="C127" s="114" t="s">
        <v>93</v>
      </c>
      <c r="D127" s="114" t="s">
        <v>94</v>
      </c>
      <c r="E127" s="114" t="s">
        <v>95</v>
      </c>
      <c r="F127" s="114" t="s">
        <v>96</v>
      </c>
      <c r="G127" s="114" t="s">
        <v>97</v>
      </c>
      <c r="H127" s="114" t="s">
        <v>98</v>
      </c>
      <c r="I127" s="114" t="s">
        <v>99</v>
      </c>
      <c r="J127" s="1271" t="s">
        <v>100</v>
      </c>
      <c r="K127" s="1272"/>
      <c r="L127" s="1273"/>
      <c r="M127" s="114" t="s">
        <v>101</v>
      </c>
      <c r="N127" s="114" t="s">
        <v>102</v>
      </c>
      <c r="O127" s="114" t="s">
        <v>103</v>
      </c>
      <c r="P127" s="1271" t="s">
        <v>82</v>
      </c>
      <c r="Q127" s="1273"/>
    </row>
    <row r="128" spans="1:26" ht="60.75" customHeight="1">
      <c r="B128" s="213" t="s">
        <v>460</v>
      </c>
      <c r="C128" s="213"/>
      <c r="D128" s="119"/>
      <c r="E128" s="119"/>
      <c r="F128" s="119"/>
      <c r="G128" s="119"/>
      <c r="H128" s="119"/>
      <c r="I128" s="120"/>
      <c r="J128" s="46" t="s">
        <v>189</v>
      </c>
      <c r="K128" s="188" t="s">
        <v>190</v>
      </c>
      <c r="L128" s="122" t="s">
        <v>191</v>
      </c>
      <c r="M128" s="44"/>
      <c r="N128" s="44"/>
      <c r="O128" s="44"/>
      <c r="P128" s="1468" t="s">
        <v>5391</v>
      </c>
      <c r="Q128" s="1469"/>
    </row>
    <row r="129" spans="2:17" ht="60.75" customHeight="1">
      <c r="B129" s="213" t="s">
        <v>461</v>
      </c>
      <c r="C129" s="213"/>
      <c r="D129" s="119"/>
      <c r="E129" s="119"/>
      <c r="F129" s="119"/>
      <c r="G129" s="119"/>
      <c r="H129" s="119"/>
      <c r="I129" s="120"/>
      <c r="J129" s="46"/>
      <c r="K129" s="188"/>
      <c r="L129" s="122"/>
      <c r="M129" s="44"/>
      <c r="N129" s="44"/>
      <c r="O129" s="44"/>
      <c r="P129" s="1321"/>
      <c r="Q129" s="1322"/>
    </row>
    <row r="130" spans="2:17" ht="33.6" customHeight="1">
      <c r="B130" s="213" t="s">
        <v>462</v>
      </c>
      <c r="C130" s="213"/>
      <c r="D130" s="119"/>
      <c r="E130" s="119"/>
      <c r="F130" s="119"/>
      <c r="G130" s="119"/>
      <c r="H130" s="119"/>
      <c r="I130" s="120"/>
      <c r="J130" s="46"/>
      <c r="K130" s="122"/>
      <c r="L130" s="122"/>
      <c r="M130" s="44"/>
      <c r="N130" s="44"/>
      <c r="O130" s="44"/>
      <c r="P130" s="1470"/>
      <c r="Q130" s="1471"/>
    </row>
    <row r="133" spans="2:17" ht="15.75" thickBot="1"/>
    <row r="134" spans="2:17" ht="54" customHeight="1">
      <c r="B134" s="879" t="s">
        <v>17</v>
      </c>
      <c r="C134" s="879" t="s">
        <v>124</v>
      </c>
      <c r="D134" s="114" t="s">
        <v>125</v>
      </c>
      <c r="E134" s="879" t="s">
        <v>27</v>
      </c>
      <c r="F134" s="142" t="s">
        <v>138</v>
      </c>
      <c r="G134" s="143"/>
    </row>
    <row r="135" spans="2:17" ht="120.75" customHeight="1">
      <c r="B135" s="1285" t="s">
        <v>139</v>
      </c>
      <c r="C135" s="144" t="s">
        <v>140</v>
      </c>
      <c r="D135" s="858">
        <v>25</v>
      </c>
      <c r="E135" s="858"/>
      <c r="F135" s="1286">
        <f>+E135+E136+E137</f>
        <v>0</v>
      </c>
      <c r="G135" s="145"/>
    </row>
    <row r="136" spans="2:17" ht="76.150000000000006" customHeight="1">
      <c r="B136" s="1285"/>
      <c r="C136" s="144" t="s">
        <v>141</v>
      </c>
      <c r="D136" s="866">
        <v>25</v>
      </c>
      <c r="E136" s="858"/>
      <c r="F136" s="1287"/>
      <c r="G136" s="145"/>
    </row>
    <row r="137" spans="2:17" ht="69" customHeight="1">
      <c r="B137" s="1285"/>
      <c r="C137" s="144" t="s">
        <v>142</v>
      </c>
      <c r="D137" s="858">
        <v>10</v>
      </c>
      <c r="E137" s="858"/>
      <c r="F137" s="1288"/>
      <c r="G137" s="145"/>
    </row>
    <row r="138" spans="2:17">
      <c r="C138"/>
    </row>
    <row r="141" spans="2:17">
      <c r="B141" s="42" t="s">
        <v>143</v>
      </c>
    </row>
    <row r="144" spans="2:17">
      <c r="B144" s="43" t="s">
        <v>17</v>
      </c>
      <c r="C144" s="43" t="s">
        <v>26</v>
      </c>
      <c r="D144" s="879" t="s">
        <v>27</v>
      </c>
      <c r="E144" s="879" t="s">
        <v>28</v>
      </c>
    </row>
    <row r="145" spans="2:5" ht="61.5" customHeight="1">
      <c r="B145" s="49" t="s">
        <v>144</v>
      </c>
      <c r="C145" s="50">
        <v>40</v>
      </c>
      <c r="D145" s="858">
        <f>+E120</f>
        <v>0</v>
      </c>
      <c r="E145" s="1265">
        <f>+D145+D146</f>
        <v>0</v>
      </c>
    </row>
    <row r="146" spans="2:5" ht="68.25" customHeight="1">
      <c r="B146" s="49" t="s">
        <v>145</v>
      </c>
      <c r="C146" s="50">
        <v>60</v>
      </c>
      <c r="D146" s="858">
        <f>+F135</f>
        <v>0</v>
      </c>
      <c r="E146" s="1266"/>
    </row>
  </sheetData>
  <mergeCells count="47">
    <mergeCell ref="M45:N45"/>
    <mergeCell ref="B2:P2"/>
    <mergeCell ref="B4:P4"/>
    <mergeCell ref="C6:N6"/>
    <mergeCell ref="C7:N7"/>
    <mergeCell ref="C8:N8"/>
    <mergeCell ref="C9:N9"/>
    <mergeCell ref="C10:E10"/>
    <mergeCell ref="B14:C21"/>
    <mergeCell ref="B22:C22"/>
    <mergeCell ref="E30:E31"/>
    <mergeCell ref="E40:E41"/>
    <mergeCell ref="O70:P70"/>
    <mergeCell ref="Q48:R48"/>
    <mergeCell ref="R49:R52"/>
    <mergeCell ref="B59:B60"/>
    <mergeCell ref="C59:C60"/>
    <mergeCell ref="D59:E59"/>
    <mergeCell ref="F59:F60"/>
    <mergeCell ref="F61:F62"/>
    <mergeCell ref="C63:N63"/>
    <mergeCell ref="B65:N65"/>
    <mergeCell ref="O68:P68"/>
    <mergeCell ref="O69:P69"/>
    <mergeCell ref="B99:P99"/>
    <mergeCell ref="O71:P71"/>
    <mergeCell ref="O72:P72"/>
    <mergeCell ref="O73:P73"/>
    <mergeCell ref="O74:P74"/>
    <mergeCell ref="O75:P75"/>
    <mergeCell ref="B81:N81"/>
    <mergeCell ref="J86:L86"/>
    <mergeCell ref="P86:Q86"/>
    <mergeCell ref="B92:N92"/>
    <mergeCell ref="D95:E95"/>
    <mergeCell ref="D96:E96"/>
    <mergeCell ref="P128:Q130"/>
    <mergeCell ref="B135:B137"/>
    <mergeCell ref="F135:F137"/>
    <mergeCell ref="E145:E146"/>
    <mergeCell ref="B102:N102"/>
    <mergeCell ref="Q105:R105"/>
    <mergeCell ref="R106:R113"/>
    <mergeCell ref="E120:E122"/>
    <mergeCell ref="B125:N125"/>
    <mergeCell ref="J127:L127"/>
    <mergeCell ref="P127:Q127"/>
  </mergeCells>
  <dataValidations count="2">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dimension ref="A2:Z147"/>
  <sheetViews>
    <sheetView zoomScale="73" zoomScaleNormal="73" workbookViewId="0">
      <selection activeCell="B14" sqref="B14:C21"/>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1117</v>
      </c>
      <c r="D6" s="1258"/>
      <c r="E6" s="1258"/>
      <c r="F6" s="1258"/>
      <c r="G6" s="1258"/>
      <c r="H6" s="1258"/>
      <c r="I6" s="1258"/>
      <c r="J6" s="1258"/>
      <c r="K6" s="1258"/>
      <c r="L6" s="1258"/>
      <c r="M6" s="1258"/>
      <c r="N6" s="1259"/>
    </row>
    <row r="7" spans="2:16" ht="16.5" thickBot="1">
      <c r="B7" s="5" t="s">
        <v>4</v>
      </c>
      <c r="C7" s="1258" t="s">
        <v>1118</v>
      </c>
      <c r="D7" s="1258"/>
      <c r="E7" s="1258"/>
      <c r="F7" s="1258"/>
      <c r="G7" s="1258"/>
      <c r="H7" s="1258"/>
      <c r="I7" s="1258"/>
      <c r="J7" s="1258"/>
      <c r="K7" s="1258"/>
      <c r="L7" s="1258"/>
      <c r="M7" s="1258"/>
      <c r="N7" s="1259"/>
    </row>
    <row r="8" spans="2:16" ht="16.5" thickBot="1">
      <c r="B8" s="5" t="s">
        <v>5</v>
      </c>
      <c r="C8" s="1258" t="s">
        <v>1118</v>
      </c>
      <c r="D8" s="1258"/>
      <c r="E8" s="1258"/>
      <c r="F8" s="1258"/>
      <c r="G8" s="1258"/>
      <c r="H8" s="1258"/>
      <c r="I8" s="1258"/>
      <c r="J8" s="1258"/>
      <c r="K8" s="1258"/>
      <c r="L8" s="1258"/>
      <c r="M8" s="1258"/>
      <c r="N8" s="1259"/>
    </row>
    <row r="9" spans="2:16" ht="16.5" thickBot="1">
      <c r="B9" s="5" t="s">
        <v>6</v>
      </c>
      <c r="C9" s="1258" t="s">
        <v>1118</v>
      </c>
      <c r="D9" s="1258"/>
      <c r="E9" s="1258"/>
      <c r="F9" s="1258"/>
      <c r="G9" s="1258"/>
      <c r="H9" s="1258"/>
      <c r="I9" s="1258"/>
      <c r="J9" s="1258"/>
      <c r="K9" s="1258"/>
      <c r="L9" s="1258"/>
      <c r="M9" s="1258"/>
      <c r="N9" s="1259"/>
    </row>
    <row r="10" spans="2:16" ht="16.5" thickBot="1">
      <c r="B10" s="5" t="s">
        <v>7</v>
      </c>
      <c r="C10" s="1260">
        <v>37</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227" t="s">
        <v>10</v>
      </c>
      <c r="E14" s="227" t="s">
        <v>11</v>
      </c>
      <c r="F14" s="227" t="s">
        <v>12</v>
      </c>
      <c r="G14" s="776"/>
      <c r="I14" s="19"/>
      <c r="J14" s="19"/>
      <c r="K14" s="19"/>
      <c r="L14" s="19"/>
      <c r="M14" s="19"/>
      <c r="N14" s="16"/>
    </row>
    <row r="15" spans="2:16">
      <c r="B15" s="1262"/>
      <c r="C15" s="1262"/>
      <c r="D15" s="227">
        <v>37</v>
      </c>
      <c r="E15" s="20">
        <v>359137416</v>
      </c>
      <c r="F15" s="446">
        <v>132</v>
      </c>
      <c r="G15" s="779"/>
      <c r="I15" s="23"/>
      <c r="J15" s="23"/>
      <c r="K15" s="23"/>
      <c r="L15" s="23"/>
      <c r="M15" s="23"/>
      <c r="N15" s="16"/>
    </row>
    <row r="16" spans="2:16">
      <c r="B16" s="1262"/>
      <c r="C16" s="1262"/>
      <c r="D16" s="227"/>
      <c r="E16" s="20"/>
      <c r="F16" s="446"/>
      <c r="G16" s="779"/>
      <c r="I16" s="23"/>
      <c r="J16" s="23"/>
      <c r="K16" s="23"/>
      <c r="L16" s="23"/>
      <c r="M16" s="23"/>
      <c r="N16" s="16"/>
    </row>
    <row r="17" spans="1:14">
      <c r="B17" s="1262"/>
      <c r="C17" s="1262"/>
      <c r="D17" s="227"/>
      <c r="E17" s="20"/>
      <c r="F17" s="446"/>
      <c r="G17" s="779"/>
      <c r="I17" s="23"/>
      <c r="J17" s="23"/>
      <c r="K17" s="23"/>
      <c r="L17" s="23"/>
      <c r="M17" s="23"/>
      <c r="N17" s="16"/>
    </row>
    <row r="18" spans="1:14">
      <c r="B18" s="1262"/>
      <c r="C18" s="1262"/>
      <c r="D18" s="227"/>
      <c r="E18" s="24"/>
      <c r="F18" s="446"/>
      <c r="G18" s="779"/>
      <c r="H18" s="25"/>
      <c r="I18" s="23"/>
      <c r="J18" s="23"/>
      <c r="K18" s="23"/>
      <c r="L18" s="23"/>
      <c r="M18" s="23"/>
      <c r="N18" s="26"/>
    </row>
    <row r="19" spans="1:14">
      <c r="B19" s="1262"/>
      <c r="C19" s="1262"/>
      <c r="D19" s="227"/>
      <c r="E19" s="24"/>
      <c r="F19" s="446"/>
      <c r="G19" s="779"/>
      <c r="H19" s="25"/>
      <c r="I19" s="27"/>
      <c r="J19" s="27"/>
      <c r="K19" s="27"/>
      <c r="L19" s="27"/>
      <c r="M19" s="27"/>
      <c r="N19" s="26"/>
    </row>
    <row r="20" spans="1:14">
      <c r="B20" s="1262"/>
      <c r="C20" s="1262"/>
      <c r="D20" s="227"/>
      <c r="E20" s="24"/>
      <c r="F20" s="446"/>
      <c r="G20" s="779"/>
      <c r="H20" s="25"/>
      <c r="I20" s="15"/>
      <c r="J20" s="15"/>
      <c r="K20" s="15"/>
      <c r="L20" s="15"/>
      <c r="M20" s="15"/>
      <c r="N20" s="26"/>
    </row>
    <row r="21" spans="1:14">
      <c r="B21" s="1262"/>
      <c r="C21" s="1262"/>
      <c r="D21" s="227"/>
      <c r="E21" s="24"/>
      <c r="F21" s="446"/>
      <c r="G21" s="779"/>
      <c r="H21" s="25"/>
      <c r="I21" s="15"/>
      <c r="J21" s="15"/>
      <c r="K21" s="15"/>
      <c r="L21" s="15"/>
      <c r="M21" s="15"/>
      <c r="N21" s="26"/>
    </row>
    <row r="22" spans="1:14" ht="15.75" thickBot="1">
      <c r="B22" s="1263" t="s">
        <v>13</v>
      </c>
      <c r="C22" s="1264"/>
      <c r="D22" s="227"/>
      <c r="E22" s="28">
        <f>+SUM(E15:E21)</f>
        <v>359137416</v>
      </c>
      <c r="F22" s="29">
        <f>+SUM(F15:F21)</f>
        <v>132</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105.60000000000001</v>
      </c>
      <c r="D24" s="35"/>
      <c r="E24" s="36">
        <v>359137416</v>
      </c>
      <c r="F24" s="37"/>
      <c r="G24" s="37"/>
      <c r="H24" s="37"/>
      <c r="I24" s="38"/>
      <c r="J24" s="38"/>
      <c r="K24" s="38"/>
      <c r="L24" s="38"/>
      <c r="M24" s="38"/>
    </row>
    <row r="25" spans="1:14">
      <c r="A25" s="39"/>
      <c r="C25" s="40"/>
      <c r="D25" s="23"/>
      <c r="E25" s="41"/>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c r="H27"/>
      <c r="I27" s="15"/>
      <c r="J27" s="15"/>
      <c r="K27" s="15"/>
      <c r="L27" s="15"/>
      <c r="M27" s="15"/>
      <c r="N27" s="16"/>
    </row>
    <row r="28" spans="1:14">
      <c r="A28" s="39"/>
      <c r="B28"/>
      <c r="C28"/>
      <c r="D28"/>
      <c r="E28"/>
      <c r="F28"/>
      <c r="G28"/>
      <c r="H28"/>
      <c r="I28" s="15"/>
      <c r="J28" s="15"/>
      <c r="K28" s="15"/>
      <c r="L28" s="15"/>
      <c r="M28" s="15"/>
      <c r="N28" s="16"/>
    </row>
    <row r="29" spans="1:14">
      <c r="A29" s="39"/>
      <c r="B29" s="43" t="s">
        <v>17</v>
      </c>
      <c r="C29" s="43" t="s">
        <v>18</v>
      </c>
      <c r="D29" s="43" t="s">
        <v>19</v>
      </c>
      <c r="E29"/>
      <c r="F29"/>
      <c r="G29"/>
      <c r="H29"/>
      <c r="I29" s="15"/>
      <c r="J29" s="15"/>
      <c r="K29" s="15"/>
      <c r="L29" s="15"/>
      <c r="M29" s="15"/>
      <c r="N29" s="16"/>
    </row>
    <row r="30" spans="1:14">
      <c r="A30" s="39"/>
      <c r="B30" s="44" t="s">
        <v>20</v>
      </c>
      <c r="C30" s="44"/>
      <c r="D30" s="44" t="s">
        <v>184</v>
      </c>
      <c r="E30"/>
      <c r="F30"/>
      <c r="G30"/>
      <c r="H30"/>
      <c r="I30" s="15"/>
      <c r="J30" s="15"/>
      <c r="K30" s="15"/>
      <c r="L30" s="15"/>
      <c r="M30" s="15"/>
      <c r="N30" s="16"/>
    </row>
    <row r="31" spans="1:14">
      <c r="A31" s="39"/>
      <c r="B31" s="44" t="s">
        <v>21</v>
      </c>
      <c r="C31" s="44"/>
      <c r="D31" s="44" t="s">
        <v>186</v>
      </c>
      <c r="E31"/>
      <c r="F31"/>
      <c r="G31"/>
      <c r="H31"/>
      <c r="I31" s="15"/>
      <c r="J31" s="15"/>
      <c r="K31" s="15"/>
      <c r="L31" s="15"/>
      <c r="M31" s="15"/>
      <c r="N31" s="16"/>
    </row>
    <row r="32" spans="1:14">
      <c r="A32" s="39"/>
      <c r="B32" s="44" t="s">
        <v>22</v>
      </c>
      <c r="C32" s="44"/>
      <c r="D32" s="44" t="s">
        <v>184</v>
      </c>
      <c r="E32"/>
      <c r="F32"/>
      <c r="G32"/>
      <c r="H32"/>
      <c r="I32" s="15"/>
      <c r="J32" s="15"/>
      <c r="K32" s="15"/>
      <c r="L32" s="15"/>
      <c r="M32" s="15"/>
      <c r="N32" s="16"/>
    </row>
    <row r="33" spans="1:17">
      <c r="A33" s="39"/>
      <c r="B33" s="44" t="s">
        <v>23</v>
      </c>
      <c r="C33" s="44"/>
      <c r="D33" s="44" t="s">
        <v>184</v>
      </c>
      <c r="E33"/>
      <c r="F33"/>
      <c r="G33"/>
      <c r="H33"/>
      <c r="I33" s="15"/>
      <c r="J33" s="15"/>
      <c r="K33" s="15"/>
      <c r="L33" s="15"/>
      <c r="M33" s="15"/>
      <c r="N33" s="16"/>
    </row>
    <row r="34" spans="1:17">
      <c r="A34" s="39"/>
      <c r="B34" s="46" t="s">
        <v>24</v>
      </c>
      <c r="C34" s="46" t="s">
        <v>184</v>
      </c>
      <c r="D34" s="46"/>
      <c r="E34"/>
      <c r="F34"/>
      <c r="G34"/>
      <c r="H34"/>
      <c r="I34" s="15"/>
      <c r="J34" s="15"/>
      <c r="K34" s="15"/>
      <c r="L34" s="15"/>
      <c r="M34" s="15"/>
      <c r="N34" s="16"/>
    </row>
    <row r="35" spans="1:17">
      <c r="A35" s="39"/>
      <c r="B35"/>
      <c r="C35"/>
      <c r="D35"/>
      <c r="E35"/>
      <c r="F35"/>
      <c r="G35"/>
      <c r="H35"/>
      <c r="I35" s="15"/>
      <c r="J35" s="15"/>
      <c r="K35" s="15"/>
      <c r="L35" s="15"/>
      <c r="M35" s="15"/>
      <c r="N35" s="16"/>
    </row>
    <row r="36" spans="1:17">
      <c r="A36" s="39"/>
      <c r="B36" s="42" t="s">
        <v>25</v>
      </c>
      <c r="C36"/>
      <c r="D36"/>
      <c r="E36"/>
      <c r="F36"/>
      <c r="G36"/>
      <c r="H36"/>
      <c r="I36" s="15"/>
      <c r="J36" s="15"/>
      <c r="K36" s="15"/>
      <c r="L36" s="15"/>
      <c r="M36" s="15"/>
      <c r="N36" s="16"/>
    </row>
    <row r="37" spans="1:17">
      <c r="A37" s="39"/>
      <c r="B37"/>
      <c r="C37"/>
      <c r="D37"/>
      <c r="E37"/>
      <c r="F37"/>
      <c r="G37"/>
      <c r="H37"/>
      <c r="I37" s="15"/>
      <c r="J37" s="15"/>
      <c r="K37" s="15"/>
      <c r="L37" s="15"/>
      <c r="M37" s="15"/>
      <c r="N37" s="16"/>
    </row>
    <row r="38" spans="1:17">
      <c r="A38" s="39"/>
      <c r="B38"/>
      <c r="C38"/>
      <c r="D38"/>
      <c r="E38"/>
      <c r="F38"/>
      <c r="G38"/>
      <c r="H38"/>
      <c r="I38" s="15"/>
      <c r="J38" s="15"/>
      <c r="K38" s="15"/>
      <c r="L38" s="15"/>
      <c r="M38" s="15"/>
      <c r="N38" s="16"/>
    </row>
    <row r="39" spans="1:17">
      <c r="A39" s="39"/>
      <c r="B39" s="43" t="s">
        <v>17</v>
      </c>
      <c r="C39" s="43" t="s">
        <v>26</v>
      </c>
      <c r="D39" s="569" t="s">
        <v>27</v>
      </c>
      <c r="E39" s="569" t="s">
        <v>28</v>
      </c>
      <c r="F39"/>
      <c r="G39"/>
      <c r="H39"/>
      <c r="I39" s="15"/>
      <c r="J39" s="15"/>
      <c r="K39" s="15"/>
      <c r="L39" s="15"/>
      <c r="M39" s="15"/>
      <c r="N39" s="16"/>
    </row>
    <row r="40" spans="1:17" ht="28.5">
      <c r="A40" s="39"/>
      <c r="B40" s="49" t="s">
        <v>29</v>
      </c>
      <c r="C40" s="50">
        <v>40</v>
      </c>
      <c r="D40" s="225">
        <v>0</v>
      </c>
      <c r="E40" s="1265">
        <f>+D40+D41</f>
        <v>0</v>
      </c>
      <c r="F40"/>
      <c r="G40"/>
      <c r="H40"/>
      <c r="I40" s="15"/>
      <c r="J40" s="15"/>
      <c r="K40" s="15"/>
      <c r="L40" s="15"/>
      <c r="M40" s="15"/>
      <c r="N40" s="16"/>
    </row>
    <row r="41" spans="1:17" ht="42.75">
      <c r="A41" s="39"/>
      <c r="B41" s="49" t="s">
        <v>30</v>
      </c>
      <c r="C41" s="50">
        <v>60</v>
      </c>
      <c r="D41" s="225">
        <f>+F146</f>
        <v>0</v>
      </c>
      <c r="E41" s="1266"/>
      <c r="F41"/>
      <c r="G41"/>
      <c r="H41"/>
      <c r="I41" s="15"/>
      <c r="J41" s="15"/>
      <c r="K41" s="15"/>
      <c r="L41" s="15"/>
      <c r="M41" s="15"/>
      <c r="N41" s="16"/>
    </row>
    <row r="42" spans="1:17">
      <c r="A42" s="39"/>
      <c r="C42" s="40"/>
      <c r="D42" s="23"/>
      <c r="E42" s="41"/>
      <c r="F42" s="37"/>
      <c r="G42" s="37"/>
      <c r="H42" s="37"/>
      <c r="I42" s="38"/>
      <c r="J42" s="38"/>
      <c r="K42" s="38"/>
      <c r="L42" s="38"/>
      <c r="M42" s="38"/>
    </row>
    <row r="43" spans="1:17">
      <c r="A43" s="39"/>
      <c r="C43" s="40"/>
      <c r="D43" s="23"/>
      <c r="E43" s="41"/>
      <c r="F43" s="37"/>
      <c r="G43" s="37"/>
      <c r="H43" s="37"/>
      <c r="I43" s="38"/>
      <c r="J43" s="38"/>
      <c r="K43" s="38"/>
      <c r="L43" s="38"/>
      <c r="M43" s="38"/>
    </row>
    <row r="44" spans="1:17">
      <c r="A44" s="39"/>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v>1</v>
      </c>
      <c r="B49" s="153"/>
      <c r="C49" s="152"/>
      <c r="D49" s="153"/>
      <c r="E49" s="154"/>
      <c r="F49" s="155"/>
      <c r="G49" s="184"/>
      <c r="H49" s="156"/>
      <c r="I49" s="157"/>
      <c r="J49" s="157"/>
      <c r="K49" s="157"/>
      <c r="L49" s="157"/>
      <c r="M49" s="173"/>
      <c r="N49" s="173">
        <f>+M49*G49</f>
        <v>0</v>
      </c>
      <c r="O49" s="160"/>
      <c r="P49" s="160"/>
      <c r="Q49" s="174" t="s">
        <v>1119</v>
      </c>
      <c r="R49" s="175"/>
      <c r="S49" s="175"/>
      <c r="T49" s="175"/>
      <c r="U49" s="175"/>
      <c r="V49" s="175"/>
      <c r="W49" s="175"/>
      <c r="X49" s="175"/>
      <c r="Y49" s="175"/>
      <c r="Z49" s="175"/>
    </row>
    <row r="50" spans="1:26" s="162" customFormat="1">
      <c r="A50" s="150">
        <f>+A49+1</f>
        <v>2</v>
      </c>
      <c r="B50" s="153"/>
      <c r="C50" s="152"/>
      <c r="D50" s="153"/>
      <c r="E50" s="154"/>
      <c r="F50" s="155"/>
      <c r="G50" s="155"/>
      <c r="H50" s="155"/>
      <c r="I50" s="157"/>
      <c r="J50" s="157"/>
      <c r="K50" s="157"/>
      <c r="L50" s="157"/>
      <c r="M50" s="173"/>
      <c r="N50" s="173"/>
      <c r="O50" s="160"/>
      <c r="P50" s="160"/>
      <c r="Q50" s="174"/>
      <c r="R50" s="175"/>
      <c r="S50" s="175"/>
      <c r="T50" s="175"/>
      <c r="U50" s="175"/>
      <c r="V50" s="175"/>
      <c r="W50" s="175"/>
      <c r="X50" s="175"/>
      <c r="Y50" s="175"/>
      <c r="Z50" s="175"/>
    </row>
    <row r="51" spans="1:26" s="162" customFormat="1">
      <c r="A51" s="150">
        <f t="shared" ref="A51:A56" si="0">+A50+1</f>
        <v>3</v>
      </c>
      <c r="B51" s="153"/>
      <c r="C51" s="152"/>
      <c r="D51" s="153"/>
      <c r="E51" s="154"/>
      <c r="F51" s="155"/>
      <c r="G51" s="155"/>
      <c r="H51" s="155"/>
      <c r="I51" s="157"/>
      <c r="J51" s="157"/>
      <c r="K51" s="157"/>
      <c r="L51" s="157"/>
      <c r="M51" s="173"/>
      <c r="N51" s="173"/>
      <c r="O51" s="160"/>
      <c r="P51" s="160"/>
      <c r="Q51" s="174"/>
      <c r="R51" s="175"/>
      <c r="S51" s="175"/>
      <c r="T51" s="175"/>
      <c r="U51" s="175"/>
      <c r="V51" s="175"/>
      <c r="W51" s="175"/>
      <c r="X51" s="175"/>
      <c r="Y51" s="175"/>
      <c r="Z51" s="175"/>
    </row>
    <row r="52" spans="1:26" s="162" customFormat="1">
      <c r="A52" s="150">
        <f t="shared" si="0"/>
        <v>4</v>
      </c>
      <c r="B52" s="153"/>
      <c r="C52" s="152"/>
      <c r="D52" s="153"/>
      <c r="E52" s="154"/>
      <c r="F52" s="155"/>
      <c r="G52" s="155"/>
      <c r="H52" s="155"/>
      <c r="I52" s="157"/>
      <c r="J52" s="157"/>
      <c r="K52" s="157"/>
      <c r="L52" s="157"/>
      <c r="M52" s="173"/>
      <c r="N52" s="173"/>
      <c r="O52" s="160"/>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0</v>
      </c>
      <c r="L57" s="158">
        <f t="shared" si="1"/>
        <v>0</v>
      </c>
      <c r="M57" s="185">
        <f t="shared" si="1"/>
        <v>0</v>
      </c>
      <c r="N57" s="158">
        <f t="shared" si="1"/>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228" t="s">
        <v>63</v>
      </c>
      <c r="E60" s="165" t="s">
        <v>64</v>
      </c>
    </row>
    <row r="61" spans="1:26" s="112" customFormat="1" ht="30.6" customHeight="1">
      <c r="B61" s="166" t="s">
        <v>65</v>
      </c>
      <c r="C61" s="167">
        <f>+K57</f>
        <v>0</v>
      </c>
      <c r="D61" s="117"/>
      <c r="E61" s="233" t="s">
        <v>186</v>
      </c>
      <c r="F61" s="168"/>
      <c r="G61" s="168"/>
      <c r="H61" s="168"/>
      <c r="I61" s="168"/>
      <c r="J61" s="168"/>
      <c r="K61" s="168"/>
      <c r="L61" s="168"/>
      <c r="M61" s="168"/>
    </row>
    <row r="62" spans="1:26" s="112" customFormat="1" ht="30" customHeight="1">
      <c r="B62" s="166" t="s">
        <v>66</v>
      </c>
      <c r="C62" s="167">
        <f>+M57</f>
        <v>0</v>
      </c>
      <c r="D62" s="117"/>
      <c r="E62" s="233" t="s">
        <v>186</v>
      </c>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ht="45.75" customHeight="1">
      <c r="B69" s="119" t="s">
        <v>1120</v>
      </c>
      <c r="C69" s="119" t="s">
        <v>85</v>
      </c>
      <c r="D69" s="188" t="s">
        <v>1121</v>
      </c>
      <c r="E69" s="121">
        <v>132</v>
      </c>
      <c r="F69" s="121" t="s">
        <v>19</v>
      </c>
      <c r="G69" s="121"/>
      <c r="H69" s="121" t="s">
        <v>19</v>
      </c>
      <c r="I69" s="122" t="s">
        <v>223</v>
      </c>
      <c r="J69" s="122" t="s">
        <v>18</v>
      </c>
      <c r="K69" s="44" t="s">
        <v>18</v>
      </c>
      <c r="L69" s="44" t="s">
        <v>18</v>
      </c>
      <c r="M69" s="44" t="s">
        <v>18</v>
      </c>
      <c r="N69" s="44" t="s">
        <v>18</v>
      </c>
      <c r="O69" s="1369" t="s">
        <v>1122</v>
      </c>
      <c r="P69" s="1370"/>
      <c r="Q69" s="232" t="s">
        <v>19</v>
      </c>
    </row>
    <row r="70" spans="2:17">
      <c r="B70" s="119"/>
      <c r="C70" s="119"/>
      <c r="D70" s="120"/>
      <c r="E70" s="120"/>
      <c r="F70" s="121"/>
      <c r="G70" s="121"/>
      <c r="H70" s="121"/>
      <c r="I70" s="122"/>
      <c r="J70" s="122"/>
      <c r="K70" s="44"/>
      <c r="L70" s="44"/>
      <c r="M70" s="44"/>
      <c r="N70" s="44"/>
      <c r="O70" s="1278"/>
      <c r="P70" s="1279"/>
      <c r="Q70" s="44"/>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28.9" customHeight="1">
      <c r="B87" s="213" t="s">
        <v>104</v>
      </c>
      <c r="C87" s="213"/>
      <c r="I87" s="633"/>
      <c r="J87" s="46"/>
      <c r="K87" s="188"/>
      <c r="L87" s="122"/>
      <c r="M87" s="44"/>
      <c r="N87" s="44"/>
      <c r="O87" s="44"/>
      <c r="P87" s="1276"/>
      <c r="Q87" s="1277"/>
    </row>
    <row r="88" spans="2:17" ht="28.9" customHeight="1">
      <c r="B88" s="213" t="s">
        <v>497</v>
      </c>
      <c r="C88" s="213">
        <v>132</v>
      </c>
      <c r="D88" s="119" t="s">
        <v>1123</v>
      </c>
      <c r="E88" s="634">
        <v>34675675</v>
      </c>
      <c r="F88" s="119" t="s">
        <v>812</v>
      </c>
      <c r="G88" s="635" t="s">
        <v>1124</v>
      </c>
      <c r="H88" s="636">
        <v>41622</v>
      </c>
      <c r="I88" s="633"/>
      <c r="J88" s="46" t="s">
        <v>19</v>
      </c>
      <c r="K88" s="188"/>
      <c r="L88" s="122"/>
      <c r="M88" s="44" t="s">
        <v>18</v>
      </c>
      <c r="N88" s="110" t="s">
        <v>19</v>
      </c>
      <c r="O88" s="110"/>
      <c r="P88" s="1296" t="s">
        <v>1125</v>
      </c>
      <c r="Q88" s="1297"/>
    </row>
    <row r="89" spans="2:17" ht="28.9" customHeight="1">
      <c r="B89" s="213"/>
      <c r="C89" s="213"/>
      <c r="D89" s="119"/>
      <c r="E89" s="119"/>
      <c r="F89" s="119"/>
      <c r="G89" s="635"/>
      <c r="H89" s="636"/>
      <c r="I89" s="633"/>
      <c r="J89" s="46"/>
      <c r="K89" s="188"/>
      <c r="L89" s="122"/>
      <c r="M89" s="44"/>
      <c r="N89" s="44"/>
      <c r="O89" s="44"/>
      <c r="P89" s="1278"/>
      <c r="Q89" s="1279"/>
    </row>
    <row r="90" spans="2:17" ht="28.9" customHeight="1">
      <c r="B90" s="213" t="s">
        <v>133</v>
      </c>
      <c r="C90" s="213"/>
      <c r="D90" s="119"/>
      <c r="E90" s="119"/>
      <c r="F90" s="119"/>
      <c r="G90" s="635"/>
      <c r="H90" s="636"/>
      <c r="I90" s="633"/>
      <c r="J90" s="44"/>
      <c r="K90" s="44"/>
      <c r="L90" s="44"/>
      <c r="M90" s="44"/>
      <c r="N90" s="44"/>
      <c r="O90" s="44"/>
      <c r="P90" s="1281"/>
      <c r="Q90" s="1281"/>
    </row>
    <row r="91" spans="2:17" ht="28.9" customHeight="1">
      <c r="B91" s="44"/>
      <c r="H91" s="206"/>
      <c r="J91" s="637"/>
      <c r="K91" s="637"/>
      <c r="L91" s="637"/>
      <c r="M91" s="637"/>
      <c r="N91" s="637"/>
      <c r="O91" s="637"/>
      <c r="P91" s="1278"/>
      <c r="Q91" s="1279"/>
    </row>
    <row r="92" spans="2:17" ht="28.9" customHeight="1">
      <c r="B92" s="44" t="s">
        <v>133</v>
      </c>
      <c r="C92" s="44"/>
      <c r="D92" s="44"/>
      <c r="E92" s="44"/>
      <c r="F92" s="44"/>
      <c r="G92" s="638"/>
      <c r="H92" s="206"/>
      <c r="I92" s="639"/>
      <c r="J92" s="44"/>
      <c r="K92" s="44"/>
      <c r="L92" s="44"/>
      <c r="M92" s="44"/>
      <c r="N92" s="44"/>
      <c r="O92" s="44"/>
      <c r="P92" s="1278"/>
      <c r="Q92" s="1279"/>
    </row>
    <row r="93" spans="2:17" ht="28.9" customHeight="1">
      <c r="B93" s="44"/>
      <c r="C93" s="44"/>
      <c r="D93" s="44"/>
      <c r="E93" s="44"/>
      <c r="F93" s="44"/>
      <c r="G93" s="638"/>
      <c r="H93" s="206"/>
      <c r="I93" s="639"/>
      <c r="J93" s="44"/>
      <c r="K93" s="44"/>
      <c r="L93" s="44"/>
      <c r="M93" s="44"/>
      <c r="N93" s="44"/>
      <c r="O93" s="44"/>
      <c r="P93" s="1278"/>
      <c r="Q93" s="1279"/>
    </row>
    <row r="94" spans="2:17" ht="28.9" customHeight="1">
      <c r="B94" s="44" t="s">
        <v>112</v>
      </c>
      <c r="C94" s="44"/>
      <c r="D94" s="44"/>
      <c r="E94" s="44"/>
      <c r="F94" s="44"/>
      <c r="G94" s="638"/>
      <c r="H94" s="225"/>
      <c r="I94" s="639"/>
      <c r="J94" s="44"/>
      <c r="K94" s="44"/>
      <c r="L94" s="44"/>
      <c r="M94" s="44"/>
      <c r="N94" s="44"/>
      <c r="O94" s="44"/>
      <c r="P94" s="1278"/>
      <c r="Q94" s="1279"/>
    </row>
    <row r="95" spans="2:17" ht="28.9" customHeight="1" thickBot="1"/>
    <row r="96" spans="2:17" ht="27" thickBot="1">
      <c r="B96" s="1268" t="s">
        <v>118</v>
      </c>
      <c r="C96" s="1269"/>
      <c r="D96" s="1269"/>
      <c r="E96" s="1269"/>
      <c r="F96" s="1269"/>
      <c r="G96" s="1269"/>
      <c r="H96" s="1269"/>
      <c r="I96" s="1269"/>
      <c r="J96" s="1269"/>
      <c r="K96" s="1269"/>
      <c r="L96" s="1269"/>
      <c r="M96" s="1269"/>
      <c r="N96" s="1270"/>
    </row>
    <row r="99" spans="1:26" ht="46.15" customHeight="1">
      <c r="B99" s="115" t="s">
        <v>17</v>
      </c>
      <c r="C99" s="115" t="s">
        <v>119</v>
      </c>
      <c r="D99" s="1271" t="s">
        <v>82</v>
      </c>
      <c r="E99" s="1273"/>
    </row>
    <row r="100" spans="1:26" ht="46.9" customHeight="1">
      <c r="B100" s="129" t="s">
        <v>181</v>
      </c>
      <c r="C100" s="233" t="s">
        <v>18</v>
      </c>
      <c r="D100" s="1350"/>
      <c r="E100" s="1350"/>
    </row>
    <row r="103" spans="1:26" ht="26.25">
      <c r="B103" s="1256" t="s">
        <v>121</v>
      </c>
      <c r="C103" s="1257"/>
      <c r="D103" s="1257"/>
      <c r="E103" s="1257"/>
      <c r="F103" s="1257"/>
      <c r="G103" s="1257"/>
      <c r="H103" s="1257"/>
      <c r="I103" s="1257"/>
      <c r="J103" s="1257"/>
      <c r="K103" s="1257"/>
      <c r="L103" s="1257"/>
      <c r="M103" s="1257"/>
      <c r="N103" s="1257"/>
      <c r="O103" s="1257"/>
      <c r="P103" s="1257"/>
    </row>
    <row r="105" spans="1:26" ht="15.75" thickBot="1"/>
    <row r="106" spans="1:26" ht="27" thickBot="1">
      <c r="B106" s="1268" t="s">
        <v>122</v>
      </c>
      <c r="C106" s="1269"/>
      <c r="D106" s="1269"/>
      <c r="E106" s="1269"/>
      <c r="F106" s="1269"/>
      <c r="G106" s="1269"/>
      <c r="H106" s="1269"/>
      <c r="I106" s="1269"/>
      <c r="J106" s="1269"/>
      <c r="K106" s="1269"/>
      <c r="L106" s="1269"/>
      <c r="M106" s="1269"/>
      <c r="N106" s="1270"/>
    </row>
    <row r="108" spans="1:26" ht="15.75" thickBot="1">
      <c r="M108" s="51"/>
      <c r="N108" s="51"/>
    </row>
    <row r="109" spans="1:26" s="15" customFormat="1" ht="109.5" customHeight="1">
      <c r="B109" s="52" t="s">
        <v>33</v>
      </c>
      <c r="C109" s="52" t="s">
        <v>34</v>
      </c>
      <c r="D109" s="52" t="s">
        <v>35</v>
      </c>
      <c r="E109" s="52" t="s">
        <v>36</v>
      </c>
      <c r="F109" s="52" t="s">
        <v>37</v>
      </c>
      <c r="G109" s="52" t="s">
        <v>38</v>
      </c>
      <c r="H109" s="52" t="s">
        <v>39</v>
      </c>
      <c r="I109" s="52" t="s">
        <v>40</v>
      </c>
      <c r="J109" s="52" t="s">
        <v>41</v>
      </c>
      <c r="K109" s="52" t="s">
        <v>42</v>
      </c>
      <c r="L109" s="52" t="s">
        <v>43</v>
      </c>
      <c r="M109" s="53" t="s">
        <v>44</v>
      </c>
      <c r="N109" s="52" t="s">
        <v>45</v>
      </c>
      <c r="O109" s="52" t="s">
        <v>46</v>
      </c>
      <c r="P109" s="54" t="s">
        <v>47</v>
      </c>
      <c r="Q109" s="54" t="s">
        <v>48</v>
      </c>
    </row>
    <row r="110" spans="1:26" s="162" customFormat="1">
      <c r="A110" s="150">
        <v>1</v>
      </c>
      <c r="B110" s="153"/>
      <c r="C110" s="153"/>
      <c r="D110" s="153"/>
      <c r="E110" s="159"/>
      <c r="F110" s="155"/>
      <c r="G110" s="184"/>
      <c r="H110" s="62"/>
      <c r="I110" s="62"/>
      <c r="J110" s="157"/>
      <c r="K110" s="159"/>
      <c r="L110" s="159"/>
      <c r="M110" s="159"/>
      <c r="N110" s="159"/>
      <c r="O110" s="640"/>
      <c r="P110" s="641"/>
      <c r="Q110" s="73"/>
      <c r="R110" s="175"/>
      <c r="S110" s="175"/>
      <c r="T110" s="175"/>
      <c r="U110" s="175"/>
      <c r="V110" s="175"/>
      <c r="W110" s="175"/>
      <c r="X110" s="175"/>
      <c r="Y110" s="175"/>
      <c r="Z110" s="175"/>
    </row>
    <row r="111" spans="1:26" s="162" customFormat="1">
      <c r="A111" s="150">
        <f>+A110+1</f>
        <v>2</v>
      </c>
      <c r="B111" s="153"/>
      <c r="C111" s="153"/>
      <c r="D111" s="153"/>
      <c r="E111" s="159"/>
      <c r="F111" s="155"/>
      <c r="G111" s="155"/>
      <c r="H111" s="62"/>
      <c r="I111" s="62"/>
      <c r="J111" s="157"/>
      <c r="K111" s="159"/>
      <c r="L111" s="159"/>
      <c r="M111" s="159"/>
      <c r="N111" s="159"/>
      <c r="O111" s="640"/>
      <c r="P111" s="641"/>
      <c r="Q111" s="73"/>
      <c r="R111" s="175"/>
      <c r="S111" s="175"/>
      <c r="T111" s="175"/>
      <c r="U111" s="175"/>
      <c r="V111" s="175"/>
      <c r="W111" s="175"/>
      <c r="X111" s="175"/>
      <c r="Y111" s="175"/>
      <c r="Z111" s="175"/>
    </row>
    <row r="112" spans="1:26" s="162" customFormat="1">
      <c r="A112" s="150">
        <f t="shared" ref="A112:A117" si="2">+A111+1</f>
        <v>3</v>
      </c>
      <c r="B112" s="153"/>
      <c r="C112" s="153"/>
      <c r="D112" s="153"/>
      <c r="E112" s="159"/>
      <c r="F112" s="155"/>
      <c r="G112" s="155"/>
      <c r="H112" s="62"/>
      <c r="I112" s="62"/>
      <c r="J112" s="157"/>
      <c r="K112" s="159"/>
      <c r="L112" s="159"/>
      <c r="M112" s="159"/>
      <c r="N112" s="159"/>
      <c r="O112" s="640"/>
      <c r="P112" s="641"/>
      <c r="Q112" s="73"/>
      <c r="R112" s="175"/>
      <c r="S112" s="175"/>
      <c r="T112" s="175"/>
      <c r="U112" s="175"/>
      <c r="V112" s="175"/>
      <c r="W112" s="175"/>
      <c r="X112" s="175"/>
      <c r="Y112" s="175"/>
      <c r="Z112" s="175"/>
    </row>
    <row r="113" spans="1:26" s="162" customFormat="1">
      <c r="A113" s="150">
        <f t="shared" si="2"/>
        <v>4</v>
      </c>
      <c r="B113" s="153"/>
      <c r="C113" s="153"/>
      <c r="D113" s="153"/>
      <c r="E113" s="159"/>
      <c r="F113" s="155"/>
      <c r="G113" s="155"/>
      <c r="H113" s="62"/>
      <c r="I113" s="62"/>
      <c r="J113" s="157"/>
      <c r="K113" s="159"/>
      <c r="L113" s="159"/>
      <c r="M113" s="159"/>
      <c r="N113" s="159"/>
      <c r="O113" s="640"/>
      <c r="P113" s="641"/>
      <c r="Q113" s="73"/>
      <c r="R113" s="175"/>
      <c r="S113" s="175"/>
      <c r="T113" s="175"/>
      <c r="U113" s="175"/>
      <c r="V113" s="175"/>
      <c r="W113" s="175"/>
      <c r="X113" s="175"/>
      <c r="Y113" s="175"/>
      <c r="Z113" s="175"/>
    </row>
    <row r="114" spans="1:26" s="162" customFormat="1">
      <c r="A114" s="150">
        <f t="shared" si="2"/>
        <v>5</v>
      </c>
      <c r="B114" s="153"/>
      <c r="C114" s="153"/>
      <c r="D114" s="153"/>
      <c r="E114" s="159"/>
      <c r="F114" s="155"/>
      <c r="G114" s="155"/>
      <c r="H114" s="62"/>
      <c r="I114" s="62"/>
      <c r="J114" s="157"/>
      <c r="K114" s="159"/>
      <c r="L114" s="159"/>
      <c r="M114" s="159"/>
      <c r="N114" s="159"/>
      <c r="O114" s="640"/>
      <c r="P114" s="641"/>
      <c r="Q114" s="73"/>
      <c r="R114" s="175"/>
      <c r="S114" s="175"/>
      <c r="T114" s="175"/>
      <c r="U114" s="175"/>
      <c r="V114" s="175"/>
      <c r="W114" s="175"/>
      <c r="X114" s="175"/>
      <c r="Y114" s="175"/>
      <c r="Z114" s="175"/>
    </row>
    <row r="115" spans="1:26" s="162" customFormat="1">
      <c r="A115" s="150">
        <f t="shared" si="2"/>
        <v>6</v>
      </c>
      <c r="B115" s="153"/>
      <c r="C115" s="153"/>
      <c r="D115" s="153"/>
      <c r="E115" s="159"/>
      <c r="F115" s="155"/>
      <c r="G115" s="155"/>
      <c r="H115" s="62"/>
      <c r="I115" s="62"/>
      <c r="J115" s="157"/>
      <c r="K115" s="159"/>
      <c r="L115" s="159"/>
      <c r="M115" s="159"/>
      <c r="N115" s="159"/>
      <c r="O115" s="640"/>
      <c r="P115" s="641"/>
      <c r="Q115" s="73"/>
      <c r="R115" s="175"/>
      <c r="S115" s="175"/>
      <c r="T115" s="175"/>
      <c r="U115" s="175"/>
      <c r="V115" s="175"/>
      <c r="W115" s="175"/>
      <c r="X115" s="175"/>
      <c r="Y115" s="175"/>
      <c r="Z115" s="175"/>
    </row>
    <row r="116" spans="1:26" s="162" customFormat="1">
      <c r="A116" s="150">
        <f t="shared" si="2"/>
        <v>7</v>
      </c>
      <c r="B116" s="153"/>
      <c r="C116" s="153"/>
      <c r="D116" s="153"/>
      <c r="E116" s="159"/>
      <c r="F116" s="155"/>
      <c r="G116" s="155"/>
      <c r="H116" s="156"/>
      <c r="I116" s="156"/>
      <c r="J116" s="157"/>
      <c r="K116" s="159"/>
      <c r="L116" s="159"/>
      <c r="M116" s="159"/>
      <c r="N116" s="159"/>
      <c r="O116" s="640"/>
      <c r="P116" s="641"/>
      <c r="Q116" s="73"/>
      <c r="R116" s="175"/>
      <c r="S116" s="175"/>
      <c r="T116" s="175"/>
      <c r="U116" s="175"/>
      <c r="V116" s="175"/>
      <c r="W116" s="175"/>
      <c r="X116" s="175"/>
      <c r="Y116" s="175"/>
      <c r="Z116" s="175"/>
    </row>
    <row r="117" spans="1:26" s="162" customFormat="1">
      <c r="A117" s="150">
        <f t="shared" si="2"/>
        <v>8</v>
      </c>
      <c r="B117" s="153"/>
      <c r="C117" s="153"/>
      <c r="D117" s="153"/>
      <c r="E117" s="159"/>
      <c r="F117" s="155"/>
      <c r="G117" s="155"/>
      <c r="H117" s="156"/>
      <c r="I117" s="156"/>
      <c r="J117" s="157"/>
      <c r="K117" s="159"/>
      <c r="L117" s="159"/>
      <c r="M117" s="159"/>
      <c r="N117" s="159"/>
      <c r="O117" s="640"/>
      <c r="P117" s="641"/>
      <c r="Q117" s="73"/>
      <c r="R117" s="175"/>
      <c r="S117" s="175"/>
      <c r="T117" s="175"/>
      <c r="U117" s="175"/>
      <c r="V117" s="175"/>
      <c r="W117" s="175"/>
      <c r="X117" s="175"/>
      <c r="Y117" s="175"/>
      <c r="Z117" s="175"/>
    </row>
    <row r="118" spans="1:26" s="162" customFormat="1">
      <c r="A118" s="150"/>
      <c r="B118" s="151" t="s">
        <v>28</v>
      </c>
      <c r="C118" s="152"/>
      <c r="D118" s="153"/>
      <c r="E118" s="159"/>
      <c r="F118" s="155"/>
      <c r="G118" s="155"/>
      <c r="H118" s="156"/>
      <c r="I118" s="156"/>
      <c r="J118" s="157"/>
      <c r="K118" s="521">
        <f t="shared" ref="K118:N118" si="3">SUM(K110:K117)</f>
        <v>0</v>
      </c>
      <c r="L118" s="521">
        <f t="shared" si="3"/>
        <v>0</v>
      </c>
      <c r="M118" s="521">
        <f t="shared" si="3"/>
        <v>0</v>
      </c>
      <c r="N118" s="521">
        <f t="shared" si="3"/>
        <v>0</v>
      </c>
      <c r="O118" s="640"/>
      <c r="P118" s="641"/>
      <c r="Q118" s="132"/>
    </row>
    <row r="119" spans="1:26">
      <c r="B119" s="112"/>
      <c r="C119" s="112"/>
      <c r="D119" s="112"/>
      <c r="E119" s="163"/>
      <c r="F119" s="112"/>
      <c r="G119" s="112"/>
      <c r="H119" s="112"/>
      <c r="I119" s="112"/>
      <c r="J119" s="112"/>
      <c r="K119" s="112"/>
      <c r="L119" s="112"/>
      <c r="M119" s="112"/>
      <c r="N119" s="112"/>
      <c r="O119" s="112"/>
      <c r="P119" s="112"/>
    </row>
    <row r="120" spans="1:26" ht="18.75">
      <c r="B120" s="166" t="s">
        <v>123</v>
      </c>
      <c r="C120" s="176">
        <f>+K118</f>
        <v>0</v>
      </c>
      <c r="H120" s="168"/>
      <c r="I120" s="168"/>
      <c r="J120" s="168"/>
      <c r="K120" s="168"/>
      <c r="L120" s="168"/>
      <c r="M120" s="168"/>
      <c r="N120" s="112"/>
      <c r="O120" s="112"/>
      <c r="P120" s="112"/>
    </row>
    <row r="122" spans="1:26" ht="15.75" thickBot="1"/>
    <row r="123" spans="1:26" ht="37.15" customHeight="1" thickBot="1">
      <c r="B123" s="177" t="s">
        <v>124</v>
      </c>
      <c r="C123" s="142" t="s">
        <v>125</v>
      </c>
      <c r="D123" s="177" t="s">
        <v>27</v>
      </c>
      <c r="E123" s="142" t="s">
        <v>126</v>
      </c>
    </row>
    <row r="124" spans="1:26" ht="41.45" customHeight="1">
      <c r="B124" s="178" t="s">
        <v>127</v>
      </c>
      <c r="C124" s="179">
        <v>20</v>
      </c>
      <c r="D124" s="136">
        <v>0</v>
      </c>
      <c r="E124" s="1282">
        <f>+D124+D125+D126</f>
        <v>0</v>
      </c>
    </row>
    <row r="125" spans="1:26">
      <c r="B125" s="178" t="s">
        <v>128</v>
      </c>
      <c r="C125" s="118">
        <v>30</v>
      </c>
      <c r="D125" s="233">
        <v>0</v>
      </c>
      <c r="E125" s="1283"/>
    </row>
    <row r="126" spans="1:26" ht="15.75" thickBot="1">
      <c r="B126" s="178" t="s">
        <v>129</v>
      </c>
      <c r="C126" s="180">
        <v>40</v>
      </c>
      <c r="D126" s="137">
        <v>0</v>
      </c>
      <c r="E126" s="1284"/>
    </row>
    <row r="128" spans="1:26" ht="15.75" thickBot="1"/>
    <row r="129" spans="2:17" ht="27" thickBot="1">
      <c r="B129" s="1268" t="s">
        <v>130</v>
      </c>
      <c r="C129" s="1269"/>
      <c r="D129" s="1269"/>
      <c r="E129" s="1269"/>
      <c r="F129" s="1269"/>
      <c r="G129" s="1269"/>
      <c r="H129" s="1269"/>
      <c r="I129" s="1269"/>
      <c r="J129" s="1269"/>
      <c r="K129" s="1269"/>
      <c r="L129" s="1269"/>
      <c r="M129" s="1269"/>
      <c r="N129" s="1270"/>
    </row>
    <row r="131" spans="2:17" ht="76.5" customHeight="1">
      <c r="B131" s="114" t="s">
        <v>92</v>
      </c>
      <c r="C131" s="114" t="s">
        <v>93</v>
      </c>
      <c r="D131" s="114" t="s">
        <v>94</v>
      </c>
      <c r="E131" s="114" t="s">
        <v>95</v>
      </c>
      <c r="F131" s="114" t="s">
        <v>96</v>
      </c>
      <c r="G131" s="114" t="s">
        <v>97</v>
      </c>
      <c r="H131" s="114" t="s">
        <v>98</v>
      </c>
      <c r="I131" s="114" t="s">
        <v>99</v>
      </c>
      <c r="J131" s="1271" t="s">
        <v>100</v>
      </c>
      <c r="K131" s="1272"/>
      <c r="L131" s="1273"/>
      <c r="M131" s="114" t="s">
        <v>101</v>
      </c>
      <c r="N131" s="114" t="s">
        <v>102</v>
      </c>
      <c r="O131" s="114" t="s">
        <v>103</v>
      </c>
      <c r="P131" s="1271" t="s">
        <v>82</v>
      </c>
      <c r="Q131" s="1273"/>
    </row>
    <row r="132" spans="2:17" ht="30.6" customHeight="1">
      <c r="B132" s="213" t="s">
        <v>460</v>
      </c>
      <c r="C132" s="213"/>
      <c r="D132" s="119"/>
      <c r="E132" s="119"/>
      <c r="F132" s="119"/>
      <c r="G132" s="119"/>
      <c r="H132" s="119"/>
      <c r="I132" s="120"/>
      <c r="J132" s="46"/>
      <c r="K132" s="188"/>
      <c r="L132" s="122"/>
      <c r="M132" s="44"/>
      <c r="N132" s="44"/>
      <c r="O132" s="44"/>
      <c r="P132" s="1276"/>
      <c r="Q132" s="1277"/>
    </row>
    <row r="133" spans="2:17" ht="30.6" customHeight="1">
      <c r="B133" s="579" t="s">
        <v>461</v>
      </c>
      <c r="C133" s="213"/>
      <c r="D133" s="119"/>
      <c r="E133" s="634"/>
      <c r="F133" s="119"/>
      <c r="G133" s="635"/>
      <c r="H133" s="636"/>
      <c r="I133" s="633"/>
      <c r="J133" s="46"/>
      <c r="K133" s="188"/>
      <c r="L133" s="122"/>
      <c r="M133" s="44"/>
      <c r="N133" s="110"/>
      <c r="O133" s="110"/>
      <c r="P133" s="1296"/>
      <c r="Q133" s="1297"/>
    </row>
    <row r="134" spans="2:17" ht="30.6" customHeight="1">
      <c r="B134" s="213" t="s">
        <v>462</v>
      </c>
      <c r="C134" s="213"/>
      <c r="D134" s="44"/>
      <c r="E134" s="44"/>
      <c r="F134" s="44"/>
      <c r="G134" s="44"/>
      <c r="H134" s="44"/>
      <c r="I134" s="120"/>
      <c r="J134" s="46"/>
      <c r="K134" s="122"/>
      <c r="L134" s="122"/>
      <c r="M134" s="44"/>
      <c r="N134" s="44"/>
      <c r="O134" s="44"/>
      <c r="P134" s="1281"/>
      <c r="Q134" s="1281"/>
    </row>
    <row r="135" spans="2:17" ht="54" customHeight="1">
      <c r="B135" s="570" t="s">
        <v>17</v>
      </c>
      <c r="C135" s="570" t="s">
        <v>124</v>
      </c>
      <c r="D135" s="642" t="s">
        <v>125</v>
      </c>
      <c r="E135" s="570" t="s">
        <v>27</v>
      </c>
      <c r="F135" s="643" t="s">
        <v>138</v>
      </c>
      <c r="G135" s="143"/>
    </row>
    <row r="136" spans="2:17" ht="120.75" customHeight="1">
      <c r="B136" s="1285" t="s">
        <v>139</v>
      </c>
      <c r="C136" s="144" t="s">
        <v>140</v>
      </c>
      <c r="D136" s="225">
        <v>25</v>
      </c>
      <c r="E136" s="225">
        <v>0</v>
      </c>
      <c r="F136" s="1286">
        <f>+E136+E137+E138</f>
        <v>0</v>
      </c>
      <c r="G136" s="145"/>
    </row>
    <row r="137" spans="2:17" ht="76.150000000000006" customHeight="1">
      <c r="B137" s="1285"/>
      <c r="C137" s="144" t="s">
        <v>141</v>
      </c>
      <c r="D137" s="232">
        <v>25</v>
      </c>
      <c r="E137" s="225">
        <v>0</v>
      </c>
      <c r="F137" s="1287"/>
      <c r="G137" s="145"/>
    </row>
    <row r="138" spans="2:17" ht="69" customHeight="1">
      <c r="B138" s="1285"/>
      <c r="C138" s="144" t="s">
        <v>142</v>
      </c>
      <c r="D138" s="225">
        <v>10</v>
      </c>
      <c r="E138" s="225">
        <v>0</v>
      </c>
      <c r="F138" s="1288"/>
      <c r="G138" s="145"/>
    </row>
    <row r="139" spans="2:17">
      <c r="C139"/>
    </row>
    <row r="142" spans="2:17">
      <c r="B142" s="42" t="s">
        <v>143</v>
      </c>
    </row>
    <row r="145" spans="2:5">
      <c r="B145" s="43" t="s">
        <v>17</v>
      </c>
      <c r="C145" s="43" t="s">
        <v>26</v>
      </c>
      <c r="D145" s="569" t="s">
        <v>27</v>
      </c>
      <c r="E145" s="569" t="s">
        <v>28</v>
      </c>
    </row>
    <row r="146" spans="2:5" ht="28.5">
      <c r="B146" s="49" t="s">
        <v>144</v>
      </c>
      <c r="C146" s="50">
        <v>40</v>
      </c>
      <c r="D146" s="225"/>
      <c r="E146" s="1265">
        <f>+D146+D147</f>
        <v>0</v>
      </c>
    </row>
    <row r="147" spans="2:5" ht="42.75">
      <c r="B147" s="49" t="s">
        <v>145</v>
      </c>
      <c r="C147" s="50">
        <v>60</v>
      </c>
      <c r="D147" s="225">
        <f>+F136</f>
        <v>0</v>
      </c>
      <c r="E147" s="1266"/>
    </row>
  </sheetData>
  <mergeCells count="50">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B81:N81"/>
    <mergeCell ref="J86:L86"/>
    <mergeCell ref="P86:Q86"/>
    <mergeCell ref="C63:N63"/>
    <mergeCell ref="B65:N65"/>
    <mergeCell ref="O68:P68"/>
    <mergeCell ref="O69:P69"/>
    <mergeCell ref="O70:P70"/>
    <mergeCell ref="O71:P71"/>
    <mergeCell ref="P92:Q92"/>
    <mergeCell ref="O72:P72"/>
    <mergeCell ref="O73:P73"/>
    <mergeCell ref="O74:P74"/>
    <mergeCell ref="O75:P75"/>
    <mergeCell ref="P87:Q87"/>
    <mergeCell ref="P88:Q88"/>
    <mergeCell ref="P89:Q89"/>
    <mergeCell ref="P90:Q90"/>
    <mergeCell ref="P91:Q91"/>
    <mergeCell ref="P132:Q132"/>
    <mergeCell ref="P93:Q93"/>
    <mergeCell ref="P94:Q94"/>
    <mergeCell ref="B96:N96"/>
    <mergeCell ref="D99:E99"/>
    <mergeCell ref="D100:E100"/>
    <mergeCell ref="B103:P103"/>
    <mergeCell ref="B106:N106"/>
    <mergeCell ref="E124:E126"/>
    <mergeCell ref="B129:N129"/>
    <mergeCell ref="J131:L131"/>
    <mergeCell ref="P131:Q131"/>
    <mergeCell ref="P133:Q133"/>
    <mergeCell ref="P134:Q134"/>
    <mergeCell ref="B136:B138"/>
    <mergeCell ref="F136:F138"/>
    <mergeCell ref="E146:E147"/>
  </mergeCells>
  <dataValidations count="2">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2:Z143"/>
  <sheetViews>
    <sheetView topLeftCell="B1" zoomScale="70" zoomScaleNormal="70" workbookViewId="0">
      <selection activeCell="B14" sqref="B14:C21"/>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1117</v>
      </c>
      <c r="D6" s="1258"/>
      <c r="E6" s="1258"/>
      <c r="F6" s="1258"/>
      <c r="G6" s="1258"/>
      <c r="H6" s="1258"/>
      <c r="I6" s="1258"/>
      <c r="J6" s="1258"/>
      <c r="K6" s="1258"/>
      <c r="L6" s="1258"/>
      <c r="M6" s="1258"/>
      <c r="N6" s="1259"/>
    </row>
    <row r="7" spans="2:16" ht="16.5" thickBot="1">
      <c r="B7" s="5" t="s">
        <v>4</v>
      </c>
      <c r="C7" s="1258" t="s">
        <v>1118</v>
      </c>
      <c r="D7" s="1258"/>
      <c r="E7" s="1258"/>
      <c r="F7" s="1258"/>
      <c r="G7" s="1258"/>
      <c r="H7" s="1258"/>
      <c r="I7" s="1258"/>
      <c r="J7" s="1258"/>
      <c r="K7" s="1258"/>
      <c r="L7" s="1258"/>
      <c r="M7" s="1258"/>
      <c r="N7" s="1259"/>
    </row>
    <row r="8" spans="2:16" ht="16.5" thickBot="1">
      <c r="B8" s="5" t="s">
        <v>5</v>
      </c>
      <c r="C8" s="1258" t="s">
        <v>1118</v>
      </c>
      <c r="D8" s="1258"/>
      <c r="E8" s="1258"/>
      <c r="F8" s="1258"/>
      <c r="G8" s="1258"/>
      <c r="H8" s="1258"/>
      <c r="I8" s="1258"/>
      <c r="J8" s="1258"/>
      <c r="K8" s="1258"/>
      <c r="L8" s="1258"/>
      <c r="M8" s="1258"/>
      <c r="N8" s="1259"/>
    </row>
    <row r="9" spans="2:16" ht="16.5" thickBot="1">
      <c r="B9" s="5" t="s">
        <v>6</v>
      </c>
      <c r="C9" s="1258" t="s">
        <v>1118</v>
      </c>
      <c r="D9" s="1258"/>
      <c r="E9" s="1258"/>
      <c r="F9" s="1258"/>
      <c r="G9" s="1258"/>
      <c r="H9" s="1258"/>
      <c r="I9" s="1258"/>
      <c r="J9" s="1258"/>
      <c r="K9" s="1258"/>
      <c r="L9" s="1258"/>
      <c r="M9" s="1258"/>
      <c r="N9" s="1259"/>
    </row>
    <row r="10" spans="2:16" ht="16.5" thickBot="1">
      <c r="B10" s="5" t="s">
        <v>7</v>
      </c>
      <c r="C10" s="1260">
        <v>43</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227" t="s">
        <v>10</v>
      </c>
      <c r="E14" s="227" t="s">
        <v>11</v>
      </c>
      <c r="F14" s="227" t="s">
        <v>12</v>
      </c>
      <c r="G14" s="776"/>
      <c r="I14" s="19"/>
      <c r="J14" s="19"/>
      <c r="K14" s="19"/>
      <c r="L14" s="19"/>
      <c r="M14" s="19"/>
      <c r="N14" s="16"/>
    </row>
    <row r="15" spans="2:16">
      <c r="B15" s="1262"/>
      <c r="C15" s="1262"/>
      <c r="D15" s="227">
        <v>43</v>
      </c>
      <c r="E15" s="20">
        <v>626484300</v>
      </c>
      <c r="F15" s="208">
        <v>300</v>
      </c>
      <c r="G15" s="779"/>
      <c r="I15" s="23"/>
      <c r="J15" s="23"/>
      <c r="K15" s="23"/>
      <c r="L15" s="23"/>
      <c r="M15" s="23"/>
      <c r="N15" s="16"/>
    </row>
    <row r="16" spans="2:16">
      <c r="B16" s="1262"/>
      <c r="C16" s="1262"/>
      <c r="D16" s="227"/>
      <c r="E16" s="20"/>
      <c r="F16" s="208"/>
      <c r="G16" s="779"/>
      <c r="I16" s="23"/>
      <c r="J16" s="23"/>
      <c r="K16" s="23"/>
      <c r="L16" s="23"/>
      <c r="M16" s="23"/>
      <c r="N16" s="16"/>
    </row>
    <row r="17" spans="1:14">
      <c r="B17" s="1262"/>
      <c r="C17" s="1262"/>
      <c r="D17" s="227"/>
      <c r="E17" s="20"/>
      <c r="F17" s="208"/>
      <c r="G17" s="779"/>
      <c r="I17" s="23"/>
      <c r="J17" s="23"/>
      <c r="K17" s="23"/>
      <c r="L17" s="23"/>
      <c r="M17" s="23"/>
      <c r="N17" s="16"/>
    </row>
    <row r="18" spans="1:14">
      <c r="B18" s="1262"/>
      <c r="C18" s="1262"/>
      <c r="D18" s="227"/>
      <c r="E18" s="24"/>
      <c r="F18" s="208"/>
      <c r="G18" s="779"/>
      <c r="H18" s="25"/>
      <c r="I18" s="23"/>
      <c r="J18" s="23"/>
      <c r="K18" s="23"/>
      <c r="L18" s="23"/>
      <c r="M18" s="23"/>
      <c r="N18" s="26"/>
    </row>
    <row r="19" spans="1:14">
      <c r="B19" s="1262"/>
      <c r="C19" s="1262"/>
      <c r="D19" s="227"/>
      <c r="E19" s="24"/>
      <c r="F19" s="208"/>
      <c r="G19" s="779"/>
      <c r="H19" s="25"/>
      <c r="I19" s="27"/>
      <c r="J19" s="27"/>
      <c r="K19" s="27"/>
      <c r="L19" s="27"/>
      <c r="M19" s="27"/>
      <c r="N19" s="26"/>
    </row>
    <row r="20" spans="1:14">
      <c r="B20" s="1262"/>
      <c r="C20" s="1262"/>
      <c r="D20" s="227"/>
      <c r="E20" s="24"/>
      <c r="F20" s="208"/>
      <c r="G20" s="779"/>
      <c r="H20" s="25"/>
      <c r="I20" s="15"/>
      <c r="J20" s="15"/>
      <c r="K20" s="15"/>
      <c r="L20" s="15"/>
      <c r="M20" s="15"/>
      <c r="N20" s="26"/>
    </row>
    <row r="21" spans="1:14">
      <c r="B21" s="1262"/>
      <c r="C21" s="1262"/>
      <c r="D21" s="227"/>
      <c r="E21" s="24"/>
      <c r="F21" s="208"/>
      <c r="G21" s="779"/>
      <c r="H21" s="25"/>
      <c r="I21" s="15"/>
      <c r="J21" s="15"/>
      <c r="K21" s="15"/>
      <c r="L21" s="15"/>
      <c r="M21" s="15"/>
      <c r="N21" s="26"/>
    </row>
    <row r="22" spans="1:14" ht="15.75" thickBot="1">
      <c r="B22" s="1263" t="s">
        <v>13</v>
      </c>
      <c r="C22" s="1264"/>
      <c r="D22" s="227"/>
      <c r="E22" s="644">
        <f>+SUM(E15:E21)</f>
        <v>626484300</v>
      </c>
      <c r="F22" s="645">
        <f>+SUM(F15:F21)</f>
        <v>300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240</v>
      </c>
      <c r="D24" s="35"/>
      <c r="E24" s="36">
        <f>+E22</f>
        <v>626484300</v>
      </c>
      <c r="F24" s="37"/>
      <c r="G24" s="37"/>
      <c r="H24" s="37"/>
      <c r="I24" s="38"/>
      <c r="J24" s="38"/>
      <c r="K24" s="38"/>
      <c r="L24" s="38"/>
      <c r="M24" s="38"/>
    </row>
    <row r="25" spans="1:14">
      <c r="A25" s="39"/>
      <c r="C25" s="646"/>
      <c r="D25" s="647"/>
      <c r="E25" s="648"/>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c r="H27"/>
      <c r="I27" s="15"/>
      <c r="J27" s="15"/>
      <c r="K27" s="15"/>
      <c r="L27" s="15"/>
      <c r="M27" s="15"/>
      <c r="N27" s="16"/>
    </row>
    <row r="28" spans="1:14">
      <c r="A28" s="39"/>
      <c r="B28"/>
      <c r="C28"/>
      <c r="D28"/>
      <c r="E28"/>
      <c r="F28"/>
      <c r="G28"/>
      <c r="H28"/>
      <c r="I28" s="15"/>
      <c r="J28" s="15"/>
      <c r="K28" s="15"/>
      <c r="L28" s="15"/>
      <c r="M28" s="15"/>
      <c r="N28" s="16"/>
    </row>
    <row r="29" spans="1:14">
      <c r="A29" s="39"/>
      <c r="B29" s="43" t="s">
        <v>17</v>
      </c>
      <c r="C29" s="43" t="s">
        <v>18</v>
      </c>
      <c r="D29" s="43" t="s">
        <v>19</v>
      </c>
      <c r="E29"/>
      <c r="F29"/>
      <c r="G29"/>
      <c r="H29"/>
      <c r="I29" s="15"/>
      <c r="J29" s="15"/>
      <c r="K29" s="15"/>
      <c r="L29" s="15"/>
      <c r="M29" s="15"/>
      <c r="N29" s="16"/>
    </row>
    <row r="30" spans="1:14">
      <c r="A30" s="39"/>
      <c r="B30" s="44" t="s">
        <v>20</v>
      </c>
      <c r="C30" s="44"/>
      <c r="D30" s="44" t="s">
        <v>186</v>
      </c>
      <c r="E30"/>
      <c r="F30"/>
      <c r="G30"/>
      <c r="H30"/>
      <c r="I30" s="15"/>
      <c r="J30" s="15"/>
      <c r="K30" s="15"/>
      <c r="L30" s="15"/>
      <c r="M30" s="15"/>
      <c r="N30" s="16"/>
    </row>
    <row r="31" spans="1:14">
      <c r="A31" s="39"/>
      <c r="B31" s="44" t="s">
        <v>21</v>
      </c>
      <c r="C31" s="44"/>
      <c r="D31" s="44" t="s">
        <v>184</v>
      </c>
      <c r="E31"/>
      <c r="F31"/>
      <c r="G31"/>
      <c r="H31"/>
      <c r="I31" s="15"/>
      <c r="J31" s="15"/>
      <c r="K31" s="15"/>
      <c r="L31" s="15"/>
      <c r="M31" s="15"/>
      <c r="N31" s="16"/>
    </row>
    <row r="32" spans="1:14">
      <c r="A32" s="39"/>
      <c r="B32" s="44" t="s">
        <v>22</v>
      </c>
      <c r="C32" s="44"/>
      <c r="D32" s="44" t="s">
        <v>184</v>
      </c>
      <c r="E32"/>
      <c r="F32"/>
      <c r="G32"/>
      <c r="H32"/>
      <c r="I32" s="15"/>
      <c r="J32" s="15"/>
      <c r="K32" s="15"/>
      <c r="L32" s="15"/>
      <c r="M32" s="15"/>
      <c r="N32" s="16"/>
    </row>
    <row r="33" spans="1:17">
      <c r="A33" s="39"/>
      <c r="B33" s="44" t="s">
        <v>23</v>
      </c>
      <c r="C33" s="44"/>
      <c r="D33" s="44" t="s">
        <v>184</v>
      </c>
      <c r="E33"/>
      <c r="F33"/>
      <c r="G33"/>
      <c r="H33"/>
      <c r="I33" s="15"/>
      <c r="J33" s="15"/>
      <c r="K33" s="15"/>
      <c r="L33" s="15"/>
      <c r="M33" s="15"/>
      <c r="N33" s="16"/>
    </row>
    <row r="34" spans="1:17">
      <c r="A34" s="39"/>
      <c r="B34" s="46" t="s">
        <v>24</v>
      </c>
      <c r="C34" s="46" t="s">
        <v>186</v>
      </c>
      <c r="D34" s="46"/>
      <c r="E34"/>
      <c r="F34"/>
      <c r="G34"/>
      <c r="H34"/>
      <c r="I34" s="15"/>
      <c r="J34" s="15"/>
      <c r="K34" s="15"/>
      <c r="L34" s="15"/>
      <c r="M34" s="15"/>
      <c r="N34" s="16"/>
    </row>
    <row r="35" spans="1:17">
      <c r="A35" s="39"/>
      <c r="B35"/>
      <c r="C35"/>
      <c r="D35"/>
      <c r="E35"/>
      <c r="F35"/>
      <c r="G35"/>
      <c r="H35"/>
      <c r="I35" s="15"/>
      <c r="J35" s="15"/>
      <c r="K35" s="15"/>
      <c r="L35" s="15"/>
      <c r="M35" s="15"/>
      <c r="N35" s="16"/>
    </row>
    <row r="36" spans="1:17">
      <c r="A36" s="39"/>
      <c r="B36" s="42" t="s">
        <v>25</v>
      </c>
      <c r="C36"/>
      <c r="D36"/>
      <c r="E36"/>
      <c r="F36"/>
      <c r="G36"/>
      <c r="H36"/>
      <c r="I36" s="15"/>
      <c r="J36" s="15"/>
      <c r="K36" s="15"/>
      <c r="L36" s="15"/>
      <c r="M36" s="15"/>
      <c r="N36" s="16"/>
    </row>
    <row r="37" spans="1:17">
      <c r="A37" s="39"/>
      <c r="B37"/>
      <c r="C37"/>
      <c r="D37"/>
      <c r="E37"/>
      <c r="F37"/>
      <c r="G37"/>
      <c r="H37"/>
      <c r="I37" s="15"/>
      <c r="J37" s="15"/>
      <c r="K37" s="15"/>
      <c r="L37" s="15"/>
      <c r="M37" s="15"/>
      <c r="N37" s="16"/>
    </row>
    <row r="38" spans="1:17">
      <c r="A38" s="39"/>
      <c r="B38"/>
      <c r="C38"/>
      <c r="D38"/>
      <c r="E38"/>
      <c r="F38"/>
      <c r="G38"/>
      <c r="H38"/>
      <c r="I38" s="15"/>
      <c r="J38" s="15"/>
      <c r="K38" s="15"/>
      <c r="L38" s="15"/>
      <c r="M38" s="15"/>
      <c r="N38" s="16"/>
    </row>
    <row r="39" spans="1:17">
      <c r="A39" s="39"/>
      <c r="B39" s="43" t="s">
        <v>17</v>
      </c>
      <c r="C39" s="43" t="s">
        <v>26</v>
      </c>
      <c r="D39" s="569" t="s">
        <v>27</v>
      </c>
      <c r="E39" s="569" t="s">
        <v>28</v>
      </c>
      <c r="F39"/>
      <c r="G39"/>
      <c r="H39"/>
      <c r="I39" s="15"/>
      <c r="J39" s="15"/>
      <c r="K39" s="15"/>
      <c r="L39" s="15"/>
      <c r="M39" s="15"/>
      <c r="N39" s="16"/>
    </row>
    <row r="40" spans="1:17" ht="65.25" customHeight="1">
      <c r="A40" s="39"/>
      <c r="B40" s="49" t="s">
        <v>29</v>
      </c>
      <c r="C40" s="50">
        <v>40</v>
      </c>
      <c r="D40" s="225">
        <v>0</v>
      </c>
      <c r="E40" s="1265">
        <f>+D40+D41</f>
        <v>0</v>
      </c>
      <c r="F40"/>
      <c r="G40"/>
      <c r="H40"/>
      <c r="I40" s="15"/>
      <c r="J40" s="15"/>
      <c r="K40" s="15"/>
      <c r="L40" s="15"/>
      <c r="M40" s="15"/>
      <c r="N40" s="16"/>
    </row>
    <row r="41" spans="1:17" ht="82.5" customHeight="1">
      <c r="A41" s="39"/>
      <c r="B41" s="49" t="s">
        <v>30</v>
      </c>
      <c r="C41" s="50">
        <v>60</v>
      </c>
      <c r="D41" s="225">
        <f>+F142</f>
        <v>0</v>
      </c>
      <c r="E41" s="1266"/>
      <c r="F41"/>
      <c r="G41"/>
      <c r="H41"/>
      <c r="I41" s="15"/>
      <c r="J41" s="15"/>
      <c r="K41" s="15"/>
      <c r="L41" s="15"/>
      <c r="M41" s="15"/>
      <c r="N41" s="16"/>
    </row>
    <row r="42" spans="1:17">
      <c r="A42" s="39"/>
      <c r="C42" s="40"/>
      <c r="D42" s="23"/>
      <c r="E42" s="41"/>
      <c r="F42" s="37"/>
      <c r="G42" s="37"/>
      <c r="H42" s="37"/>
      <c r="I42" s="38"/>
      <c r="J42" s="38"/>
      <c r="K42" s="38"/>
      <c r="L42" s="38"/>
      <c r="M42" s="38"/>
    </row>
    <row r="43" spans="1:17">
      <c r="A43" s="39"/>
      <c r="C43" s="40"/>
      <c r="D43" s="23"/>
      <c r="E43" s="41"/>
      <c r="F43" s="37"/>
      <c r="G43" s="37"/>
      <c r="H43" s="37"/>
      <c r="I43" s="38"/>
      <c r="J43" s="38"/>
      <c r="K43" s="38"/>
      <c r="L43" s="38"/>
      <c r="M43" s="38"/>
    </row>
    <row r="44" spans="1:17">
      <c r="A44" s="39"/>
      <c r="C44" s="40"/>
      <c r="D44" s="23"/>
      <c r="E44" s="41"/>
      <c r="F44" s="37"/>
      <c r="G44" s="37"/>
      <c r="H44" s="37"/>
      <c r="I44" s="38"/>
      <c r="J44" s="38"/>
      <c r="K44" s="38"/>
      <c r="L44" s="38"/>
      <c r="M44" s="38"/>
    </row>
    <row r="45" spans="1:17" ht="15.75" thickBot="1">
      <c r="M45" s="1267"/>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75">
      <c r="A49" s="150">
        <v>1</v>
      </c>
      <c r="B49" s="153" t="s">
        <v>1127</v>
      </c>
      <c r="C49" s="152"/>
      <c r="D49" s="153"/>
      <c r="E49" s="154"/>
      <c r="F49" s="155"/>
      <c r="G49" s="184"/>
      <c r="H49" s="156"/>
      <c r="I49" s="157"/>
      <c r="J49" s="157"/>
      <c r="K49" s="157"/>
      <c r="L49" s="157"/>
      <c r="M49" s="173"/>
      <c r="N49" s="173">
        <f>+M49*G49</f>
        <v>0</v>
      </c>
      <c r="O49" s="160"/>
      <c r="P49" s="160"/>
      <c r="Q49" s="174" t="s">
        <v>1128</v>
      </c>
      <c r="R49" s="175"/>
      <c r="S49" s="175"/>
      <c r="T49" s="175"/>
      <c r="U49" s="175"/>
      <c r="V49" s="175"/>
      <c r="W49" s="175"/>
      <c r="X49" s="175"/>
      <c r="Y49" s="175"/>
      <c r="Z49" s="175"/>
    </row>
    <row r="50" spans="1:26" s="162" customFormat="1">
      <c r="A50" s="150">
        <f>+A49+1</f>
        <v>2</v>
      </c>
      <c r="B50" s="153"/>
      <c r="C50" s="152"/>
      <c r="D50" s="153"/>
      <c r="E50" s="154"/>
      <c r="F50" s="155"/>
      <c r="G50" s="155"/>
      <c r="H50" s="155"/>
      <c r="I50" s="157"/>
      <c r="J50" s="157"/>
      <c r="K50" s="157"/>
      <c r="L50" s="157"/>
      <c r="M50" s="173"/>
      <c r="N50" s="173"/>
      <c r="O50" s="160"/>
      <c r="P50" s="160"/>
      <c r="Q50" s="174"/>
      <c r="R50" s="175"/>
      <c r="S50" s="175"/>
      <c r="T50" s="175"/>
      <c r="U50" s="175"/>
      <c r="V50" s="175"/>
      <c r="W50" s="175"/>
      <c r="X50" s="175"/>
      <c r="Y50" s="175"/>
      <c r="Z50" s="175"/>
    </row>
    <row r="51" spans="1:26" s="162" customFormat="1">
      <c r="A51" s="150">
        <f t="shared" ref="A51:A56" si="0">+A50+1</f>
        <v>3</v>
      </c>
      <c r="B51" s="153"/>
      <c r="C51" s="152"/>
      <c r="D51" s="153"/>
      <c r="E51" s="154"/>
      <c r="F51" s="155"/>
      <c r="G51" s="155"/>
      <c r="H51" s="155"/>
      <c r="I51" s="157"/>
      <c r="J51" s="157"/>
      <c r="K51" s="157"/>
      <c r="L51" s="157"/>
      <c r="M51" s="173"/>
      <c r="N51" s="173"/>
      <c r="O51" s="160"/>
      <c r="P51" s="160"/>
      <c r="Q51" s="174"/>
      <c r="R51" s="175"/>
      <c r="S51" s="175"/>
      <c r="T51" s="175"/>
      <c r="U51" s="175"/>
      <c r="V51" s="175"/>
      <c r="W51" s="175"/>
      <c r="X51" s="175"/>
      <c r="Y51" s="175"/>
      <c r="Z51" s="175"/>
    </row>
    <row r="52" spans="1:26" s="162" customFormat="1">
      <c r="A52" s="150">
        <f t="shared" si="0"/>
        <v>4</v>
      </c>
      <c r="B52" s="153"/>
      <c r="C52" s="152"/>
      <c r="D52" s="153"/>
      <c r="E52" s="154"/>
      <c r="F52" s="155"/>
      <c r="G52" s="155"/>
      <c r="H52" s="155"/>
      <c r="I52" s="157"/>
      <c r="J52" s="157"/>
      <c r="K52" s="157"/>
      <c r="L52" s="157"/>
      <c r="M52" s="173"/>
      <c r="N52" s="173"/>
      <c r="O52" s="160"/>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N57" si="1">SUM(K49:K56)</f>
        <v>0</v>
      </c>
      <c r="L57" s="158">
        <f t="shared" si="1"/>
        <v>0</v>
      </c>
      <c r="M57" s="185">
        <f t="shared" si="1"/>
        <v>0</v>
      </c>
      <c r="N57" s="158">
        <f t="shared" si="1"/>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228" t="s">
        <v>63</v>
      </c>
      <c r="E60" s="165" t="s">
        <v>64</v>
      </c>
    </row>
    <row r="61" spans="1:26" s="112" customFormat="1" ht="30.6" customHeight="1">
      <c r="B61" s="166" t="s">
        <v>65</v>
      </c>
      <c r="C61" s="167">
        <f>+K57</f>
        <v>0</v>
      </c>
      <c r="D61" s="117"/>
      <c r="E61" s="117" t="s">
        <v>184</v>
      </c>
      <c r="F61" s="168"/>
      <c r="G61" s="168"/>
      <c r="H61" s="168"/>
      <c r="I61" s="168"/>
      <c r="J61" s="168"/>
      <c r="K61" s="168"/>
      <c r="L61" s="168"/>
      <c r="M61" s="168"/>
    </row>
    <row r="62" spans="1:26" s="112" customFormat="1" ht="30" customHeight="1">
      <c r="B62" s="166" t="s">
        <v>66</v>
      </c>
      <c r="C62" s="167">
        <f>+M57</f>
        <v>0</v>
      </c>
      <c r="D62" s="117"/>
      <c r="E62" s="117" t="s">
        <v>184</v>
      </c>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ht="71.25" customHeight="1">
      <c r="B69" s="119" t="s">
        <v>1129</v>
      </c>
      <c r="C69" s="119" t="s">
        <v>155</v>
      </c>
      <c r="D69" s="120" t="s">
        <v>1130</v>
      </c>
      <c r="E69" s="120">
        <v>300</v>
      </c>
      <c r="F69" s="121"/>
      <c r="G69" s="121"/>
      <c r="H69" s="121"/>
      <c r="I69" s="559" t="s">
        <v>19</v>
      </c>
      <c r="J69" s="559"/>
      <c r="K69" s="110"/>
      <c r="L69" s="110"/>
      <c r="M69" s="110"/>
      <c r="N69" s="110"/>
      <c r="O69" s="1369" t="s">
        <v>1131</v>
      </c>
      <c r="P69" s="1370"/>
      <c r="Q69" s="110" t="s">
        <v>19</v>
      </c>
    </row>
    <row r="70" spans="2:17">
      <c r="B70" s="119"/>
      <c r="C70" s="119"/>
      <c r="D70" s="120"/>
      <c r="E70" s="120"/>
      <c r="F70" s="121"/>
      <c r="G70" s="121"/>
      <c r="H70" s="121"/>
      <c r="I70" s="122"/>
      <c r="J70" s="122"/>
      <c r="K70" s="44"/>
      <c r="L70" s="44"/>
      <c r="M70" s="44"/>
      <c r="N70" s="44"/>
      <c r="O70" s="1278"/>
      <c r="P70" s="1279"/>
      <c r="Q70" s="44"/>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s="183" customFormat="1" ht="60.75" customHeight="1">
      <c r="B87" s="129" t="s">
        <v>1132</v>
      </c>
      <c r="C87" s="232"/>
      <c r="D87" s="232"/>
      <c r="E87" s="649"/>
      <c r="F87" s="232"/>
      <c r="G87" s="232"/>
      <c r="H87" s="650"/>
      <c r="I87" s="421"/>
      <c r="J87" s="232"/>
      <c r="K87" s="421"/>
      <c r="L87" s="421"/>
      <c r="M87" s="232"/>
      <c r="N87" s="232"/>
      <c r="O87" s="232"/>
      <c r="P87" s="1276"/>
      <c r="Q87" s="1277"/>
    </row>
    <row r="88" spans="2:17" s="183" customFormat="1" ht="33.6" customHeight="1">
      <c r="B88" s="129" t="s">
        <v>497</v>
      </c>
      <c r="C88" s="123" t="s">
        <v>1133</v>
      </c>
      <c r="D88" s="129" t="s">
        <v>1123</v>
      </c>
      <c r="E88" s="651">
        <v>34675675</v>
      </c>
      <c r="F88" s="129" t="s">
        <v>812</v>
      </c>
      <c r="G88" s="652" t="s">
        <v>1124</v>
      </c>
      <c r="H88" s="650">
        <v>41622</v>
      </c>
      <c r="I88" s="421"/>
      <c r="J88" s="232" t="s">
        <v>19</v>
      </c>
      <c r="K88" s="421"/>
      <c r="L88" s="421"/>
      <c r="M88" s="123" t="s">
        <v>18</v>
      </c>
      <c r="N88" s="123" t="s">
        <v>19</v>
      </c>
      <c r="O88" s="123" t="s">
        <v>19</v>
      </c>
      <c r="P88" s="1369" t="s">
        <v>1134</v>
      </c>
      <c r="Q88" s="1370"/>
    </row>
    <row r="89" spans="2:17" ht="30.75" customHeight="1">
      <c r="B89" s="213"/>
      <c r="C89" s="232"/>
      <c r="D89" s="232"/>
      <c r="E89" s="649"/>
      <c r="F89" s="232"/>
      <c r="G89" s="232"/>
      <c r="H89" s="650"/>
      <c r="I89" s="232"/>
      <c r="J89" s="232"/>
      <c r="K89" s="232"/>
      <c r="L89" s="232"/>
      <c r="M89" s="232"/>
      <c r="N89" s="232"/>
      <c r="O89" s="232"/>
      <c r="P89" s="1276"/>
      <c r="Q89" s="1277"/>
    </row>
    <row r="90" spans="2:17" ht="32.25" customHeight="1">
      <c r="B90" s="213"/>
      <c r="C90" s="232"/>
      <c r="D90" s="232"/>
      <c r="E90" s="649"/>
      <c r="F90" s="232"/>
      <c r="G90" s="232"/>
      <c r="H90" s="650"/>
      <c r="I90" s="232"/>
      <c r="J90" s="232"/>
      <c r="K90" s="232"/>
      <c r="L90" s="232"/>
      <c r="M90" s="232"/>
      <c r="N90" s="232"/>
      <c r="O90" s="232"/>
      <c r="P90" s="1276"/>
      <c r="Q90" s="1277"/>
    </row>
    <row r="91" spans="2:17" ht="27" thickBot="1">
      <c r="B91" s="1374" t="s">
        <v>118</v>
      </c>
      <c r="C91" s="1375"/>
      <c r="D91" s="1375"/>
      <c r="E91" s="1375"/>
      <c r="F91" s="1375"/>
      <c r="G91" s="1375"/>
      <c r="H91" s="1375"/>
      <c r="I91" s="1375"/>
      <c r="J91" s="1375"/>
      <c r="K91" s="1375"/>
      <c r="L91" s="1375"/>
      <c r="M91" s="1375"/>
      <c r="N91" s="1376"/>
    </row>
    <row r="94" spans="2:17" ht="46.15" customHeight="1">
      <c r="B94" s="115" t="s">
        <v>17</v>
      </c>
      <c r="C94" s="115" t="s">
        <v>119</v>
      </c>
      <c r="D94" s="1271" t="s">
        <v>82</v>
      </c>
      <c r="E94" s="1273"/>
    </row>
    <row r="95" spans="2:17" ht="46.9" customHeight="1">
      <c r="B95" s="129" t="s">
        <v>181</v>
      </c>
      <c r="C95" s="225" t="s">
        <v>18</v>
      </c>
      <c r="D95" s="1281"/>
      <c r="E95" s="1281"/>
    </row>
    <row r="98" spans="1:26" ht="26.25">
      <c r="B98" s="1256" t="s">
        <v>121</v>
      </c>
      <c r="C98" s="1257"/>
      <c r="D98" s="1257"/>
      <c r="E98" s="1257"/>
      <c r="F98" s="1257"/>
      <c r="G98" s="1257"/>
      <c r="H98" s="1257"/>
      <c r="I98" s="1257"/>
      <c r="J98" s="1257"/>
      <c r="K98" s="1257"/>
      <c r="L98" s="1257"/>
      <c r="M98" s="1257"/>
      <c r="N98" s="1257"/>
      <c r="O98" s="1257"/>
      <c r="P98" s="1257"/>
    </row>
    <row r="100" spans="1:26" ht="15.75" thickBot="1"/>
    <row r="101" spans="1:26" ht="27" thickBot="1">
      <c r="B101" s="1268" t="s">
        <v>122</v>
      </c>
      <c r="C101" s="1269"/>
      <c r="D101" s="1269"/>
      <c r="E101" s="1269"/>
      <c r="F101" s="1269"/>
      <c r="G101" s="1269"/>
      <c r="H101" s="1269"/>
      <c r="I101" s="1269"/>
      <c r="J101" s="1269"/>
      <c r="K101" s="1269"/>
      <c r="L101" s="1269"/>
      <c r="M101" s="1269"/>
      <c r="N101" s="1270"/>
    </row>
    <row r="103" spans="1:26" ht="15.75" thickBot="1">
      <c r="M103" s="51"/>
      <c r="N103" s="51"/>
    </row>
    <row r="104" spans="1:26" s="15" customFormat="1" ht="109.5" customHeight="1">
      <c r="B104" s="52" t="s">
        <v>33</v>
      </c>
      <c r="C104" s="52" t="s">
        <v>34</v>
      </c>
      <c r="D104" s="52" t="s">
        <v>35</v>
      </c>
      <c r="E104" s="52" t="s">
        <v>36</v>
      </c>
      <c r="F104" s="52" t="s">
        <v>37</v>
      </c>
      <c r="G104" s="52" t="s">
        <v>38</v>
      </c>
      <c r="H104" s="52" t="s">
        <v>39</v>
      </c>
      <c r="I104" s="52" t="s">
        <v>40</v>
      </c>
      <c r="J104" s="52" t="s">
        <v>41</v>
      </c>
      <c r="K104" s="52" t="s">
        <v>42</v>
      </c>
      <c r="L104" s="52" t="s">
        <v>43</v>
      </c>
      <c r="M104" s="53" t="s">
        <v>44</v>
      </c>
      <c r="N104" s="52" t="s">
        <v>45</v>
      </c>
      <c r="O104" s="52" t="s">
        <v>46</v>
      </c>
      <c r="P104" s="54" t="s">
        <v>47</v>
      </c>
      <c r="Q104" s="54" t="s">
        <v>48</v>
      </c>
    </row>
    <row r="105" spans="1:26" s="162" customFormat="1" ht="25.5" customHeight="1">
      <c r="A105" s="150">
        <v>1</v>
      </c>
      <c r="B105" s="153"/>
      <c r="C105" s="153"/>
      <c r="D105" s="153"/>
      <c r="E105" s="159"/>
      <c r="F105" s="155"/>
      <c r="G105" s="155"/>
      <c r="H105" s="62"/>
      <c r="I105" s="62"/>
      <c r="J105" s="157"/>
      <c r="K105" s="159"/>
      <c r="L105" s="159"/>
      <c r="M105" s="159"/>
      <c r="N105" s="159"/>
      <c r="O105" s="640"/>
      <c r="P105" s="641"/>
      <c r="Q105" s="73"/>
      <c r="R105" s="175"/>
      <c r="S105" s="175"/>
      <c r="T105" s="175"/>
      <c r="U105" s="175"/>
      <c r="V105" s="175"/>
      <c r="W105" s="175"/>
      <c r="X105" s="175"/>
      <c r="Y105" s="175"/>
      <c r="Z105" s="175"/>
    </row>
    <row r="106" spans="1:26" s="162" customFormat="1" ht="25.5" customHeight="1">
      <c r="A106" s="150">
        <f>+A105+1</f>
        <v>2</v>
      </c>
      <c r="B106" s="153"/>
      <c r="C106" s="153"/>
      <c r="D106" s="153"/>
      <c r="E106" s="159"/>
      <c r="F106" s="155"/>
      <c r="G106" s="155"/>
      <c r="H106" s="62"/>
      <c r="I106" s="62"/>
      <c r="J106" s="157"/>
      <c r="K106" s="159"/>
      <c r="L106" s="159"/>
      <c r="M106" s="159"/>
      <c r="N106" s="159"/>
      <c r="O106" s="640"/>
      <c r="P106" s="641"/>
      <c r="Q106" s="73"/>
      <c r="R106" s="175"/>
      <c r="S106" s="175"/>
      <c r="T106" s="175"/>
      <c r="U106" s="175"/>
      <c r="V106" s="175"/>
      <c r="W106" s="175"/>
      <c r="X106" s="175"/>
      <c r="Y106" s="175"/>
      <c r="Z106" s="175"/>
    </row>
    <row r="107" spans="1:26" s="162" customFormat="1" ht="25.5" customHeight="1">
      <c r="A107" s="150">
        <f t="shared" ref="A107:A112" si="2">+A106+1</f>
        <v>3</v>
      </c>
      <c r="B107" s="153"/>
      <c r="C107" s="153"/>
      <c r="D107" s="153"/>
      <c r="E107" s="159"/>
      <c r="F107" s="155"/>
      <c r="G107" s="155"/>
      <c r="H107" s="62"/>
      <c r="I107" s="62"/>
      <c r="J107" s="157"/>
      <c r="K107" s="159"/>
      <c r="L107" s="159"/>
      <c r="M107" s="159"/>
      <c r="N107" s="159"/>
      <c r="O107" s="640"/>
      <c r="P107" s="641"/>
      <c r="Q107" s="73"/>
      <c r="R107" s="175"/>
      <c r="S107" s="175"/>
      <c r="T107" s="175"/>
      <c r="U107" s="175"/>
      <c r="V107" s="175"/>
      <c r="W107" s="175"/>
      <c r="X107" s="175"/>
      <c r="Y107" s="175"/>
      <c r="Z107" s="175"/>
    </row>
    <row r="108" spans="1:26" s="162" customFormat="1" ht="25.5" customHeight="1">
      <c r="A108" s="150">
        <f t="shared" si="2"/>
        <v>4</v>
      </c>
      <c r="B108" s="153"/>
      <c r="C108" s="153"/>
      <c r="D108" s="153"/>
      <c r="E108" s="159"/>
      <c r="F108" s="155"/>
      <c r="G108" s="155"/>
      <c r="H108" s="62"/>
      <c r="I108" s="62"/>
      <c r="J108" s="157"/>
      <c r="K108" s="159"/>
      <c r="L108" s="159"/>
      <c r="M108" s="159"/>
      <c r="N108" s="159"/>
      <c r="O108" s="640"/>
      <c r="P108" s="641"/>
      <c r="Q108" s="73"/>
      <c r="R108" s="175"/>
      <c r="S108" s="175"/>
      <c r="T108" s="175"/>
      <c r="U108" s="175"/>
      <c r="V108" s="175"/>
      <c r="W108" s="175"/>
      <c r="X108" s="175"/>
      <c r="Y108" s="175"/>
      <c r="Z108" s="175"/>
    </row>
    <row r="109" spans="1:26" s="162" customFormat="1" ht="25.5" customHeight="1">
      <c r="A109" s="150">
        <f t="shared" si="2"/>
        <v>5</v>
      </c>
      <c r="B109" s="153"/>
      <c r="C109" s="153"/>
      <c r="D109" s="153"/>
      <c r="E109" s="159"/>
      <c r="F109" s="155"/>
      <c r="G109" s="155"/>
      <c r="H109" s="62"/>
      <c r="I109" s="62"/>
      <c r="J109" s="157"/>
      <c r="K109" s="159"/>
      <c r="L109" s="159"/>
      <c r="M109" s="159"/>
      <c r="N109" s="159"/>
      <c r="O109" s="640"/>
      <c r="P109" s="641"/>
      <c r="Q109" s="73"/>
      <c r="R109" s="175"/>
      <c r="S109" s="175"/>
      <c r="T109" s="175"/>
      <c r="U109" s="175"/>
      <c r="V109" s="175"/>
      <c r="W109" s="175"/>
      <c r="X109" s="175"/>
      <c r="Y109" s="175"/>
      <c r="Z109" s="175"/>
    </row>
    <row r="110" spans="1:26" s="162" customFormat="1" ht="25.5" customHeight="1">
      <c r="A110" s="150">
        <f t="shared" si="2"/>
        <v>6</v>
      </c>
      <c r="B110" s="153"/>
      <c r="C110" s="153"/>
      <c r="D110" s="153"/>
      <c r="E110" s="159"/>
      <c r="F110" s="155"/>
      <c r="G110" s="155"/>
      <c r="H110" s="156"/>
      <c r="I110" s="156"/>
      <c r="J110" s="157"/>
      <c r="K110" s="159"/>
      <c r="L110" s="159"/>
      <c r="M110" s="159"/>
      <c r="N110" s="159"/>
      <c r="O110" s="640"/>
      <c r="P110" s="641"/>
      <c r="Q110" s="73"/>
      <c r="R110" s="175"/>
      <c r="S110" s="175"/>
      <c r="T110" s="175"/>
      <c r="U110" s="175"/>
      <c r="V110" s="175"/>
      <c r="W110" s="175"/>
      <c r="X110" s="175"/>
      <c r="Y110" s="175"/>
      <c r="Z110" s="175"/>
    </row>
    <row r="111" spans="1:26" s="162" customFormat="1" ht="25.5" customHeight="1">
      <c r="A111" s="150">
        <f t="shared" si="2"/>
        <v>7</v>
      </c>
      <c r="B111" s="153"/>
      <c r="C111" s="153"/>
      <c r="D111" s="153"/>
      <c r="E111" s="159"/>
      <c r="F111" s="155"/>
      <c r="G111" s="155"/>
      <c r="H111" s="156"/>
      <c r="I111" s="156"/>
      <c r="J111" s="157"/>
      <c r="K111" s="159"/>
      <c r="L111" s="159"/>
      <c r="M111" s="159"/>
      <c r="N111" s="159"/>
      <c r="O111" s="640"/>
      <c r="P111" s="641"/>
      <c r="Q111" s="73"/>
      <c r="R111" s="175"/>
      <c r="S111" s="175"/>
      <c r="T111" s="175"/>
      <c r="U111" s="175"/>
      <c r="V111" s="175"/>
      <c r="W111" s="175"/>
      <c r="X111" s="175"/>
      <c r="Y111" s="175"/>
      <c r="Z111" s="175"/>
    </row>
    <row r="112" spans="1:26" s="162" customFormat="1" ht="25.5" customHeight="1">
      <c r="A112" s="150">
        <f t="shared" si="2"/>
        <v>8</v>
      </c>
      <c r="B112" s="151" t="s">
        <v>28</v>
      </c>
      <c r="C112" s="152"/>
      <c r="D112" s="153"/>
      <c r="E112" s="159"/>
      <c r="F112" s="155"/>
      <c r="G112" s="155"/>
      <c r="H112" s="156"/>
      <c r="I112" s="156"/>
      <c r="J112" s="157"/>
      <c r="K112" s="521">
        <f t="shared" ref="K112:N112" si="3">SUM(K104:K111)</f>
        <v>0</v>
      </c>
      <c r="L112" s="521">
        <f t="shared" si="3"/>
        <v>0</v>
      </c>
      <c r="M112" s="521">
        <f t="shared" si="3"/>
        <v>0</v>
      </c>
      <c r="N112" s="521">
        <f t="shared" si="3"/>
        <v>0</v>
      </c>
      <c r="O112" s="640"/>
      <c r="P112" s="641"/>
      <c r="Q112" s="132"/>
      <c r="R112" s="175"/>
      <c r="S112" s="175"/>
      <c r="T112" s="175"/>
      <c r="U112" s="175"/>
      <c r="V112" s="175"/>
      <c r="W112" s="175"/>
      <c r="X112" s="175"/>
      <c r="Y112" s="175"/>
      <c r="Z112" s="175"/>
    </row>
    <row r="113" spans="2:17">
      <c r="B113" s="112"/>
      <c r="C113" s="112"/>
      <c r="D113" s="112"/>
      <c r="E113" s="163"/>
      <c r="F113" s="112"/>
      <c r="G113" s="112"/>
      <c r="H113" s="112"/>
      <c r="I113" s="112"/>
      <c r="J113" s="112"/>
      <c r="K113" s="112"/>
      <c r="L113" s="112"/>
      <c r="M113" s="112"/>
      <c r="N113" s="112"/>
      <c r="O113" s="112"/>
      <c r="P113" s="112"/>
    </row>
    <row r="114" spans="2:17" ht="18.75">
      <c r="B114" s="166" t="s">
        <v>123</v>
      </c>
      <c r="C114" s="176"/>
      <c r="H114" s="168"/>
      <c r="I114" s="168"/>
      <c r="J114" s="168"/>
      <c r="K114" s="168"/>
      <c r="L114" s="168"/>
      <c r="M114" s="168"/>
      <c r="N114" s="112"/>
      <c r="O114" s="112"/>
      <c r="P114" s="112"/>
    </row>
    <row r="116" spans="2:17" ht="15.75" thickBot="1"/>
    <row r="117" spans="2:17" ht="37.15" customHeight="1" thickBot="1">
      <c r="B117" s="177" t="s">
        <v>124</v>
      </c>
      <c r="C117" s="142" t="s">
        <v>125</v>
      </c>
      <c r="D117" s="177" t="s">
        <v>27</v>
      </c>
      <c r="E117" s="142" t="s">
        <v>126</v>
      </c>
    </row>
    <row r="118" spans="2:17" ht="41.45" customHeight="1">
      <c r="B118" s="178" t="s">
        <v>127</v>
      </c>
      <c r="C118" s="179">
        <v>20</v>
      </c>
      <c r="D118" s="179">
        <v>0</v>
      </c>
      <c r="E118" s="1282">
        <f>+D118+D119+D120</f>
        <v>0</v>
      </c>
    </row>
    <row r="119" spans="2:17">
      <c r="B119" s="178" t="s">
        <v>128</v>
      </c>
      <c r="C119" s="118">
        <v>30</v>
      </c>
      <c r="D119" s="225">
        <v>0</v>
      </c>
      <c r="E119" s="1283"/>
    </row>
    <row r="120" spans="2:17" ht="15.75" thickBot="1">
      <c r="B120" s="178" t="s">
        <v>129</v>
      </c>
      <c r="C120" s="180">
        <v>40</v>
      </c>
      <c r="D120" s="180">
        <v>0</v>
      </c>
      <c r="E120" s="1284"/>
    </row>
    <row r="122" spans="2:17" ht="15.75" thickBot="1"/>
    <row r="123" spans="2:17" ht="27" thickBot="1">
      <c r="B123" s="1268" t="s">
        <v>130</v>
      </c>
      <c r="C123" s="1269"/>
      <c r="D123" s="1269"/>
      <c r="E123" s="1269"/>
      <c r="F123" s="1269"/>
      <c r="G123" s="1269"/>
      <c r="H123" s="1269"/>
      <c r="I123" s="1269"/>
      <c r="J123" s="1269"/>
      <c r="K123" s="1269"/>
      <c r="L123" s="1269"/>
      <c r="M123" s="1269"/>
      <c r="N123" s="1270"/>
    </row>
    <row r="125" spans="2:17" ht="76.5" customHeight="1">
      <c r="B125" s="114" t="s">
        <v>92</v>
      </c>
      <c r="C125" s="114" t="s">
        <v>93</v>
      </c>
      <c r="D125" s="114" t="s">
        <v>94</v>
      </c>
      <c r="E125" s="114" t="s">
        <v>95</v>
      </c>
      <c r="F125" s="114" t="s">
        <v>96</v>
      </c>
      <c r="G125" s="114" t="s">
        <v>97</v>
      </c>
      <c r="H125" s="114" t="s">
        <v>98</v>
      </c>
      <c r="I125" s="114" t="s">
        <v>99</v>
      </c>
      <c r="J125" s="1271" t="s">
        <v>100</v>
      </c>
      <c r="K125" s="1272"/>
      <c r="L125" s="1273"/>
      <c r="M125" s="114" t="s">
        <v>101</v>
      </c>
      <c r="N125" s="114" t="s">
        <v>102</v>
      </c>
      <c r="O125" s="114" t="s">
        <v>103</v>
      </c>
      <c r="P125" s="1271" t="s">
        <v>82</v>
      </c>
      <c r="Q125" s="1273"/>
    </row>
    <row r="126" spans="2:17" ht="60.75" customHeight="1">
      <c r="B126" s="579" t="s">
        <v>1135</v>
      </c>
      <c r="C126" s="576"/>
      <c r="D126" s="217"/>
      <c r="E126" s="653"/>
      <c r="F126" s="217"/>
      <c r="G126" s="47"/>
      <c r="H126" s="636"/>
      <c r="I126" s="121"/>
      <c r="J126" s="217"/>
      <c r="K126" s="232"/>
      <c r="L126" s="554"/>
      <c r="N126" s="554"/>
      <c r="O126" s="232"/>
      <c r="P126" s="1276"/>
      <c r="Q126" s="1277"/>
    </row>
    <row r="127" spans="2:17" ht="60.75" customHeight="1">
      <c r="B127" s="579" t="s">
        <v>1136</v>
      </c>
      <c r="C127" s="576"/>
      <c r="D127" s="119"/>
      <c r="E127" s="634"/>
      <c r="F127" s="119"/>
      <c r="G127" s="635"/>
      <c r="H127" s="636"/>
      <c r="I127" s="633"/>
      <c r="J127" s="46"/>
      <c r="K127" s="188"/>
      <c r="L127" s="122"/>
      <c r="M127" s="44"/>
      <c r="N127" s="110"/>
      <c r="O127" s="110"/>
      <c r="P127" s="1296"/>
      <c r="Q127" s="1297"/>
    </row>
    <row r="128" spans="2:17" ht="33.6" customHeight="1">
      <c r="B128" s="579" t="s">
        <v>462</v>
      </c>
      <c r="C128" s="576"/>
      <c r="D128" s="217"/>
      <c r="E128" s="653"/>
      <c r="F128" s="47"/>
      <c r="G128" s="47"/>
      <c r="H128" s="636"/>
      <c r="I128" s="121"/>
      <c r="J128" s="217"/>
      <c r="K128" s="554"/>
      <c r="L128" s="554"/>
      <c r="M128" s="232"/>
      <c r="N128" s="232"/>
      <c r="O128" s="232"/>
      <c r="P128" s="1276"/>
      <c r="Q128" s="1277"/>
    </row>
    <row r="130" spans="2:7" ht="15.75" thickBot="1"/>
    <row r="131" spans="2:7" ht="54" customHeight="1">
      <c r="B131" s="569" t="s">
        <v>17</v>
      </c>
      <c r="C131" s="569" t="s">
        <v>124</v>
      </c>
      <c r="D131" s="114" t="s">
        <v>125</v>
      </c>
      <c r="E131" s="569" t="s">
        <v>27</v>
      </c>
      <c r="F131" s="142" t="s">
        <v>138</v>
      </c>
      <c r="G131" s="143"/>
    </row>
    <row r="132" spans="2:7" ht="120.75" customHeight="1">
      <c r="B132" s="1285" t="s">
        <v>139</v>
      </c>
      <c r="C132" s="144" t="s">
        <v>140</v>
      </c>
      <c r="D132" s="225">
        <v>25</v>
      </c>
      <c r="E132" s="225"/>
      <c r="F132" s="1286">
        <f>+E132+E133+E134</f>
        <v>0</v>
      </c>
      <c r="G132" s="145"/>
    </row>
    <row r="133" spans="2:7" ht="76.150000000000006" customHeight="1">
      <c r="B133" s="1285"/>
      <c r="C133" s="144" t="s">
        <v>141</v>
      </c>
      <c r="D133" s="232">
        <v>25</v>
      </c>
      <c r="E133" s="225"/>
      <c r="F133" s="1287"/>
      <c r="G133" s="145"/>
    </row>
    <row r="134" spans="2:7" ht="69" customHeight="1">
      <c r="B134" s="1285"/>
      <c r="C134" s="144" t="s">
        <v>142</v>
      </c>
      <c r="D134" s="225">
        <v>10</v>
      </c>
      <c r="E134" s="225"/>
      <c r="F134" s="1288"/>
      <c r="G134" s="145"/>
    </row>
    <row r="135" spans="2:7">
      <c r="C135"/>
    </row>
    <row r="138" spans="2:7">
      <c r="B138" s="42" t="s">
        <v>143</v>
      </c>
    </row>
    <row r="141" spans="2:7">
      <c r="B141" s="43" t="s">
        <v>17</v>
      </c>
      <c r="C141" s="43" t="s">
        <v>26</v>
      </c>
      <c r="D141" s="569" t="s">
        <v>27</v>
      </c>
      <c r="E141" s="569" t="s">
        <v>28</v>
      </c>
    </row>
    <row r="142" spans="2:7" ht="61.5" customHeight="1">
      <c r="B142" s="49" t="s">
        <v>144</v>
      </c>
      <c r="C142" s="50">
        <v>40</v>
      </c>
      <c r="D142" s="225">
        <f>+E118</f>
        <v>0</v>
      </c>
      <c r="E142" s="1265">
        <f>+D142+D143</f>
        <v>0</v>
      </c>
    </row>
    <row r="143" spans="2:7" ht="68.25" customHeight="1">
      <c r="B143" s="49" t="s">
        <v>145</v>
      </c>
      <c r="C143" s="50">
        <v>60</v>
      </c>
      <c r="D143" s="225">
        <f>+F132</f>
        <v>0</v>
      </c>
      <c r="E143" s="1266"/>
    </row>
  </sheetData>
  <mergeCells count="46">
    <mergeCell ref="C9:N9"/>
    <mergeCell ref="B2:P2"/>
    <mergeCell ref="B4:P4"/>
    <mergeCell ref="C6:N6"/>
    <mergeCell ref="C7:N7"/>
    <mergeCell ref="C8:N8"/>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D94:E94"/>
    <mergeCell ref="O72:P72"/>
    <mergeCell ref="O73:P73"/>
    <mergeCell ref="O74:P74"/>
    <mergeCell ref="O75:P75"/>
    <mergeCell ref="B81:N81"/>
    <mergeCell ref="J86:L86"/>
    <mergeCell ref="P86:Q86"/>
    <mergeCell ref="P87:Q87"/>
    <mergeCell ref="P88:Q88"/>
    <mergeCell ref="P89:Q89"/>
    <mergeCell ref="P90:Q90"/>
    <mergeCell ref="B91:N91"/>
    <mergeCell ref="E142:E143"/>
    <mergeCell ref="D95:E95"/>
    <mergeCell ref="B98:P98"/>
    <mergeCell ref="B101:N101"/>
    <mergeCell ref="E118:E120"/>
    <mergeCell ref="B123:N123"/>
    <mergeCell ref="J125:L125"/>
    <mergeCell ref="P125:Q125"/>
    <mergeCell ref="P126:Q126"/>
    <mergeCell ref="P127:Q127"/>
    <mergeCell ref="P128:Q128"/>
    <mergeCell ref="B132:B134"/>
    <mergeCell ref="F132:F134"/>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2:Z147"/>
  <sheetViews>
    <sheetView zoomScale="60" zoomScaleNormal="60" workbookViewId="0">
      <selection activeCell="B14" sqref="B14:C21"/>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1117</v>
      </c>
      <c r="D6" s="1258"/>
      <c r="E6" s="1258"/>
      <c r="F6" s="1258"/>
      <c r="G6" s="1258"/>
      <c r="H6" s="1258"/>
      <c r="I6" s="1258"/>
      <c r="J6" s="1258"/>
      <c r="K6" s="1258"/>
      <c r="L6" s="1258"/>
      <c r="M6" s="1258"/>
      <c r="N6" s="1259"/>
    </row>
    <row r="7" spans="2:16" ht="16.5" thickBot="1">
      <c r="B7" s="5" t="s">
        <v>4</v>
      </c>
      <c r="C7" s="1258" t="s">
        <v>1118</v>
      </c>
      <c r="D7" s="1258"/>
      <c r="E7" s="1258"/>
      <c r="F7" s="1258"/>
      <c r="G7" s="1258"/>
      <c r="H7" s="1258"/>
      <c r="I7" s="1258"/>
      <c r="J7" s="1258"/>
      <c r="K7" s="1258"/>
      <c r="L7" s="1258"/>
      <c r="M7" s="1258"/>
      <c r="N7" s="1259"/>
    </row>
    <row r="8" spans="2:16" ht="16.5" thickBot="1">
      <c r="B8" s="5" t="s">
        <v>5</v>
      </c>
      <c r="C8" s="1258" t="s">
        <v>1118</v>
      </c>
      <c r="D8" s="1258"/>
      <c r="E8" s="1258"/>
      <c r="F8" s="1258"/>
      <c r="G8" s="1258"/>
      <c r="H8" s="1258"/>
      <c r="I8" s="1258"/>
      <c r="J8" s="1258"/>
      <c r="K8" s="1258"/>
      <c r="L8" s="1258"/>
      <c r="M8" s="1258"/>
      <c r="N8" s="1259"/>
    </row>
    <row r="9" spans="2:16" ht="16.5" thickBot="1">
      <c r="B9" s="5" t="s">
        <v>6</v>
      </c>
      <c r="C9" s="1258" t="s">
        <v>1118</v>
      </c>
      <c r="D9" s="1258"/>
      <c r="E9" s="1258"/>
      <c r="F9" s="1258"/>
      <c r="G9" s="1258"/>
      <c r="H9" s="1258"/>
      <c r="I9" s="1258"/>
      <c r="J9" s="1258"/>
      <c r="K9" s="1258"/>
      <c r="L9" s="1258"/>
      <c r="M9" s="1258"/>
      <c r="N9" s="1259"/>
    </row>
    <row r="10" spans="2:16" ht="16.5" thickBot="1">
      <c r="B10" s="5" t="s">
        <v>7</v>
      </c>
      <c r="C10" s="1260">
        <v>38</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227" t="s">
        <v>10</v>
      </c>
      <c r="E14" s="227" t="s">
        <v>11</v>
      </c>
      <c r="F14" s="227" t="s">
        <v>12</v>
      </c>
      <c r="G14" s="776"/>
      <c r="I14" s="19"/>
      <c r="J14" s="19"/>
      <c r="K14" s="19"/>
      <c r="L14" s="19"/>
      <c r="M14" s="19"/>
      <c r="N14" s="16"/>
    </row>
    <row r="15" spans="2:16">
      <c r="B15" s="1262"/>
      <c r="C15" s="1262"/>
      <c r="D15" s="227">
        <v>38</v>
      </c>
      <c r="E15" s="20">
        <v>391786272</v>
      </c>
      <c r="F15" s="446">
        <v>144</v>
      </c>
      <c r="G15" s="779"/>
      <c r="I15" s="23"/>
      <c r="J15" s="23"/>
      <c r="K15" s="23"/>
      <c r="L15" s="23"/>
      <c r="M15" s="23"/>
      <c r="N15" s="16"/>
    </row>
    <row r="16" spans="2:16">
      <c r="B16" s="1262"/>
      <c r="C16" s="1262"/>
      <c r="D16" s="227"/>
      <c r="E16" s="20"/>
      <c r="F16" s="446"/>
      <c r="G16" s="779"/>
      <c r="I16" s="23"/>
      <c r="J16" s="23"/>
      <c r="K16" s="23"/>
      <c r="L16" s="23"/>
      <c r="M16" s="23"/>
      <c r="N16" s="16"/>
    </row>
    <row r="17" spans="1:14">
      <c r="B17" s="1262"/>
      <c r="C17" s="1262"/>
      <c r="D17" s="227"/>
      <c r="E17" s="20"/>
      <c r="F17" s="446"/>
      <c r="G17" s="779"/>
      <c r="I17" s="23"/>
      <c r="J17" s="23"/>
      <c r="K17" s="23"/>
      <c r="L17" s="23"/>
      <c r="M17" s="23"/>
      <c r="N17" s="16"/>
    </row>
    <row r="18" spans="1:14">
      <c r="B18" s="1262"/>
      <c r="C18" s="1262"/>
      <c r="D18" s="227"/>
      <c r="E18" s="24"/>
      <c r="F18" s="446"/>
      <c r="G18" s="779"/>
      <c r="H18" s="25"/>
      <c r="I18" s="23"/>
      <c r="J18" s="23"/>
      <c r="K18" s="23"/>
      <c r="L18" s="23"/>
      <c r="M18" s="23"/>
      <c r="N18" s="26"/>
    </row>
    <row r="19" spans="1:14">
      <c r="B19" s="1262"/>
      <c r="C19" s="1262"/>
      <c r="D19" s="227"/>
      <c r="E19" s="24"/>
      <c r="F19" s="446"/>
      <c r="G19" s="779"/>
      <c r="H19" s="25"/>
      <c r="I19" s="27"/>
      <c r="J19" s="27"/>
      <c r="K19" s="27"/>
      <c r="L19" s="27"/>
      <c r="M19" s="27"/>
      <c r="N19" s="26"/>
    </row>
    <row r="20" spans="1:14">
      <c r="B20" s="1262"/>
      <c r="C20" s="1262"/>
      <c r="D20" s="227"/>
      <c r="E20" s="24"/>
      <c r="F20" s="446"/>
      <c r="G20" s="779"/>
      <c r="H20" s="25"/>
      <c r="I20" s="15"/>
      <c r="J20" s="15"/>
      <c r="K20" s="15"/>
      <c r="L20" s="15"/>
      <c r="M20" s="15"/>
      <c r="N20" s="26"/>
    </row>
    <row r="21" spans="1:14">
      <c r="B21" s="1262"/>
      <c r="C21" s="1262"/>
      <c r="D21" s="227"/>
      <c r="E21" s="24"/>
      <c r="F21" s="446"/>
      <c r="G21" s="779"/>
      <c r="H21" s="25"/>
      <c r="I21" s="15"/>
      <c r="J21" s="15"/>
      <c r="K21" s="15"/>
      <c r="L21" s="15"/>
      <c r="M21" s="15"/>
      <c r="N21" s="26"/>
    </row>
    <row r="22" spans="1:14" ht="15.75" thickBot="1">
      <c r="B22" s="1263" t="s">
        <v>13</v>
      </c>
      <c r="C22" s="1264"/>
      <c r="D22" s="227"/>
      <c r="E22" s="28">
        <f>+SUM(E15:E21)</f>
        <v>391786272</v>
      </c>
      <c r="F22" s="29">
        <f>+SUM(F15:F21)</f>
        <v>144</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115.2</v>
      </c>
      <c r="D24" s="35"/>
      <c r="E24" s="36">
        <v>391786272</v>
      </c>
      <c r="F24" s="37"/>
      <c r="G24" s="37"/>
      <c r="H24" s="37"/>
      <c r="I24" s="38"/>
      <c r="J24" s="38"/>
      <c r="K24" s="38"/>
      <c r="L24" s="38"/>
      <c r="M24" s="38"/>
    </row>
    <row r="25" spans="1:14">
      <c r="A25" s="39"/>
      <c r="C25" s="40"/>
      <c r="D25" s="23"/>
      <c r="E25" s="41"/>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c r="H27"/>
      <c r="I27" s="15"/>
      <c r="J27" s="15"/>
      <c r="K27" s="15"/>
      <c r="L27" s="15"/>
      <c r="M27" s="15"/>
      <c r="N27" s="16"/>
    </row>
    <row r="28" spans="1:14">
      <c r="A28" s="39"/>
      <c r="B28"/>
      <c r="C28"/>
      <c r="D28"/>
      <c r="E28"/>
      <c r="F28"/>
      <c r="G28"/>
      <c r="H28"/>
      <c r="I28" s="15"/>
      <c r="J28" s="15"/>
      <c r="K28" s="15"/>
      <c r="L28" s="15"/>
      <c r="M28" s="15"/>
      <c r="N28" s="16"/>
    </row>
    <row r="29" spans="1:14">
      <c r="A29" s="39"/>
      <c r="B29" s="43" t="s">
        <v>17</v>
      </c>
      <c r="C29" s="43" t="s">
        <v>18</v>
      </c>
      <c r="D29" s="43" t="s">
        <v>19</v>
      </c>
      <c r="E29"/>
      <c r="F29"/>
      <c r="G29"/>
      <c r="H29"/>
      <c r="I29" s="15"/>
      <c r="J29" s="15"/>
      <c r="K29" s="15"/>
      <c r="L29" s="15"/>
      <c r="M29" s="15"/>
      <c r="N29" s="16"/>
    </row>
    <row r="30" spans="1:14">
      <c r="A30" s="39"/>
      <c r="B30" s="44" t="s">
        <v>20</v>
      </c>
      <c r="C30" s="44"/>
      <c r="D30" s="44" t="s">
        <v>184</v>
      </c>
      <c r="E30"/>
      <c r="F30"/>
      <c r="G30"/>
      <c r="H30"/>
      <c r="I30" s="15"/>
      <c r="J30" s="15"/>
      <c r="K30" s="15"/>
      <c r="L30" s="15"/>
      <c r="M30" s="15"/>
      <c r="N30" s="16"/>
    </row>
    <row r="31" spans="1:14">
      <c r="A31" s="39"/>
      <c r="B31" s="44" t="s">
        <v>21</v>
      </c>
      <c r="C31" s="44"/>
      <c r="D31" s="44" t="s">
        <v>186</v>
      </c>
      <c r="E31"/>
      <c r="F31"/>
      <c r="G31"/>
      <c r="H31"/>
      <c r="I31" s="15"/>
      <c r="J31" s="15"/>
      <c r="K31" s="15"/>
      <c r="L31" s="15"/>
      <c r="M31" s="15"/>
      <c r="N31" s="16"/>
    </row>
    <row r="32" spans="1:14">
      <c r="A32" s="39"/>
      <c r="B32" s="44" t="s">
        <v>22</v>
      </c>
      <c r="C32" s="44"/>
      <c r="D32" s="44" t="s">
        <v>184</v>
      </c>
      <c r="E32"/>
      <c r="F32"/>
      <c r="G32"/>
      <c r="H32"/>
      <c r="I32" s="15"/>
      <c r="J32" s="15"/>
      <c r="K32" s="15"/>
      <c r="L32" s="15"/>
      <c r="M32" s="15"/>
      <c r="N32" s="16"/>
    </row>
    <row r="33" spans="1:17">
      <c r="A33" s="39"/>
      <c r="B33" s="44" t="s">
        <v>23</v>
      </c>
      <c r="C33" s="44"/>
      <c r="D33" s="44" t="s">
        <v>184</v>
      </c>
      <c r="E33"/>
      <c r="F33"/>
      <c r="G33"/>
      <c r="H33"/>
      <c r="I33" s="15"/>
      <c r="J33" s="15"/>
      <c r="K33" s="15"/>
      <c r="L33" s="15"/>
      <c r="M33" s="15"/>
      <c r="N33" s="16"/>
    </row>
    <row r="34" spans="1:17">
      <c r="A34" s="39"/>
      <c r="B34" s="46" t="s">
        <v>24</v>
      </c>
      <c r="C34" s="46" t="s">
        <v>184</v>
      </c>
      <c r="D34" s="46"/>
      <c r="E34"/>
      <c r="F34"/>
      <c r="G34"/>
      <c r="H34"/>
      <c r="I34" s="15"/>
      <c r="J34" s="15"/>
      <c r="K34" s="15"/>
      <c r="L34" s="15"/>
      <c r="M34" s="15"/>
      <c r="N34" s="16"/>
    </row>
    <row r="35" spans="1:17">
      <c r="A35" s="39"/>
      <c r="B35"/>
      <c r="C35"/>
      <c r="D35"/>
      <c r="E35"/>
      <c r="F35"/>
      <c r="G35"/>
      <c r="H35"/>
      <c r="I35" s="15"/>
      <c r="J35" s="15"/>
      <c r="K35" s="15"/>
      <c r="L35" s="15"/>
      <c r="M35" s="15"/>
      <c r="N35" s="16"/>
    </row>
    <row r="36" spans="1:17">
      <c r="A36" s="39"/>
      <c r="B36" s="42" t="s">
        <v>25</v>
      </c>
      <c r="C36"/>
      <c r="D36"/>
      <c r="E36"/>
      <c r="F36"/>
      <c r="G36"/>
      <c r="H36"/>
      <c r="I36" s="15"/>
      <c r="J36" s="15"/>
      <c r="K36" s="15"/>
      <c r="L36" s="15"/>
      <c r="M36" s="15"/>
      <c r="N36" s="16"/>
    </row>
    <row r="37" spans="1:17">
      <c r="A37" s="39"/>
      <c r="B37"/>
      <c r="C37"/>
      <c r="D37"/>
      <c r="E37"/>
      <c r="F37"/>
      <c r="G37"/>
      <c r="H37"/>
      <c r="I37" s="15"/>
      <c r="J37" s="15"/>
      <c r="K37" s="15"/>
      <c r="L37" s="15"/>
      <c r="M37" s="15"/>
      <c r="N37" s="16"/>
    </row>
    <row r="38" spans="1:17">
      <c r="A38" s="39"/>
      <c r="B38"/>
      <c r="C38"/>
      <c r="D38"/>
      <c r="E38"/>
      <c r="F38"/>
      <c r="G38"/>
      <c r="H38"/>
      <c r="I38" s="15"/>
      <c r="J38" s="15"/>
      <c r="K38" s="15"/>
      <c r="L38" s="15"/>
      <c r="M38" s="15"/>
      <c r="N38" s="16"/>
    </row>
    <row r="39" spans="1:17">
      <c r="A39" s="39"/>
      <c r="B39" s="43" t="s">
        <v>17</v>
      </c>
      <c r="C39" s="43" t="s">
        <v>26</v>
      </c>
      <c r="D39" s="569" t="s">
        <v>27</v>
      </c>
      <c r="E39" s="569" t="s">
        <v>28</v>
      </c>
      <c r="F39"/>
      <c r="G39"/>
      <c r="H39"/>
      <c r="I39" s="15"/>
      <c r="J39" s="15"/>
      <c r="K39" s="15"/>
      <c r="L39" s="15"/>
      <c r="M39" s="15"/>
      <c r="N39" s="16"/>
    </row>
    <row r="40" spans="1:17" ht="28.5">
      <c r="A40" s="39"/>
      <c r="B40" s="49" t="s">
        <v>29</v>
      </c>
      <c r="C40" s="50">
        <v>40</v>
      </c>
      <c r="D40" s="225">
        <v>0</v>
      </c>
      <c r="E40" s="1265">
        <f>+D40+D41</f>
        <v>0</v>
      </c>
      <c r="F40"/>
      <c r="G40"/>
      <c r="H40"/>
      <c r="I40" s="15"/>
      <c r="J40" s="15"/>
      <c r="K40" s="15"/>
      <c r="L40" s="15"/>
      <c r="M40" s="15"/>
      <c r="N40" s="16"/>
    </row>
    <row r="41" spans="1:17" ht="42.75">
      <c r="A41" s="39"/>
      <c r="B41" s="49" t="s">
        <v>30</v>
      </c>
      <c r="C41" s="50">
        <v>60</v>
      </c>
      <c r="D41" s="225">
        <f>+F146</f>
        <v>0</v>
      </c>
      <c r="E41" s="1266"/>
      <c r="F41"/>
      <c r="G41"/>
      <c r="H41"/>
      <c r="I41" s="15"/>
      <c r="J41" s="15"/>
      <c r="K41" s="15"/>
      <c r="L41" s="15"/>
      <c r="M41" s="15"/>
      <c r="N41" s="16"/>
    </row>
    <row r="42" spans="1:17">
      <c r="A42" s="39"/>
      <c r="C42" s="40"/>
      <c r="D42" s="23"/>
      <c r="E42" s="41"/>
      <c r="F42" s="37"/>
      <c r="G42" s="37"/>
      <c r="H42" s="37"/>
      <c r="I42" s="38"/>
      <c r="J42" s="38"/>
      <c r="K42" s="38"/>
      <c r="L42" s="38"/>
      <c r="M42" s="38"/>
    </row>
    <row r="43" spans="1:17">
      <c r="A43" s="39"/>
      <c r="C43" s="40"/>
      <c r="D43" s="23"/>
      <c r="E43" s="41"/>
      <c r="F43" s="37"/>
      <c r="G43" s="37"/>
      <c r="H43" s="37"/>
      <c r="I43" s="38"/>
      <c r="J43" s="38"/>
      <c r="K43" s="38"/>
      <c r="L43" s="38"/>
      <c r="M43" s="38"/>
    </row>
    <row r="44" spans="1:17">
      <c r="A44" s="39"/>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v>1</v>
      </c>
      <c r="B49" s="153"/>
      <c r="C49" s="152"/>
      <c r="D49" s="153"/>
      <c r="E49" s="154"/>
      <c r="F49" s="155"/>
      <c r="G49" s="184"/>
      <c r="H49" s="156"/>
      <c r="I49" s="157"/>
      <c r="J49" s="157"/>
      <c r="K49" s="157"/>
      <c r="L49" s="157"/>
      <c r="M49" s="173"/>
      <c r="N49" s="173">
        <f>+M49*G49</f>
        <v>0</v>
      </c>
      <c r="O49" s="160"/>
      <c r="P49" s="160"/>
      <c r="Q49" s="174" t="s">
        <v>1119</v>
      </c>
      <c r="R49" s="175"/>
      <c r="S49" s="175"/>
      <c r="T49" s="175"/>
      <c r="U49" s="175"/>
      <c r="V49" s="175"/>
      <c r="W49" s="175"/>
      <c r="X49" s="175"/>
      <c r="Y49" s="175"/>
      <c r="Z49" s="175"/>
    </row>
    <row r="50" spans="1:26" s="162" customFormat="1">
      <c r="A50" s="150">
        <f>+A49+1</f>
        <v>2</v>
      </c>
      <c r="B50" s="153"/>
      <c r="C50" s="152"/>
      <c r="D50" s="153"/>
      <c r="E50" s="154"/>
      <c r="F50" s="155"/>
      <c r="G50" s="155"/>
      <c r="H50" s="155"/>
      <c r="I50" s="157"/>
      <c r="J50" s="157"/>
      <c r="K50" s="157"/>
      <c r="L50" s="157"/>
      <c r="M50" s="173"/>
      <c r="N50" s="173"/>
      <c r="O50" s="160"/>
      <c r="P50" s="160"/>
      <c r="Q50" s="174"/>
      <c r="R50" s="175"/>
      <c r="S50" s="175"/>
      <c r="T50" s="175"/>
      <c r="U50" s="175"/>
      <c r="V50" s="175"/>
      <c r="W50" s="175"/>
      <c r="X50" s="175"/>
      <c r="Y50" s="175"/>
      <c r="Z50" s="175"/>
    </row>
    <row r="51" spans="1:26" s="162" customFormat="1">
      <c r="A51" s="150">
        <f t="shared" ref="A51:A56" si="0">+A50+1</f>
        <v>3</v>
      </c>
      <c r="B51" s="153"/>
      <c r="C51" s="152"/>
      <c r="D51" s="153"/>
      <c r="E51" s="154"/>
      <c r="F51" s="155"/>
      <c r="G51" s="155"/>
      <c r="H51" s="155"/>
      <c r="I51" s="157"/>
      <c r="J51" s="157"/>
      <c r="K51" s="157"/>
      <c r="L51" s="157"/>
      <c r="M51" s="173"/>
      <c r="N51" s="173"/>
      <c r="O51" s="160"/>
      <c r="P51" s="160"/>
      <c r="Q51" s="174"/>
      <c r="R51" s="175"/>
      <c r="S51" s="175"/>
      <c r="T51" s="175"/>
      <c r="U51" s="175"/>
      <c r="V51" s="175"/>
      <c r="W51" s="175"/>
      <c r="X51" s="175"/>
      <c r="Y51" s="175"/>
      <c r="Z51" s="175"/>
    </row>
    <row r="52" spans="1:26" s="162" customFormat="1">
      <c r="A52" s="150">
        <f t="shared" si="0"/>
        <v>4</v>
      </c>
      <c r="B52" s="153"/>
      <c r="C52" s="152"/>
      <c r="D52" s="153"/>
      <c r="E52" s="154"/>
      <c r="F52" s="155"/>
      <c r="G52" s="155"/>
      <c r="H52" s="155"/>
      <c r="I52" s="157"/>
      <c r="J52" s="157"/>
      <c r="K52" s="157"/>
      <c r="L52" s="157"/>
      <c r="M52" s="173"/>
      <c r="N52" s="173"/>
      <c r="O52" s="160"/>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 t="shared" ref="K57" si="1">SUM(K49:K56)</f>
        <v>0</v>
      </c>
      <c r="L57" s="158">
        <f t="shared" ref="L57:N57" si="2">SUM(L49:L56)</f>
        <v>0</v>
      </c>
      <c r="M57" s="185">
        <f t="shared" si="2"/>
        <v>0</v>
      </c>
      <c r="N57" s="158">
        <f t="shared" si="2"/>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228" t="s">
        <v>63</v>
      </c>
      <c r="E60" s="165" t="s">
        <v>64</v>
      </c>
    </row>
    <row r="61" spans="1:26" s="112" customFormat="1" ht="30.6" customHeight="1">
      <c r="B61" s="166" t="s">
        <v>65</v>
      </c>
      <c r="C61" s="167">
        <f>+K57</f>
        <v>0</v>
      </c>
      <c r="D61" s="233"/>
      <c r="E61" s="233" t="s">
        <v>184</v>
      </c>
      <c r="F61" s="168"/>
      <c r="G61" s="168"/>
      <c r="H61" s="168"/>
      <c r="I61" s="168"/>
      <c r="J61" s="168"/>
      <c r="K61" s="168"/>
      <c r="L61" s="168"/>
      <c r="M61" s="168"/>
    </row>
    <row r="62" spans="1:26" s="112" customFormat="1" ht="30" customHeight="1">
      <c r="B62" s="166" t="s">
        <v>66</v>
      </c>
      <c r="C62" s="167">
        <f>+M57</f>
        <v>0</v>
      </c>
      <c r="D62" s="233"/>
      <c r="E62" s="233" t="s">
        <v>184</v>
      </c>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ht="54" customHeight="1">
      <c r="B69" s="119" t="s">
        <v>1120</v>
      </c>
      <c r="C69" s="119" t="s">
        <v>85</v>
      </c>
      <c r="D69" s="188" t="s">
        <v>1137</v>
      </c>
      <c r="E69" s="121">
        <v>144</v>
      </c>
      <c r="F69" s="121" t="s">
        <v>19</v>
      </c>
      <c r="G69" s="121"/>
      <c r="H69" s="121" t="s">
        <v>19</v>
      </c>
      <c r="I69" s="122"/>
      <c r="J69" s="122" t="s">
        <v>18</v>
      </c>
      <c r="K69" s="44" t="s">
        <v>18</v>
      </c>
      <c r="L69" s="44" t="s">
        <v>18</v>
      </c>
      <c r="M69" s="44" t="s">
        <v>18</v>
      </c>
      <c r="N69" s="44" t="s">
        <v>18</v>
      </c>
      <c r="O69" s="1369" t="s">
        <v>1138</v>
      </c>
      <c r="P69" s="1370"/>
      <c r="Q69" s="232" t="s">
        <v>19</v>
      </c>
    </row>
    <row r="70" spans="2:17">
      <c r="B70" s="119"/>
      <c r="C70" s="119"/>
      <c r="D70" s="120"/>
      <c r="E70" s="120"/>
      <c r="F70" s="121"/>
      <c r="G70" s="121"/>
      <c r="H70" s="121"/>
      <c r="I70" s="122"/>
      <c r="J70" s="122"/>
      <c r="K70" s="44"/>
      <c r="L70" s="44"/>
      <c r="M70" s="44"/>
      <c r="N70" s="44"/>
      <c r="O70" s="1278"/>
      <c r="P70" s="1279"/>
      <c r="Q70" s="44"/>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28.9" customHeight="1">
      <c r="B87" s="213" t="s">
        <v>104</v>
      </c>
      <c r="C87" s="213"/>
      <c r="I87" s="633"/>
      <c r="J87" s="46"/>
      <c r="K87" s="188"/>
      <c r="L87" s="122"/>
      <c r="M87" s="44"/>
      <c r="N87" s="44"/>
      <c r="O87" s="44"/>
      <c r="P87" s="1276"/>
      <c r="Q87" s="1277"/>
    </row>
    <row r="88" spans="2:17" ht="28.9" customHeight="1">
      <c r="B88" s="213" t="s">
        <v>497</v>
      </c>
      <c r="C88" s="213">
        <v>132</v>
      </c>
      <c r="D88" s="119" t="s">
        <v>1123</v>
      </c>
      <c r="E88" s="634">
        <v>34675675</v>
      </c>
      <c r="F88" s="119" t="s">
        <v>812</v>
      </c>
      <c r="G88" s="635" t="s">
        <v>1124</v>
      </c>
      <c r="H88" s="636">
        <v>41622</v>
      </c>
      <c r="I88" s="633"/>
      <c r="J88" s="46" t="s">
        <v>19</v>
      </c>
      <c r="K88" s="188"/>
      <c r="L88" s="122"/>
      <c r="M88" s="44" t="s">
        <v>18</v>
      </c>
      <c r="N88" s="44" t="s">
        <v>19</v>
      </c>
      <c r="O88" s="44" t="s">
        <v>19</v>
      </c>
      <c r="P88" s="1377" t="s">
        <v>1139</v>
      </c>
      <c r="Q88" s="1378"/>
    </row>
    <row r="89" spans="2:17" ht="28.9" customHeight="1">
      <c r="B89" s="213"/>
      <c r="C89" s="213"/>
      <c r="D89" s="119"/>
      <c r="E89" s="119"/>
      <c r="F89" s="119"/>
      <c r="G89" s="635"/>
      <c r="H89" s="636"/>
      <c r="I89" s="633"/>
      <c r="J89" s="46"/>
      <c r="K89" s="188"/>
      <c r="L89" s="122"/>
      <c r="M89" s="44"/>
      <c r="N89" s="44"/>
      <c r="O89" s="44"/>
      <c r="P89" s="1278"/>
      <c r="Q89" s="1279"/>
    </row>
    <row r="90" spans="2:17" ht="28.9" customHeight="1">
      <c r="B90" s="213" t="s">
        <v>133</v>
      </c>
      <c r="C90" s="213"/>
      <c r="D90" s="119"/>
      <c r="E90" s="119"/>
      <c r="F90" s="119"/>
      <c r="G90" s="635"/>
      <c r="H90" s="636"/>
      <c r="I90" s="633"/>
      <c r="J90" s="44"/>
      <c r="K90" s="44"/>
      <c r="L90" s="44"/>
      <c r="M90" s="44"/>
      <c r="N90" s="44"/>
      <c r="O90" s="44"/>
      <c r="P90" s="1281"/>
      <c r="Q90" s="1281"/>
    </row>
    <row r="91" spans="2:17" ht="28.9" customHeight="1">
      <c r="B91" s="44"/>
      <c r="H91" s="206"/>
      <c r="J91" s="637"/>
      <c r="K91" s="637"/>
      <c r="L91" s="637"/>
      <c r="M91" s="637"/>
      <c r="N91" s="637"/>
      <c r="O91" s="637"/>
      <c r="P91" s="1278"/>
      <c r="Q91" s="1279"/>
    </row>
    <row r="92" spans="2:17" ht="28.9" customHeight="1">
      <c r="B92" s="44" t="s">
        <v>133</v>
      </c>
      <c r="C92" s="44"/>
      <c r="D92" s="44"/>
      <c r="E92" s="44"/>
      <c r="F92" s="44"/>
      <c r="G92" s="638"/>
      <c r="H92" s="206"/>
      <c r="I92" s="639"/>
      <c r="J92" s="44"/>
      <c r="K92" s="44"/>
      <c r="L92" s="44"/>
      <c r="M92" s="44"/>
      <c r="N92" s="44"/>
      <c r="O92" s="44"/>
      <c r="P92" s="1278"/>
      <c r="Q92" s="1279"/>
    </row>
    <row r="93" spans="2:17" ht="28.9" customHeight="1">
      <c r="B93" s="44"/>
      <c r="C93" s="44"/>
      <c r="D93" s="44"/>
      <c r="E93" s="44"/>
      <c r="F93" s="44"/>
      <c r="G93" s="638"/>
      <c r="H93" s="206"/>
      <c r="I93" s="639"/>
      <c r="J93" s="44"/>
      <c r="K93" s="44"/>
      <c r="L93" s="44"/>
      <c r="M93" s="44"/>
      <c r="N93" s="44"/>
      <c r="O93" s="44"/>
      <c r="P93" s="1278"/>
      <c r="Q93" s="1279"/>
    </row>
    <row r="94" spans="2:17" ht="28.9" customHeight="1">
      <c r="B94" s="44" t="s">
        <v>112</v>
      </c>
      <c r="C94" s="44"/>
      <c r="D94" s="44"/>
      <c r="E94" s="44"/>
      <c r="F94" s="44"/>
      <c r="G94" s="638"/>
      <c r="H94" s="225"/>
      <c r="I94" s="639"/>
      <c r="J94" s="44"/>
      <c r="K94" s="44"/>
      <c r="L94" s="44"/>
      <c r="M94" s="44"/>
      <c r="N94" s="44"/>
      <c r="O94" s="44"/>
      <c r="P94" s="1278"/>
      <c r="Q94" s="1279"/>
    </row>
    <row r="95" spans="2:17" ht="28.9" customHeight="1" thickBot="1"/>
    <row r="96" spans="2:17" ht="27" thickBot="1">
      <c r="B96" s="1268" t="s">
        <v>118</v>
      </c>
      <c r="C96" s="1269"/>
      <c r="D96" s="1269"/>
      <c r="E96" s="1269"/>
      <c r="F96" s="1269"/>
      <c r="G96" s="1269"/>
      <c r="H96" s="1269"/>
      <c r="I96" s="1269"/>
      <c r="J96" s="1269"/>
      <c r="K96" s="1269"/>
      <c r="L96" s="1269"/>
      <c r="M96" s="1269"/>
      <c r="N96" s="1270"/>
    </row>
    <row r="99" spans="1:26" ht="46.15" customHeight="1">
      <c r="B99" s="115" t="s">
        <v>17</v>
      </c>
      <c r="C99" s="115" t="s">
        <v>119</v>
      </c>
      <c r="D99" s="1271" t="s">
        <v>82</v>
      </c>
      <c r="E99" s="1273"/>
    </row>
    <row r="100" spans="1:26" ht="46.9" customHeight="1">
      <c r="B100" s="129" t="s">
        <v>181</v>
      </c>
      <c r="C100" s="233" t="s">
        <v>18</v>
      </c>
      <c r="D100" s="1350"/>
      <c r="E100" s="1350"/>
    </row>
    <row r="103" spans="1:26" ht="26.25">
      <c r="B103" s="1256" t="s">
        <v>121</v>
      </c>
      <c r="C103" s="1257"/>
      <c r="D103" s="1257"/>
      <c r="E103" s="1257"/>
      <c r="F103" s="1257"/>
      <c r="G103" s="1257"/>
      <c r="H103" s="1257"/>
      <c r="I103" s="1257"/>
      <c r="J103" s="1257"/>
      <c r="K103" s="1257"/>
      <c r="L103" s="1257"/>
      <c r="M103" s="1257"/>
      <c r="N103" s="1257"/>
      <c r="O103" s="1257"/>
      <c r="P103" s="1257"/>
    </row>
    <row r="105" spans="1:26" ht="15.75" thickBot="1"/>
    <row r="106" spans="1:26" ht="27" thickBot="1">
      <c r="B106" s="1268" t="s">
        <v>122</v>
      </c>
      <c r="C106" s="1269"/>
      <c r="D106" s="1269"/>
      <c r="E106" s="1269"/>
      <c r="F106" s="1269"/>
      <c r="G106" s="1269"/>
      <c r="H106" s="1269"/>
      <c r="I106" s="1269"/>
      <c r="J106" s="1269"/>
      <c r="K106" s="1269"/>
      <c r="L106" s="1269"/>
      <c r="M106" s="1269"/>
      <c r="N106" s="1270"/>
    </row>
    <row r="108" spans="1:26" ht="15.75" thickBot="1">
      <c r="M108" s="51"/>
      <c r="N108" s="51"/>
    </row>
    <row r="109" spans="1:26" s="15" customFormat="1" ht="109.5" customHeight="1">
      <c r="B109" s="52" t="s">
        <v>33</v>
      </c>
      <c r="C109" s="52" t="s">
        <v>34</v>
      </c>
      <c r="D109" s="52" t="s">
        <v>35</v>
      </c>
      <c r="E109" s="52" t="s">
        <v>36</v>
      </c>
      <c r="F109" s="52" t="s">
        <v>37</v>
      </c>
      <c r="G109" s="52" t="s">
        <v>38</v>
      </c>
      <c r="H109" s="52" t="s">
        <v>39</v>
      </c>
      <c r="I109" s="52" t="s">
        <v>40</v>
      </c>
      <c r="J109" s="52" t="s">
        <v>41</v>
      </c>
      <c r="K109" s="52" t="s">
        <v>42</v>
      </c>
      <c r="L109" s="52" t="s">
        <v>43</v>
      </c>
      <c r="M109" s="53" t="s">
        <v>44</v>
      </c>
      <c r="N109" s="52" t="s">
        <v>45</v>
      </c>
      <c r="O109" s="52" t="s">
        <v>46</v>
      </c>
      <c r="P109" s="54" t="s">
        <v>47</v>
      </c>
      <c r="Q109" s="54" t="s">
        <v>48</v>
      </c>
    </row>
    <row r="110" spans="1:26" s="162" customFormat="1">
      <c r="A110" s="150">
        <v>1</v>
      </c>
      <c r="B110" s="153"/>
      <c r="C110" s="153"/>
      <c r="D110" s="153"/>
      <c r="E110" s="159"/>
      <c r="F110" s="155"/>
      <c r="G110" s="155"/>
      <c r="H110" s="62"/>
      <c r="I110" s="62"/>
      <c r="J110" s="157"/>
      <c r="K110" s="159"/>
      <c r="L110" s="159"/>
      <c r="M110" s="159"/>
      <c r="N110" s="159"/>
      <c r="O110" s="640"/>
      <c r="P110" s="641"/>
      <c r="Q110" s="73"/>
      <c r="R110" s="175"/>
      <c r="S110" s="175"/>
      <c r="T110" s="175"/>
      <c r="U110" s="175"/>
      <c r="V110" s="175"/>
      <c r="W110" s="175"/>
      <c r="X110" s="175"/>
      <c r="Y110" s="175"/>
      <c r="Z110" s="175"/>
    </row>
    <row r="111" spans="1:26" s="162" customFormat="1">
      <c r="A111" s="150">
        <f>+A110+1</f>
        <v>2</v>
      </c>
      <c r="B111" s="153"/>
      <c r="C111" s="153"/>
      <c r="D111" s="153"/>
      <c r="E111" s="159"/>
      <c r="F111" s="155"/>
      <c r="G111" s="155"/>
      <c r="H111" s="62"/>
      <c r="I111" s="62"/>
      <c r="J111" s="157"/>
      <c r="K111" s="159"/>
      <c r="L111" s="159"/>
      <c r="M111" s="159"/>
      <c r="N111" s="159"/>
      <c r="O111" s="640"/>
      <c r="P111" s="641"/>
      <c r="Q111" s="73"/>
      <c r="R111" s="175"/>
      <c r="S111" s="175"/>
      <c r="T111" s="175"/>
      <c r="U111" s="175"/>
      <c r="V111" s="175"/>
      <c r="W111" s="175"/>
      <c r="X111" s="175"/>
      <c r="Y111" s="175"/>
      <c r="Z111" s="175"/>
    </row>
    <row r="112" spans="1:26" s="162" customFormat="1">
      <c r="A112" s="150">
        <f t="shared" ref="A112:A117" si="3">+A111+1</f>
        <v>3</v>
      </c>
      <c r="B112" s="153"/>
      <c r="C112" s="153"/>
      <c r="D112" s="153"/>
      <c r="E112" s="159"/>
      <c r="F112" s="155"/>
      <c r="G112" s="155"/>
      <c r="H112" s="62"/>
      <c r="I112" s="62"/>
      <c r="J112" s="157"/>
      <c r="K112" s="159"/>
      <c r="L112" s="159"/>
      <c r="M112" s="159"/>
      <c r="N112" s="159"/>
      <c r="O112" s="640"/>
      <c r="P112" s="641"/>
      <c r="Q112" s="73"/>
      <c r="R112" s="175"/>
      <c r="S112" s="175"/>
      <c r="T112" s="175"/>
      <c r="U112" s="175"/>
      <c r="V112" s="175"/>
      <c r="W112" s="175"/>
      <c r="X112" s="175"/>
      <c r="Y112" s="175"/>
      <c r="Z112" s="175"/>
    </row>
    <row r="113" spans="1:26" s="162" customFormat="1">
      <c r="A113" s="150">
        <f t="shared" si="3"/>
        <v>4</v>
      </c>
      <c r="B113" s="153"/>
      <c r="C113" s="153"/>
      <c r="D113" s="153"/>
      <c r="E113" s="159"/>
      <c r="F113" s="155"/>
      <c r="G113" s="155"/>
      <c r="H113" s="62"/>
      <c r="I113" s="62"/>
      <c r="J113" s="157"/>
      <c r="K113" s="159"/>
      <c r="L113" s="159"/>
      <c r="M113" s="159"/>
      <c r="N113" s="159"/>
      <c r="O113" s="640"/>
      <c r="P113" s="641"/>
      <c r="Q113" s="73"/>
      <c r="R113" s="175"/>
      <c r="S113" s="175"/>
      <c r="T113" s="175"/>
      <c r="U113" s="175"/>
      <c r="V113" s="175"/>
      <c r="W113" s="175"/>
      <c r="X113" s="175"/>
      <c r="Y113" s="175"/>
      <c r="Z113" s="175"/>
    </row>
    <row r="114" spans="1:26" s="162" customFormat="1">
      <c r="A114" s="150">
        <f t="shared" si="3"/>
        <v>5</v>
      </c>
      <c r="B114" s="153"/>
      <c r="C114" s="153"/>
      <c r="D114" s="153"/>
      <c r="E114" s="159"/>
      <c r="F114" s="155"/>
      <c r="G114" s="155"/>
      <c r="H114" s="62"/>
      <c r="I114" s="62"/>
      <c r="J114" s="157"/>
      <c r="K114" s="159"/>
      <c r="L114" s="159"/>
      <c r="M114" s="159"/>
      <c r="N114" s="159"/>
      <c r="O114" s="640"/>
      <c r="P114" s="641"/>
      <c r="Q114" s="73"/>
      <c r="R114" s="175"/>
      <c r="S114" s="175"/>
      <c r="T114" s="175"/>
      <c r="U114" s="175"/>
      <c r="V114" s="175"/>
      <c r="W114" s="175"/>
      <c r="X114" s="175"/>
      <c r="Y114" s="175"/>
      <c r="Z114" s="175"/>
    </row>
    <row r="115" spans="1:26" s="162" customFormat="1">
      <c r="A115" s="150">
        <f t="shared" si="3"/>
        <v>6</v>
      </c>
      <c r="B115" s="153"/>
      <c r="C115" s="153"/>
      <c r="D115" s="153"/>
      <c r="E115" s="159"/>
      <c r="F115" s="155"/>
      <c r="G115" s="155"/>
      <c r="H115" s="156"/>
      <c r="I115" s="156"/>
      <c r="J115" s="157"/>
      <c r="K115" s="159"/>
      <c r="L115" s="159"/>
      <c r="M115" s="159"/>
      <c r="N115" s="159"/>
      <c r="O115" s="640"/>
      <c r="P115" s="641"/>
      <c r="Q115" s="73"/>
      <c r="R115" s="175"/>
      <c r="S115" s="175"/>
      <c r="T115" s="175"/>
      <c r="U115" s="175"/>
      <c r="V115" s="175"/>
      <c r="W115" s="175"/>
      <c r="X115" s="175"/>
      <c r="Y115" s="175"/>
      <c r="Z115" s="175"/>
    </row>
    <row r="116" spans="1:26" s="162" customFormat="1">
      <c r="A116" s="150">
        <f t="shared" si="3"/>
        <v>7</v>
      </c>
      <c r="B116" s="153"/>
      <c r="C116" s="153"/>
      <c r="D116" s="153"/>
      <c r="E116" s="159"/>
      <c r="F116" s="155"/>
      <c r="G116" s="155"/>
      <c r="H116" s="156"/>
      <c r="I116" s="156"/>
      <c r="J116" s="157"/>
      <c r="K116" s="159"/>
      <c r="L116" s="159"/>
      <c r="M116" s="159"/>
      <c r="N116" s="159"/>
      <c r="O116" s="640"/>
      <c r="P116" s="641"/>
      <c r="Q116" s="73"/>
      <c r="R116" s="175"/>
      <c r="S116" s="175"/>
      <c r="T116" s="175"/>
      <c r="U116" s="175"/>
      <c r="V116" s="175"/>
      <c r="W116" s="175"/>
      <c r="X116" s="175"/>
      <c r="Y116" s="175"/>
      <c r="Z116" s="175"/>
    </row>
    <row r="117" spans="1:26" s="162" customFormat="1">
      <c r="A117" s="150">
        <f t="shared" si="3"/>
        <v>8</v>
      </c>
      <c r="B117" s="151" t="s">
        <v>28</v>
      </c>
      <c r="C117" s="152"/>
      <c r="D117" s="153"/>
      <c r="E117" s="159"/>
      <c r="F117" s="155"/>
      <c r="G117" s="155"/>
      <c r="H117" s="156"/>
      <c r="I117" s="156"/>
      <c r="J117" s="157"/>
      <c r="K117" s="521">
        <f t="shared" ref="K117:N117" si="4">SUM(K109:K116)</f>
        <v>0</v>
      </c>
      <c r="L117" s="521">
        <f t="shared" si="4"/>
        <v>0</v>
      </c>
      <c r="M117" s="521">
        <f t="shared" si="4"/>
        <v>0</v>
      </c>
      <c r="N117" s="521">
        <f t="shared" si="4"/>
        <v>0</v>
      </c>
      <c r="O117" s="640"/>
      <c r="P117" s="641"/>
      <c r="Q117" s="132"/>
      <c r="R117" s="175"/>
      <c r="S117" s="175"/>
      <c r="T117" s="175"/>
      <c r="U117" s="175"/>
      <c r="V117" s="175"/>
      <c r="W117" s="175"/>
      <c r="X117" s="175"/>
      <c r="Y117" s="175"/>
      <c r="Z117" s="175"/>
    </row>
    <row r="118" spans="1:26" s="162" customFormat="1">
      <c r="A118" s="150"/>
      <c r="B118" s="151"/>
      <c r="C118" s="152"/>
      <c r="D118" s="153"/>
      <c r="E118" s="159"/>
      <c r="F118" s="155"/>
      <c r="G118" s="155"/>
      <c r="H118" s="156"/>
      <c r="I118" s="156"/>
      <c r="J118" s="157"/>
      <c r="K118" s="521"/>
      <c r="L118" s="521"/>
      <c r="M118" s="521"/>
      <c r="N118" s="521"/>
      <c r="O118" s="640"/>
      <c r="P118" s="160"/>
      <c r="Q118" s="654"/>
    </row>
    <row r="119" spans="1:26">
      <c r="B119" s="112"/>
      <c r="C119" s="112"/>
      <c r="D119" s="112"/>
      <c r="E119" s="163"/>
      <c r="F119" s="112"/>
      <c r="G119" s="112"/>
      <c r="H119" s="112"/>
      <c r="I119" s="112"/>
      <c r="J119" s="112"/>
      <c r="K119" s="112"/>
      <c r="L119" s="112"/>
      <c r="M119" s="112"/>
      <c r="N119" s="112"/>
      <c r="O119" s="112"/>
      <c r="P119" s="112"/>
    </row>
    <row r="120" spans="1:26" ht="18.75">
      <c r="B120" s="166" t="s">
        <v>123</v>
      </c>
      <c r="C120" s="176">
        <f>+K118</f>
        <v>0</v>
      </c>
      <c r="H120" s="168"/>
      <c r="I120" s="168"/>
      <c r="J120" s="168"/>
      <c r="K120" s="168"/>
      <c r="L120" s="168"/>
      <c r="M120" s="168"/>
      <c r="N120" s="112"/>
      <c r="O120" s="112"/>
      <c r="P120" s="112"/>
    </row>
    <row r="122" spans="1:26" ht="15.75" thickBot="1"/>
    <row r="123" spans="1:26" ht="37.15" customHeight="1" thickBot="1">
      <c r="B123" s="177" t="s">
        <v>124</v>
      </c>
      <c r="C123" s="142" t="s">
        <v>125</v>
      </c>
      <c r="D123" s="177" t="s">
        <v>27</v>
      </c>
      <c r="E123" s="142" t="s">
        <v>126</v>
      </c>
    </row>
    <row r="124" spans="1:26" ht="41.45" customHeight="1">
      <c r="B124" s="178" t="s">
        <v>127</v>
      </c>
      <c r="C124" s="179">
        <v>20</v>
      </c>
      <c r="D124" s="136">
        <v>0</v>
      </c>
      <c r="E124" s="1282">
        <f>+D124+D125+D126</f>
        <v>0</v>
      </c>
    </row>
    <row r="125" spans="1:26">
      <c r="B125" s="178" t="s">
        <v>128</v>
      </c>
      <c r="C125" s="118">
        <v>30</v>
      </c>
      <c r="D125" s="233">
        <v>0</v>
      </c>
      <c r="E125" s="1283"/>
    </row>
    <row r="126" spans="1:26" ht="15.75" thickBot="1">
      <c r="B126" s="178" t="s">
        <v>129</v>
      </c>
      <c r="C126" s="180">
        <v>40</v>
      </c>
      <c r="D126" s="137">
        <v>0</v>
      </c>
      <c r="E126" s="1284"/>
    </row>
    <row r="128" spans="1:26" ht="15.75" thickBot="1"/>
    <row r="129" spans="2:17" ht="27" thickBot="1">
      <c r="B129" s="1268" t="s">
        <v>130</v>
      </c>
      <c r="C129" s="1269"/>
      <c r="D129" s="1269"/>
      <c r="E129" s="1269"/>
      <c r="F129" s="1269"/>
      <c r="G129" s="1269"/>
      <c r="H129" s="1269"/>
      <c r="I129" s="1269"/>
      <c r="J129" s="1269"/>
      <c r="K129" s="1269"/>
      <c r="L129" s="1269"/>
      <c r="M129" s="1269"/>
      <c r="N129" s="1270"/>
    </row>
    <row r="131" spans="2:17" ht="76.5" customHeight="1">
      <c r="B131" s="114" t="s">
        <v>92</v>
      </c>
      <c r="C131" s="114" t="s">
        <v>93</v>
      </c>
      <c r="D131" s="114" t="s">
        <v>94</v>
      </c>
      <c r="E131" s="114" t="s">
        <v>95</v>
      </c>
      <c r="F131" s="114" t="s">
        <v>96</v>
      </c>
      <c r="G131" s="114" t="s">
        <v>97</v>
      </c>
      <c r="H131" s="114" t="s">
        <v>98</v>
      </c>
      <c r="I131" s="114" t="s">
        <v>99</v>
      </c>
      <c r="J131" s="1271" t="s">
        <v>100</v>
      </c>
      <c r="K131" s="1272"/>
      <c r="L131" s="1273"/>
      <c r="M131" s="114" t="s">
        <v>101</v>
      </c>
      <c r="N131" s="114" t="s">
        <v>102</v>
      </c>
      <c r="O131" s="114" t="s">
        <v>103</v>
      </c>
      <c r="P131" s="1271" t="s">
        <v>82</v>
      </c>
      <c r="Q131" s="1273"/>
    </row>
    <row r="132" spans="2:17" ht="30.6" customHeight="1">
      <c r="B132" s="213" t="s">
        <v>460</v>
      </c>
      <c r="C132" s="213"/>
      <c r="D132" s="119"/>
      <c r="E132" s="119"/>
      <c r="F132" s="119"/>
      <c r="G132" s="119"/>
      <c r="H132" s="119"/>
      <c r="I132" s="120"/>
      <c r="J132" s="46"/>
      <c r="K132" s="188"/>
      <c r="L132" s="122"/>
      <c r="M132" s="44"/>
      <c r="N132" s="44"/>
      <c r="O132" s="44"/>
      <c r="P132" s="1276"/>
      <c r="Q132" s="1277"/>
    </row>
    <row r="133" spans="2:17" ht="30.6" customHeight="1">
      <c r="B133" s="579" t="s">
        <v>461</v>
      </c>
      <c r="C133" s="123"/>
      <c r="D133" s="129"/>
      <c r="E133" s="651"/>
      <c r="F133" s="129"/>
      <c r="G133" s="652"/>
      <c r="H133" s="650"/>
      <c r="I133" s="421"/>
      <c r="J133" s="232"/>
      <c r="K133" s="421"/>
      <c r="L133" s="421"/>
      <c r="M133" s="123"/>
      <c r="N133" s="123"/>
      <c r="O133" s="123"/>
      <c r="P133" s="1369"/>
      <c r="Q133" s="1370"/>
    </row>
    <row r="134" spans="2:17" ht="30.6" customHeight="1">
      <c r="B134" s="213" t="s">
        <v>462</v>
      </c>
      <c r="C134" s="213"/>
      <c r="D134" s="44"/>
      <c r="E134" s="44"/>
      <c r="F134" s="44"/>
      <c r="G134" s="44"/>
      <c r="H134" s="44"/>
      <c r="I134" s="120"/>
      <c r="J134" s="46"/>
      <c r="K134" s="122"/>
      <c r="L134" s="122"/>
      <c r="M134" s="44"/>
      <c r="N134" s="44"/>
      <c r="O134" s="44"/>
      <c r="P134" s="1281"/>
      <c r="Q134" s="1281"/>
    </row>
    <row r="135" spans="2:17" ht="54" customHeight="1">
      <c r="B135" s="570" t="s">
        <v>17</v>
      </c>
      <c r="C135" s="570" t="s">
        <v>124</v>
      </c>
      <c r="D135" s="642" t="s">
        <v>125</v>
      </c>
      <c r="E135" s="570" t="s">
        <v>27</v>
      </c>
      <c r="F135" s="643" t="s">
        <v>138</v>
      </c>
      <c r="G135" s="143"/>
    </row>
    <row r="136" spans="2:17" ht="120.75" customHeight="1">
      <c r="B136" s="1285" t="s">
        <v>139</v>
      </c>
      <c r="C136" s="144" t="s">
        <v>140</v>
      </c>
      <c r="D136" s="225">
        <v>25</v>
      </c>
      <c r="E136" s="225">
        <v>0</v>
      </c>
      <c r="F136" s="1286">
        <f>+E136+E137+E138</f>
        <v>0</v>
      </c>
      <c r="G136" s="145"/>
    </row>
    <row r="137" spans="2:17" ht="76.150000000000006" customHeight="1">
      <c r="B137" s="1285"/>
      <c r="C137" s="144" t="s">
        <v>141</v>
      </c>
      <c r="D137" s="232">
        <v>25</v>
      </c>
      <c r="E137" s="225">
        <v>0</v>
      </c>
      <c r="F137" s="1287"/>
      <c r="G137" s="145"/>
    </row>
    <row r="138" spans="2:17" ht="69" customHeight="1">
      <c r="B138" s="1285"/>
      <c r="C138" s="144" t="s">
        <v>142</v>
      </c>
      <c r="D138" s="225">
        <v>10</v>
      </c>
      <c r="E138" s="225">
        <v>0</v>
      </c>
      <c r="F138" s="1288"/>
      <c r="G138" s="145"/>
    </row>
    <row r="139" spans="2:17">
      <c r="C139"/>
    </row>
    <row r="142" spans="2:17">
      <c r="B142" s="42" t="s">
        <v>143</v>
      </c>
    </row>
    <row r="145" spans="2:5">
      <c r="B145" s="43" t="s">
        <v>17</v>
      </c>
      <c r="C145" s="43" t="s">
        <v>26</v>
      </c>
      <c r="D145" s="569" t="s">
        <v>27</v>
      </c>
      <c r="E145" s="569" t="s">
        <v>28</v>
      </c>
    </row>
    <row r="146" spans="2:5" ht="28.5">
      <c r="B146" s="49" t="s">
        <v>144</v>
      </c>
      <c r="C146" s="50">
        <v>40</v>
      </c>
      <c r="D146" s="225">
        <f>+E124</f>
        <v>0</v>
      </c>
      <c r="E146" s="1265">
        <f>+D146+D147</f>
        <v>0</v>
      </c>
    </row>
    <row r="147" spans="2:5" ht="42.75">
      <c r="B147" s="49" t="s">
        <v>145</v>
      </c>
      <c r="C147" s="50">
        <v>60</v>
      </c>
      <c r="D147" s="225">
        <f>+F136</f>
        <v>0</v>
      </c>
      <c r="E147" s="1266"/>
    </row>
  </sheetData>
  <mergeCells count="50">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B81:N81"/>
    <mergeCell ref="J86:L86"/>
    <mergeCell ref="P86:Q86"/>
    <mergeCell ref="C63:N63"/>
    <mergeCell ref="B65:N65"/>
    <mergeCell ref="O68:P68"/>
    <mergeCell ref="O69:P69"/>
    <mergeCell ref="O70:P70"/>
    <mergeCell ref="O71:P71"/>
    <mergeCell ref="P92:Q92"/>
    <mergeCell ref="O72:P72"/>
    <mergeCell ref="O73:P73"/>
    <mergeCell ref="O74:P74"/>
    <mergeCell ref="O75:P75"/>
    <mergeCell ref="P87:Q87"/>
    <mergeCell ref="P88:Q88"/>
    <mergeCell ref="P89:Q89"/>
    <mergeCell ref="P90:Q90"/>
    <mergeCell ref="P91:Q91"/>
    <mergeCell ref="P132:Q132"/>
    <mergeCell ref="P93:Q93"/>
    <mergeCell ref="P94:Q94"/>
    <mergeCell ref="B96:N96"/>
    <mergeCell ref="D99:E99"/>
    <mergeCell ref="D100:E100"/>
    <mergeCell ref="B103:P103"/>
    <mergeCell ref="B106:N106"/>
    <mergeCell ref="E124:E126"/>
    <mergeCell ref="B129:N129"/>
    <mergeCell ref="J131:L131"/>
    <mergeCell ref="P131:Q131"/>
    <mergeCell ref="P133:Q133"/>
    <mergeCell ref="P134:Q134"/>
    <mergeCell ref="B136:B138"/>
    <mergeCell ref="F136:F138"/>
    <mergeCell ref="E146:E147"/>
  </mergeCells>
  <dataValidations count="2">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A2:Z144"/>
  <sheetViews>
    <sheetView topLeftCell="B1" zoomScale="70" zoomScaleNormal="70" workbookViewId="0">
      <selection activeCell="B14" sqref="B14:C21"/>
    </sheetView>
  </sheetViews>
  <sheetFormatPr baseColWidth="10" defaultRowHeight="15"/>
  <cols>
    <col min="1" max="1" width="3.140625" style="1" bestFit="1" customWidth="1"/>
    <col min="2" max="2" width="67.7109375" style="1" customWidth="1"/>
    <col min="3" max="3" width="31.140625" style="1" customWidth="1"/>
    <col min="4" max="4" width="26.7109375" style="1" customWidth="1"/>
    <col min="5" max="5" width="27.5703125" style="1" customWidth="1"/>
    <col min="6" max="6" width="42.5703125" style="1" customWidth="1"/>
    <col min="7" max="7" width="29.7109375" style="1" customWidth="1"/>
    <col min="8" max="8" width="23.85546875" style="1" customWidth="1"/>
    <col min="9" max="9" width="20.42578125" style="1" customWidth="1"/>
    <col min="10" max="10" width="25.5703125" style="1" customWidth="1"/>
    <col min="11" max="11" width="21" style="1" customWidth="1"/>
    <col min="12" max="12" width="18.7109375" style="1" customWidth="1"/>
    <col min="13" max="13" width="22.7109375" style="1" customWidth="1"/>
    <col min="14" max="14" width="22.140625" style="1" customWidth="1"/>
    <col min="15" max="15" width="26.140625" style="1" customWidth="1"/>
    <col min="16" max="16" width="19.5703125" style="1" bestFit="1" customWidth="1"/>
    <col min="17" max="17" width="62.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1369</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2560</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486" t="s">
        <v>9</v>
      </c>
      <c r="C14" s="1487"/>
      <c r="D14" s="613" t="s">
        <v>10</v>
      </c>
      <c r="E14" s="613" t="s">
        <v>11</v>
      </c>
      <c r="F14" s="613" t="s">
        <v>12</v>
      </c>
      <c r="G14" s="147"/>
      <c r="I14" s="19"/>
      <c r="J14" s="19"/>
      <c r="K14" s="19"/>
      <c r="L14" s="19"/>
      <c r="M14" s="19"/>
      <c r="N14" s="16"/>
    </row>
    <row r="15" spans="2:16" ht="45" customHeight="1">
      <c r="B15" s="1379"/>
      <c r="C15" s="1380"/>
      <c r="D15" s="613">
        <v>20</v>
      </c>
      <c r="E15" s="20">
        <v>835312400</v>
      </c>
      <c r="F15" s="693">
        <v>400</v>
      </c>
      <c r="G15" s="148"/>
      <c r="I15" s="23"/>
      <c r="J15" s="23"/>
      <c r="K15" s="23"/>
      <c r="L15" s="23"/>
      <c r="M15" s="23"/>
      <c r="N15" s="16"/>
    </row>
    <row r="16" spans="2:16" ht="15.75" thickBot="1">
      <c r="B16" s="1263" t="s">
        <v>13</v>
      </c>
      <c r="C16" s="1264"/>
      <c r="D16" s="613"/>
      <c r="E16" s="28">
        <f>SUM(E15)</f>
        <v>835312400</v>
      </c>
      <c r="F16" s="956">
        <f>SUM(F15)</f>
        <v>400</v>
      </c>
      <c r="G16" s="148"/>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F16*80%</f>
        <v>320</v>
      </c>
      <c r="D18" s="266"/>
      <c r="E18" s="36">
        <f>E16</f>
        <v>835312400</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s="43" t="s">
        <v>82</v>
      </c>
      <c r="F23"/>
      <c r="G23"/>
      <c r="H23"/>
      <c r="I23" s="15"/>
      <c r="J23" s="15"/>
      <c r="K23" s="15"/>
      <c r="L23" s="15"/>
      <c r="M23" s="15"/>
      <c r="N23" s="16"/>
    </row>
    <row r="24" spans="1:14">
      <c r="A24" s="773"/>
      <c r="B24" s="44" t="s">
        <v>20</v>
      </c>
      <c r="C24" s="605" t="s">
        <v>18</v>
      </c>
      <c r="D24" s="44"/>
      <c r="E24" s="44"/>
      <c r="F24"/>
      <c r="G24"/>
      <c r="H24"/>
      <c r="I24" s="15"/>
      <c r="J24" s="15"/>
      <c r="K24" s="15"/>
      <c r="L24" s="15"/>
      <c r="M24" s="15"/>
      <c r="N24" s="16"/>
    </row>
    <row r="25" spans="1:14">
      <c r="A25" s="773"/>
      <c r="B25" s="44" t="s">
        <v>21</v>
      </c>
      <c r="C25" s="605" t="s">
        <v>18</v>
      </c>
      <c r="D25" s="44"/>
      <c r="E25" s="44"/>
      <c r="F25"/>
      <c r="G25"/>
      <c r="H25"/>
      <c r="I25" s="15"/>
      <c r="J25" s="15"/>
      <c r="K25" s="15"/>
      <c r="L25" s="15"/>
      <c r="M25" s="15"/>
      <c r="N25" s="16"/>
    </row>
    <row r="26" spans="1:14">
      <c r="A26" s="773"/>
      <c r="B26" s="44" t="s">
        <v>22</v>
      </c>
      <c r="C26" s="605" t="s">
        <v>18</v>
      </c>
      <c r="D26" s="44"/>
      <c r="E26" s="44"/>
      <c r="F26"/>
      <c r="G26"/>
      <c r="H26"/>
      <c r="I26" s="15"/>
      <c r="J26" s="15"/>
      <c r="K26" s="15"/>
      <c r="L26" s="15"/>
      <c r="M26" s="15"/>
      <c r="N26" s="16"/>
    </row>
    <row r="27" spans="1:14" s="183" customFormat="1" ht="62.25" customHeight="1">
      <c r="A27" s="773"/>
      <c r="B27" s="129" t="s">
        <v>23</v>
      </c>
      <c r="C27" s="129"/>
      <c r="D27" s="602" t="s">
        <v>19</v>
      </c>
      <c r="E27" s="610" t="s">
        <v>2561</v>
      </c>
      <c r="I27" s="655"/>
      <c r="J27" s="655"/>
      <c r="K27" s="655"/>
      <c r="L27" s="655"/>
      <c r="M27" s="655"/>
      <c r="N27" s="833"/>
    </row>
    <row r="28" spans="1:14" s="183" customFormat="1" ht="131.25" customHeight="1">
      <c r="A28" s="773"/>
      <c r="B28" s="189" t="s">
        <v>24</v>
      </c>
      <c r="C28" s="129"/>
      <c r="D28" s="602" t="s">
        <v>588</v>
      </c>
      <c r="E28" s="610" t="s">
        <v>2562</v>
      </c>
      <c r="I28" s="655"/>
      <c r="J28" s="655"/>
      <c r="K28" s="655"/>
      <c r="L28" s="655"/>
      <c r="M28" s="655"/>
      <c r="N28" s="833"/>
    </row>
    <row r="29" spans="1:14">
      <c r="A29" s="773"/>
      <c r="B29"/>
      <c r="C29"/>
      <c r="D29"/>
      <c r="E29"/>
      <c r="F29" t="s">
        <v>2563</v>
      </c>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s="43" t="s">
        <v>17</v>
      </c>
      <c r="C32" s="43" t="s">
        <v>26</v>
      </c>
      <c r="D32" s="615" t="s">
        <v>27</v>
      </c>
      <c r="E32" s="615" t="s">
        <v>28</v>
      </c>
      <c r="F32" s="957" t="s">
        <v>2564</v>
      </c>
      <c r="G32"/>
      <c r="H32"/>
      <c r="I32" s="15"/>
      <c r="J32" s="15"/>
      <c r="K32" s="15"/>
      <c r="L32" s="15"/>
      <c r="M32" s="15"/>
      <c r="N32" s="16"/>
    </row>
    <row r="33" spans="1:26" ht="28.5">
      <c r="A33" s="773"/>
      <c r="B33" s="49" t="s">
        <v>29</v>
      </c>
      <c r="C33" s="50">
        <v>40</v>
      </c>
      <c r="D33" s="605">
        <v>0</v>
      </c>
      <c r="E33" s="1265">
        <f>+D33+D34</f>
        <v>0</v>
      </c>
      <c r="F33" s="958"/>
      <c r="G33"/>
      <c r="H33"/>
      <c r="I33" s="15"/>
      <c r="J33" s="15"/>
      <c r="K33" s="15"/>
      <c r="L33" s="15"/>
      <c r="M33" s="15"/>
      <c r="N33" s="16"/>
    </row>
    <row r="34" spans="1:26" ht="57">
      <c r="A34" s="773"/>
      <c r="B34" s="49" t="s">
        <v>30</v>
      </c>
      <c r="C34" s="50">
        <v>60</v>
      </c>
      <c r="D34" s="605">
        <f>+F143</f>
        <v>0</v>
      </c>
      <c r="E34" s="1266"/>
      <c r="F34" s="958"/>
      <c r="G34"/>
      <c r="H34"/>
      <c r="I34" s="15"/>
      <c r="J34" s="15"/>
      <c r="K34" s="15"/>
      <c r="L34" s="15"/>
      <c r="M34" s="15"/>
      <c r="N34" s="16"/>
    </row>
    <row r="35" spans="1:26">
      <c r="A35" s="773"/>
      <c r="C35" s="40"/>
      <c r="D35" s="23"/>
      <c r="E35" s="41"/>
      <c r="F35" s="37"/>
      <c r="G35" s="37"/>
      <c r="H35" s="37"/>
      <c r="I35" s="38"/>
      <c r="J35" s="38"/>
      <c r="K35" s="38"/>
      <c r="L35" s="38"/>
      <c r="M35" s="38"/>
    </row>
    <row r="36" spans="1:26">
      <c r="A36" s="773"/>
      <c r="C36" s="40"/>
      <c r="D36" s="23"/>
      <c r="E36" s="41"/>
      <c r="F36" s="37"/>
      <c r="G36" s="37"/>
      <c r="H36" s="37"/>
      <c r="I36" s="38"/>
      <c r="J36" s="38"/>
      <c r="K36" s="38"/>
      <c r="L36" s="38"/>
      <c r="M36" s="38"/>
    </row>
    <row r="37" spans="1:26">
      <c r="A37" s="773"/>
      <c r="C37" s="40"/>
      <c r="D37" s="23"/>
      <c r="E37" s="41"/>
      <c r="F37" s="37"/>
      <c r="G37" s="37"/>
      <c r="H37" s="37"/>
      <c r="I37" s="38"/>
      <c r="J37" s="38"/>
      <c r="K37" s="38"/>
      <c r="L37" s="38"/>
      <c r="M37" s="38"/>
    </row>
    <row r="38" spans="1:26" ht="15.75" thickBot="1">
      <c r="M38" s="1267"/>
      <c r="N38" s="1267"/>
    </row>
    <row r="39" spans="1:26">
      <c r="B39" s="42" t="s">
        <v>32</v>
      </c>
      <c r="M39" s="51"/>
      <c r="N39" s="51"/>
    </row>
    <row r="40" spans="1:26" ht="15.75" thickBot="1">
      <c r="M40" s="51"/>
      <c r="N40" s="51"/>
    </row>
    <row r="41" spans="1:26" s="15" customFormat="1" ht="109.5" customHeight="1">
      <c r="B41" s="52" t="s">
        <v>33</v>
      </c>
      <c r="C41" s="52" t="s">
        <v>34</v>
      </c>
      <c r="D41" s="52" t="s">
        <v>35</v>
      </c>
      <c r="E41" s="52" t="s">
        <v>36</v>
      </c>
      <c r="F41" s="52" t="s">
        <v>37</v>
      </c>
      <c r="G41" s="52" t="s">
        <v>38</v>
      </c>
      <c r="H41" s="52" t="s">
        <v>39</v>
      </c>
      <c r="I41" s="52" t="s">
        <v>40</v>
      </c>
      <c r="J41" s="52" t="s">
        <v>2565</v>
      </c>
      <c r="K41" s="52" t="s">
        <v>2566</v>
      </c>
      <c r="L41" s="52" t="s">
        <v>2567</v>
      </c>
      <c r="M41" s="53" t="s">
        <v>44</v>
      </c>
      <c r="N41" s="52" t="s">
        <v>45</v>
      </c>
      <c r="O41" s="52" t="s">
        <v>46</v>
      </c>
      <c r="P41" s="54" t="s">
        <v>47</v>
      </c>
      <c r="Q41" s="54" t="s">
        <v>48</v>
      </c>
    </row>
    <row r="42" spans="1:26" s="162" customFormat="1" ht="30">
      <c r="A42" s="150">
        <v>1</v>
      </c>
      <c r="B42" s="153" t="s">
        <v>2568</v>
      </c>
      <c r="C42" s="153" t="s">
        <v>2568</v>
      </c>
      <c r="D42" s="153" t="s">
        <v>2569</v>
      </c>
      <c r="E42" s="153" t="s">
        <v>2570</v>
      </c>
      <c r="F42" s="153" t="s">
        <v>336</v>
      </c>
      <c r="G42" s="153" t="s">
        <v>53</v>
      </c>
      <c r="H42" s="514">
        <v>41215</v>
      </c>
      <c r="I42" s="514">
        <v>41274</v>
      </c>
      <c r="J42" s="514" t="s">
        <v>19</v>
      </c>
      <c r="K42" s="543">
        <v>2</v>
      </c>
      <c r="L42" s="514" t="s">
        <v>53</v>
      </c>
      <c r="M42" s="516">
        <v>3650</v>
      </c>
      <c r="N42" s="543" t="s">
        <v>53</v>
      </c>
      <c r="O42" s="544">
        <v>1298524000</v>
      </c>
      <c r="P42" s="544">
        <v>70</v>
      </c>
      <c r="Q42" s="174" t="s">
        <v>2571</v>
      </c>
      <c r="R42" s="175"/>
      <c r="S42" s="175"/>
      <c r="T42" s="175"/>
      <c r="U42" s="175"/>
      <c r="V42" s="175"/>
      <c r="W42" s="175"/>
      <c r="X42" s="175"/>
      <c r="Y42" s="175"/>
      <c r="Z42" s="175"/>
    </row>
    <row r="43" spans="1:26" s="162" customFormat="1" ht="30">
      <c r="A43" s="150">
        <f>+A42+1</f>
        <v>2</v>
      </c>
      <c r="B43" s="153" t="s">
        <v>2568</v>
      </c>
      <c r="C43" s="153" t="s">
        <v>2568</v>
      </c>
      <c r="D43" s="153" t="s">
        <v>2569</v>
      </c>
      <c r="E43" s="153" t="s">
        <v>2572</v>
      </c>
      <c r="F43" s="153" t="s">
        <v>336</v>
      </c>
      <c r="G43" s="153" t="s">
        <v>53</v>
      </c>
      <c r="H43" s="514">
        <v>41254</v>
      </c>
      <c r="I43" s="959">
        <v>41961</v>
      </c>
      <c r="J43" s="514" t="s">
        <v>19</v>
      </c>
      <c r="K43" s="543">
        <v>22.5</v>
      </c>
      <c r="L43" s="514" t="s">
        <v>53</v>
      </c>
      <c r="M43" s="516">
        <v>4350</v>
      </c>
      <c r="N43" s="543" t="s">
        <v>53</v>
      </c>
      <c r="O43" s="544">
        <v>16146092010</v>
      </c>
      <c r="P43" s="544">
        <v>70</v>
      </c>
      <c r="Q43" s="174" t="s">
        <v>2571</v>
      </c>
      <c r="R43" s="175"/>
      <c r="S43" s="175"/>
      <c r="T43" s="175"/>
      <c r="U43" s="175"/>
      <c r="V43" s="175"/>
      <c r="W43" s="175"/>
      <c r="X43" s="175"/>
      <c r="Y43" s="175"/>
      <c r="Z43" s="175"/>
    </row>
    <row r="44" spans="1:26" s="162" customFormat="1" ht="127.5" customHeight="1">
      <c r="A44" s="150">
        <f t="shared" ref="A44:A49" si="0">+A43+1</f>
        <v>3</v>
      </c>
      <c r="B44" s="153" t="s">
        <v>2568</v>
      </c>
      <c r="C44" s="153" t="s">
        <v>2568</v>
      </c>
      <c r="D44" s="153" t="s">
        <v>2573</v>
      </c>
      <c r="E44" s="557" t="s">
        <v>2574</v>
      </c>
      <c r="F44" s="153" t="s">
        <v>336</v>
      </c>
      <c r="G44" s="153" t="s">
        <v>53</v>
      </c>
      <c r="H44" s="514">
        <v>40878</v>
      </c>
      <c r="I44" s="959">
        <v>41955</v>
      </c>
      <c r="J44" s="514" t="s">
        <v>19</v>
      </c>
      <c r="K44" s="567">
        <v>12</v>
      </c>
      <c r="L44" s="959" t="s">
        <v>53</v>
      </c>
      <c r="M44" s="515"/>
      <c r="N44" s="543" t="s">
        <v>53</v>
      </c>
      <c r="O44" s="544">
        <v>25024266169</v>
      </c>
      <c r="P44" s="544">
        <v>71</v>
      </c>
      <c r="Q44" s="888" t="s">
        <v>2575</v>
      </c>
      <c r="R44" s="175"/>
      <c r="S44" s="175"/>
      <c r="T44" s="175"/>
      <c r="U44" s="175"/>
      <c r="V44" s="175"/>
      <c r="W44" s="175"/>
      <c r="X44" s="175"/>
      <c r="Y44" s="175"/>
      <c r="Z44" s="175"/>
    </row>
    <row r="45" spans="1:26" s="162" customFormat="1" ht="65.25" customHeight="1">
      <c r="A45" s="150">
        <f t="shared" si="0"/>
        <v>4</v>
      </c>
      <c r="B45" s="153" t="s">
        <v>2568</v>
      </c>
      <c r="C45" s="153" t="s">
        <v>2568</v>
      </c>
      <c r="D45" s="153" t="s">
        <v>2576</v>
      </c>
      <c r="E45" s="557" t="s">
        <v>2577</v>
      </c>
      <c r="F45" s="153" t="s">
        <v>336</v>
      </c>
      <c r="G45" s="153" t="s">
        <v>53</v>
      </c>
      <c r="H45" s="514">
        <v>39783</v>
      </c>
      <c r="I45" s="514">
        <v>40301</v>
      </c>
      <c r="J45" s="514" t="s">
        <v>19</v>
      </c>
      <c r="K45" s="567">
        <v>5</v>
      </c>
      <c r="L45" s="959" t="s">
        <v>53</v>
      </c>
      <c r="M45" s="515"/>
      <c r="N45" s="543" t="s">
        <v>53</v>
      </c>
      <c r="O45" s="544">
        <v>1087253221</v>
      </c>
      <c r="P45" s="544">
        <v>72</v>
      </c>
      <c r="Q45" s="888" t="s">
        <v>2578</v>
      </c>
      <c r="R45" s="175"/>
      <c r="S45" s="175"/>
      <c r="T45" s="175"/>
      <c r="U45" s="175"/>
      <c r="V45" s="175"/>
      <c r="W45" s="175"/>
      <c r="X45" s="175"/>
      <c r="Y45" s="175"/>
      <c r="Z45" s="175"/>
    </row>
    <row r="46" spans="1:26" s="162" customFormat="1" ht="45.75" customHeight="1">
      <c r="A46" s="150">
        <f t="shared" si="0"/>
        <v>5</v>
      </c>
      <c r="B46" s="153" t="s">
        <v>2568</v>
      </c>
      <c r="C46" s="153" t="s">
        <v>2568</v>
      </c>
      <c r="D46" s="153" t="s">
        <v>2576</v>
      </c>
      <c r="E46" s="557" t="s">
        <v>2579</v>
      </c>
      <c r="F46" s="153" t="s">
        <v>336</v>
      </c>
      <c r="G46" s="153" t="s">
        <v>53</v>
      </c>
      <c r="H46" s="514">
        <v>40581</v>
      </c>
      <c r="I46" s="514">
        <v>40847</v>
      </c>
      <c r="J46" s="514" t="s">
        <v>19</v>
      </c>
      <c r="K46" s="567">
        <v>8.8000000000000007</v>
      </c>
      <c r="L46" s="959" t="s">
        <v>53</v>
      </c>
      <c r="M46" s="515"/>
      <c r="N46" s="543" t="s">
        <v>53</v>
      </c>
      <c r="O46" s="544">
        <v>1074373466</v>
      </c>
      <c r="P46" s="544">
        <v>72</v>
      </c>
      <c r="Q46" s="888" t="s">
        <v>2580</v>
      </c>
      <c r="R46" s="175"/>
      <c r="S46" s="175"/>
      <c r="T46" s="175"/>
      <c r="U46" s="175"/>
      <c r="V46" s="175"/>
      <c r="W46" s="175"/>
      <c r="X46" s="175"/>
      <c r="Y46" s="175"/>
      <c r="Z46" s="175"/>
    </row>
    <row r="47" spans="1:26" s="162" customFormat="1" ht="46.5" customHeight="1">
      <c r="A47" s="150">
        <f t="shared" si="0"/>
        <v>6</v>
      </c>
      <c r="B47" s="153" t="s">
        <v>2568</v>
      </c>
      <c r="C47" s="153" t="s">
        <v>2568</v>
      </c>
      <c r="D47" s="153" t="s">
        <v>2576</v>
      </c>
      <c r="E47" s="557" t="s">
        <v>2581</v>
      </c>
      <c r="F47" s="153" t="s">
        <v>336</v>
      </c>
      <c r="G47" s="153" t="s">
        <v>53</v>
      </c>
      <c r="H47" s="514">
        <v>40182</v>
      </c>
      <c r="I47" s="514">
        <v>40543</v>
      </c>
      <c r="J47" s="514" t="s">
        <v>19</v>
      </c>
      <c r="K47" s="567">
        <v>7.8</v>
      </c>
      <c r="L47" s="959" t="s">
        <v>53</v>
      </c>
      <c r="M47" s="515"/>
      <c r="N47" s="543" t="s">
        <v>53</v>
      </c>
      <c r="O47" s="544">
        <v>795712000</v>
      </c>
      <c r="P47" s="544">
        <v>72</v>
      </c>
      <c r="Q47" s="888" t="s">
        <v>2580</v>
      </c>
      <c r="R47" s="175"/>
      <c r="S47" s="175"/>
      <c r="T47" s="175"/>
      <c r="U47" s="175"/>
      <c r="V47" s="175"/>
      <c r="W47" s="175"/>
      <c r="X47" s="175"/>
      <c r="Y47" s="175"/>
      <c r="Z47" s="175"/>
    </row>
    <row r="48" spans="1:26" s="162" customFormat="1" ht="63" customHeight="1">
      <c r="A48" s="150">
        <f t="shared" si="0"/>
        <v>7</v>
      </c>
      <c r="B48" s="153"/>
      <c r="C48" s="153" t="s">
        <v>2568</v>
      </c>
      <c r="D48" s="153" t="s">
        <v>2576</v>
      </c>
      <c r="E48" s="557" t="s">
        <v>2582</v>
      </c>
      <c r="F48" s="153" t="s">
        <v>336</v>
      </c>
      <c r="G48" s="153" t="s">
        <v>53</v>
      </c>
      <c r="H48" s="514">
        <v>40581</v>
      </c>
      <c r="I48" s="514">
        <v>40847</v>
      </c>
      <c r="J48" s="514" t="s">
        <v>19</v>
      </c>
      <c r="K48" s="567">
        <v>0</v>
      </c>
      <c r="L48" s="959" t="s">
        <v>53</v>
      </c>
      <c r="M48" s="515"/>
      <c r="N48" s="543" t="s">
        <v>53</v>
      </c>
      <c r="O48" s="544">
        <v>663082757</v>
      </c>
      <c r="P48" s="544">
        <v>72</v>
      </c>
      <c r="Q48" s="888" t="s">
        <v>2583</v>
      </c>
      <c r="R48" s="175"/>
      <c r="S48" s="175"/>
      <c r="T48" s="175"/>
      <c r="U48" s="175"/>
      <c r="V48" s="175"/>
      <c r="W48" s="175"/>
      <c r="X48" s="175"/>
      <c r="Y48" s="175"/>
      <c r="Z48" s="175"/>
    </row>
    <row r="49" spans="1:26" s="162" customFormat="1" ht="61.5" customHeight="1">
      <c r="A49" s="150">
        <f t="shared" si="0"/>
        <v>8</v>
      </c>
      <c r="B49" s="153" t="s">
        <v>2568</v>
      </c>
      <c r="C49" s="153" t="s">
        <v>2568</v>
      </c>
      <c r="D49" s="153" t="s">
        <v>2576</v>
      </c>
      <c r="E49" s="557" t="s">
        <v>2584</v>
      </c>
      <c r="F49" s="153" t="s">
        <v>336</v>
      </c>
      <c r="G49" s="153" t="s">
        <v>53</v>
      </c>
      <c r="H49" s="514">
        <v>40427</v>
      </c>
      <c r="I49" s="514">
        <v>40574</v>
      </c>
      <c r="J49" s="514" t="s">
        <v>19</v>
      </c>
      <c r="K49" s="515">
        <v>1</v>
      </c>
      <c r="L49" s="959" t="s">
        <v>53</v>
      </c>
      <c r="M49" s="515"/>
      <c r="N49" s="543" t="s">
        <v>53</v>
      </c>
      <c r="O49" s="544">
        <v>595786333</v>
      </c>
      <c r="P49" s="544">
        <v>72</v>
      </c>
      <c r="Q49" s="888" t="s">
        <v>2585</v>
      </c>
      <c r="R49" s="175"/>
      <c r="S49" s="175"/>
      <c r="T49" s="175"/>
      <c r="U49" s="175"/>
      <c r="V49" s="175"/>
      <c r="W49" s="175"/>
      <c r="X49" s="175"/>
      <c r="Y49" s="175"/>
      <c r="Z49" s="175"/>
    </row>
    <row r="50" spans="1:26" s="162" customFormat="1">
      <c r="A50" s="150"/>
      <c r="B50" s="151" t="s">
        <v>28</v>
      </c>
      <c r="C50" s="152"/>
      <c r="D50" s="153"/>
      <c r="E50" s="557"/>
      <c r="F50" s="152"/>
      <c r="G50" s="152"/>
      <c r="H50" s="152"/>
      <c r="I50" s="514"/>
      <c r="J50" s="514"/>
      <c r="K50" s="547">
        <f>SUM(K42:K49)</f>
        <v>59.099999999999994</v>
      </c>
      <c r="L50" s="547">
        <f>SUM(L42:L49)</f>
        <v>0</v>
      </c>
      <c r="M50" s="960">
        <f>SUM(M42:M49)</f>
        <v>8000</v>
      </c>
      <c r="N50" s="547">
        <f>SUM(N42:N49)</f>
        <v>0</v>
      </c>
      <c r="O50" s="544"/>
      <c r="P50" s="544"/>
      <c r="Q50" s="161"/>
    </row>
    <row r="51" spans="1:26" s="112" customFormat="1">
      <c r="E51" s="163"/>
    </row>
    <row r="52" spans="1:26" s="112" customFormat="1">
      <c r="B52" s="1253" t="s">
        <v>60</v>
      </c>
      <c r="C52" s="1253" t="s">
        <v>61</v>
      </c>
      <c r="D52" s="1484" t="s">
        <v>62</v>
      </c>
      <c r="E52" s="1485"/>
    </row>
    <row r="53" spans="1:26" s="112" customFormat="1">
      <c r="B53" s="1254"/>
      <c r="C53" s="1254"/>
      <c r="D53" s="625" t="s">
        <v>63</v>
      </c>
      <c r="E53" s="165" t="s">
        <v>64</v>
      </c>
    </row>
    <row r="54" spans="1:26" s="112" customFormat="1" ht="30.6" customHeight="1">
      <c r="B54" s="166" t="s">
        <v>65</v>
      </c>
      <c r="C54" s="167">
        <f>+K50</f>
        <v>59.099999999999994</v>
      </c>
      <c r="D54" s="110"/>
      <c r="E54" s="110" t="s">
        <v>184</v>
      </c>
      <c r="F54" s="168"/>
      <c r="G54" s="168"/>
      <c r="H54" s="168"/>
      <c r="I54" s="168"/>
      <c r="J54" s="168"/>
      <c r="K54" s="168"/>
      <c r="L54" s="168"/>
      <c r="M54" s="168"/>
    </row>
    <row r="55" spans="1:26" s="112" customFormat="1" ht="30" customHeight="1">
      <c r="B55" s="166" t="s">
        <v>66</v>
      </c>
      <c r="C55" s="167">
        <f>+M50</f>
        <v>8000</v>
      </c>
      <c r="D55" s="110"/>
      <c r="E55" s="110" t="s">
        <v>184</v>
      </c>
    </row>
    <row r="56" spans="1:26" s="112" customFormat="1">
      <c r="B56" s="113"/>
      <c r="C56" s="1274"/>
      <c r="D56" s="1274"/>
      <c r="E56" s="1274"/>
      <c r="F56" s="1274"/>
      <c r="G56" s="1274"/>
      <c r="H56" s="1274"/>
      <c r="I56" s="1274"/>
      <c r="J56" s="1274"/>
      <c r="K56" s="1274"/>
      <c r="L56" s="1274"/>
      <c r="M56" s="1274"/>
      <c r="N56" s="1274"/>
    </row>
    <row r="57" spans="1:26" ht="28.15" customHeight="1" thickBot="1"/>
    <row r="58" spans="1:26" ht="27" thickBot="1">
      <c r="B58" s="1275" t="s">
        <v>68</v>
      </c>
      <c r="C58" s="1275"/>
      <c r="D58" s="1275"/>
      <c r="E58" s="1275"/>
      <c r="F58" s="1275"/>
      <c r="G58" s="1275"/>
      <c r="H58" s="1275"/>
      <c r="I58" s="1275"/>
      <c r="J58" s="1275"/>
      <c r="K58" s="1275"/>
      <c r="L58" s="1275"/>
      <c r="M58" s="1275"/>
      <c r="N58" s="1275"/>
    </row>
    <row r="61" spans="1:26" ht="109.5" customHeight="1">
      <c r="B61" s="114" t="s">
        <v>69</v>
      </c>
      <c r="C61" s="115" t="s">
        <v>70</v>
      </c>
      <c r="D61" s="115" t="s">
        <v>71</v>
      </c>
      <c r="E61" s="115" t="s">
        <v>72</v>
      </c>
      <c r="F61" s="115" t="s">
        <v>73</v>
      </c>
      <c r="G61" s="115" t="s">
        <v>74</v>
      </c>
      <c r="H61" s="115" t="s">
        <v>75</v>
      </c>
      <c r="I61" s="115" t="s">
        <v>76</v>
      </c>
      <c r="J61" s="115" t="s">
        <v>77</v>
      </c>
      <c r="K61" s="115" t="s">
        <v>78</v>
      </c>
      <c r="L61" s="115" t="s">
        <v>79</v>
      </c>
      <c r="M61" s="116" t="s">
        <v>80</v>
      </c>
      <c r="N61" s="116" t="s">
        <v>81</v>
      </c>
      <c r="O61" s="1271" t="s">
        <v>82</v>
      </c>
      <c r="P61" s="1273"/>
      <c r="Q61" s="115" t="s">
        <v>83</v>
      </c>
    </row>
    <row r="62" spans="1:26">
      <c r="B62" s="119" t="s">
        <v>2586</v>
      </c>
      <c r="C62" s="119" t="s">
        <v>155</v>
      </c>
      <c r="D62" s="120" t="s">
        <v>2387</v>
      </c>
      <c r="E62" s="120">
        <v>400</v>
      </c>
      <c r="F62" s="121" t="s">
        <v>53</v>
      </c>
      <c r="G62" s="121" t="s">
        <v>53</v>
      </c>
      <c r="H62" s="121" t="s">
        <v>53</v>
      </c>
      <c r="I62" s="122" t="s">
        <v>18</v>
      </c>
      <c r="J62" s="121" t="s">
        <v>53</v>
      </c>
      <c r="K62" s="121" t="s">
        <v>53</v>
      </c>
      <c r="L62" s="121" t="s">
        <v>53</v>
      </c>
      <c r="M62" s="121" t="s">
        <v>53</v>
      </c>
      <c r="N62" s="121" t="s">
        <v>53</v>
      </c>
      <c r="O62" s="1278"/>
      <c r="P62" s="1279"/>
      <c r="Q62" s="44" t="s">
        <v>18</v>
      </c>
    </row>
    <row r="63" spans="1:26">
      <c r="B63" s="1" t="s">
        <v>88</v>
      </c>
    </row>
    <row r="64" spans="1:26">
      <c r="B64" s="1" t="s">
        <v>89</v>
      </c>
    </row>
    <row r="65" spans="2:17">
      <c r="B65" s="1" t="s">
        <v>90</v>
      </c>
    </row>
    <row r="67" spans="2:17" ht="15.75" thickBot="1"/>
    <row r="68" spans="2:17" ht="27" thickBot="1">
      <c r="B68" s="1268" t="s">
        <v>91</v>
      </c>
      <c r="C68" s="1269"/>
      <c r="D68" s="1269"/>
      <c r="E68" s="1269"/>
      <c r="F68" s="1269"/>
      <c r="G68" s="1269"/>
      <c r="H68" s="1269"/>
      <c r="I68" s="1269"/>
      <c r="J68" s="1269"/>
      <c r="K68" s="1269"/>
      <c r="L68" s="1269"/>
      <c r="M68" s="1269"/>
      <c r="N68" s="1270"/>
    </row>
    <row r="73" spans="2:17" ht="76.5" customHeight="1">
      <c r="B73" s="114" t="s">
        <v>92</v>
      </c>
      <c r="C73" s="114" t="s">
        <v>93</v>
      </c>
      <c r="D73" s="114" t="s">
        <v>94</v>
      </c>
      <c r="E73" s="114" t="s">
        <v>95</v>
      </c>
      <c r="F73" s="114" t="s">
        <v>96</v>
      </c>
      <c r="G73" s="114" t="s">
        <v>97</v>
      </c>
      <c r="H73" s="114" t="s">
        <v>98</v>
      </c>
      <c r="I73" s="114" t="s">
        <v>99</v>
      </c>
      <c r="J73" s="1271" t="s">
        <v>100</v>
      </c>
      <c r="K73" s="1272"/>
      <c r="L73" s="1273"/>
      <c r="M73" s="114" t="s">
        <v>101</v>
      </c>
      <c r="N73" s="114" t="s">
        <v>102</v>
      </c>
      <c r="O73" s="114" t="s">
        <v>103</v>
      </c>
      <c r="P73" s="1271" t="s">
        <v>82</v>
      </c>
      <c r="Q73" s="1273"/>
    </row>
    <row r="74" spans="2:17" ht="122.25" customHeight="1">
      <c r="B74" s="213" t="s">
        <v>104</v>
      </c>
      <c r="C74" s="213" t="s">
        <v>328</v>
      </c>
      <c r="D74" s="129" t="s">
        <v>2587</v>
      </c>
      <c r="E74" s="119">
        <v>1062291766</v>
      </c>
      <c r="F74" s="129" t="s">
        <v>137</v>
      </c>
      <c r="G74" s="119" t="s">
        <v>244</v>
      </c>
      <c r="H74" s="961">
        <v>41397</v>
      </c>
      <c r="I74" s="332" t="s">
        <v>18</v>
      </c>
      <c r="J74" s="129" t="s">
        <v>2588</v>
      </c>
      <c r="K74" s="188" t="s">
        <v>2589</v>
      </c>
      <c r="L74" s="189" t="s">
        <v>2590</v>
      </c>
      <c r="M74" s="44" t="s">
        <v>18</v>
      </c>
      <c r="N74" s="44" t="s">
        <v>588</v>
      </c>
      <c r="O74" s="44" t="s">
        <v>18</v>
      </c>
      <c r="P74" s="1411" t="s">
        <v>2591</v>
      </c>
      <c r="Q74" s="1411"/>
    </row>
    <row r="75" spans="2:17" ht="165">
      <c r="B75" s="213" t="s">
        <v>133</v>
      </c>
      <c r="C75" s="213" t="s">
        <v>328</v>
      </c>
      <c r="D75" s="129" t="s">
        <v>2592</v>
      </c>
      <c r="E75" s="119">
        <v>34516493</v>
      </c>
      <c r="F75" s="129" t="s">
        <v>2593</v>
      </c>
      <c r="G75" s="119" t="s">
        <v>134</v>
      </c>
      <c r="H75" s="961" t="s">
        <v>53</v>
      </c>
      <c r="I75" s="332" t="s">
        <v>53</v>
      </c>
      <c r="J75" s="129" t="s">
        <v>2594</v>
      </c>
      <c r="K75" s="188" t="s">
        <v>2595</v>
      </c>
      <c r="L75" s="189" t="s">
        <v>2596</v>
      </c>
      <c r="M75" s="44" t="s">
        <v>18</v>
      </c>
      <c r="N75" s="44" t="s">
        <v>18</v>
      </c>
      <c r="O75" s="44" t="s">
        <v>18</v>
      </c>
      <c r="P75" s="1281"/>
      <c r="Q75" s="1281"/>
    </row>
    <row r="76" spans="2:17" ht="45">
      <c r="B76" s="213" t="s">
        <v>133</v>
      </c>
      <c r="C76" s="213" t="s">
        <v>328</v>
      </c>
      <c r="D76" s="129" t="s">
        <v>2597</v>
      </c>
      <c r="E76" s="119">
        <v>34771574</v>
      </c>
      <c r="F76" s="129" t="s">
        <v>114</v>
      </c>
      <c r="G76" s="129" t="s">
        <v>2598</v>
      </c>
      <c r="H76" s="961">
        <v>40628</v>
      </c>
      <c r="I76" s="332" t="s">
        <v>18</v>
      </c>
      <c r="J76" s="129" t="s">
        <v>2599</v>
      </c>
      <c r="K76" s="188" t="s">
        <v>2600</v>
      </c>
      <c r="L76" s="962" t="s">
        <v>2601</v>
      </c>
      <c r="M76" s="44" t="s">
        <v>18</v>
      </c>
      <c r="N76" s="44" t="s">
        <v>18</v>
      </c>
      <c r="O76" s="44" t="s">
        <v>18</v>
      </c>
      <c r="P76" s="1281"/>
      <c r="Q76" s="1281"/>
    </row>
    <row r="78" spans="2:17" ht="15.75" thickBot="1"/>
    <row r="79" spans="2:17" ht="27" thickBot="1">
      <c r="B79" s="1268" t="s">
        <v>118</v>
      </c>
      <c r="C79" s="1269"/>
      <c r="D79" s="1269"/>
      <c r="E79" s="1269"/>
      <c r="F79" s="1269"/>
      <c r="G79" s="1269"/>
      <c r="H79" s="1269"/>
      <c r="I79" s="1269"/>
      <c r="J79" s="1269"/>
      <c r="K79" s="1269"/>
      <c r="L79" s="1269"/>
      <c r="M79" s="1269"/>
      <c r="N79" s="1270"/>
    </row>
    <row r="82" spans="1:26" ht="46.15" customHeight="1">
      <c r="B82" s="115" t="s">
        <v>17</v>
      </c>
      <c r="C82" s="115" t="s">
        <v>119</v>
      </c>
      <c r="D82" s="1271" t="s">
        <v>82</v>
      </c>
      <c r="E82" s="1273"/>
    </row>
    <row r="83" spans="1:26" ht="66" customHeight="1">
      <c r="B83" s="129" t="s">
        <v>181</v>
      </c>
      <c r="C83" s="44" t="s">
        <v>19</v>
      </c>
      <c r="D83" s="1296" t="s">
        <v>2562</v>
      </c>
      <c r="E83" s="1297"/>
      <c r="K83" s="1" t="s">
        <v>2602</v>
      </c>
    </row>
    <row r="86" spans="1:26" ht="26.25">
      <c r="B86" s="1256" t="s">
        <v>121</v>
      </c>
      <c r="C86" s="1257"/>
      <c r="D86" s="1257"/>
      <c r="E86" s="1257"/>
      <c r="F86" s="1257"/>
      <c r="G86" s="1257"/>
      <c r="H86" s="1257"/>
      <c r="I86" s="1257"/>
      <c r="J86" s="1257"/>
      <c r="K86" s="1257"/>
      <c r="L86" s="1257"/>
      <c r="M86" s="1257"/>
      <c r="N86" s="1257"/>
      <c r="O86" s="1257"/>
      <c r="P86" s="1257"/>
    </row>
    <row r="88" spans="1:26" ht="15.75" thickBot="1"/>
    <row r="89" spans="1:26" ht="27" thickBot="1">
      <c r="B89" s="1268" t="s">
        <v>122</v>
      </c>
      <c r="C89" s="1269"/>
      <c r="D89" s="1269"/>
      <c r="E89" s="1269"/>
      <c r="F89" s="1269"/>
      <c r="G89" s="1269"/>
      <c r="H89" s="1269"/>
      <c r="I89" s="1269"/>
      <c r="J89" s="1269"/>
      <c r="K89" s="1269"/>
      <c r="L89" s="1269"/>
      <c r="M89" s="1269"/>
      <c r="N89" s="1270"/>
    </row>
    <row r="91" spans="1:26" ht="15.75" thickBot="1">
      <c r="M91" s="51"/>
      <c r="N91" s="51"/>
    </row>
    <row r="92" spans="1:26" s="15" customFormat="1" ht="109.5" customHeight="1">
      <c r="B92" s="52" t="s">
        <v>33</v>
      </c>
      <c r="C92" s="52" t="s">
        <v>34</v>
      </c>
      <c r="D92" s="52" t="s">
        <v>35</v>
      </c>
      <c r="E92" s="52" t="s">
        <v>36</v>
      </c>
      <c r="F92" s="52" t="s">
        <v>37</v>
      </c>
      <c r="G92" s="52" t="s">
        <v>38</v>
      </c>
      <c r="H92" s="52" t="s">
        <v>39</v>
      </c>
      <c r="I92" s="52" t="s">
        <v>40</v>
      </c>
      <c r="J92" s="52" t="s">
        <v>41</v>
      </c>
      <c r="K92" s="52" t="s">
        <v>42</v>
      </c>
      <c r="L92" s="52" t="s">
        <v>43</v>
      </c>
      <c r="M92" s="53" t="s">
        <v>44</v>
      </c>
      <c r="N92" s="52" t="s">
        <v>45</v>
      </c>
      <c r="O92" s="52" t="s">
        <v>46</v>
      </c>
      <c r="P92" s="54" t="s">
        <v>47</v>
      </c>
      <c r="Q92" s="54" t="s">
        <v>48</v>
      </c>
    </row>
    <row r="93" spans="1:26" s="162" customFormat="1">
      <c r="A93" s="150">
        <v>1</v>
      </c>
      <c r="B93" s="153"/>
      <c r="C93" s="963"/>
      <c r="D93" s="153"/>
      <c r="E93" s="58"/>
      <c r="F93" s="963"/>
      <c r="G93" s="512"/>
      <c r="H93" s="514"/>
      <c r="I93" s="514"/>
      <c r="J93" s="514"/>
      <c r="K93" s="514"/>
      <c r="L93" s="514"/>
      <c r="M93" s="543"/>
      <c r="N93" s="543"/>
      <c r="O93" s="544"/>
      <c r="P93" s="544"/>
      <c r="Q93" s="174"/>
      <c r="R93" s="175"/>
      <c r="S93" s="175"/>
      <c r="T93" s="175"/>
      <c r="U93" s="175"/>
      <c r="V93" s="175"/>
      <c r="W93" s="175"/>
      <c r="X93" s="175"/>
      <c r="Y93" s="175"/>
      <c r="Z93" s="175"/>
    </row>
    <row r="94" spans="1:26" s="162" customFormat="1">
      <c r="A94" s="150">
        <f>A93+1</f>
        <v>2</v>
      </c>
      <c r="B94" s="153"/>
      <c r="C94" s="963"/>
      <c r="D94" s="153"/>
      <c r="E94" s="964"/>
      <c r="F94" s="963"/>
      <c r="G94" s="512"/>
      <c r="H94" s="514"/>
      <c r="I94" s="514"/>
      <c r="J94" s="514"/>
      <c r="K94" s="514"/>
      <c r="L94" s="514"/>
      <c r="M94" s="543"/>
      <c r="N94" s="543"/>
      <c r="O94" s="544"/>
      <c r="P94" s="544"/>
      <c r="Q94" s="174"/>
      <c r="R94" s="175"/>
      <c r="S94" s="175"/>
      <c r="T94" s="175"/>
      <c r="U94" s="175"/>
      <c r="V94" s="175"/>
      <c r="W94" s="175"/>
      <c r="X94" s="175"/>
      <c r="Y94" s="175"/>
      <c r="Z94" s="175"/>
    </row>
    <row r="95" spans="1:26" s="162" customFormat="1">
      <c r="A95" s="150">
        <f t="shared" ref="A95:A111" si="1">A94+1</f>
        <v>3</v>
      </c>
      <c r="B95" s="153"/>
      <c r="C95" s="963"/>
      <c r="D95" s="153"/>
      <c r="E95" s="964"/>
      <c r="F95" s="963"/>
      <c r="G95" s="512"/>
      <c r="H95" s="514"/>
      <c r="I95" s="514"/>
      <c r="J95" s="514"/>
      <c r="K95" s="514"/>
      <c r="L95" s="514"/>
      <c r="M95" s="543"/>
      <c r="N95" s="543"/>
      <c r="O95" s="544"/>
      <c r="P95" s="544"/>
      <c r="Q95" s="174"/>
      <c r="R95" s="175"/>
      <c r="S95" s="175"/>
      <c r="T95" s="175"/>
      <c r="U95" s="175"/>
      <c r="V95" s="175"/>
      <c r="W95" s="175"/>
      <c r="X95" s="175"/>
      <c r="Y95" s="175"/>
      <c r="Z95" s="175"/>
    </row>
    <row r="96" spans="1:26" s="162" customFormat="1">
      <c r="A96" s="150">
        <f t="shared" si="1"/>
        <v>4</v>
      </c>
      <c r="B96" s="153"/>
      <c r="C96" s="963"/>
      <c r="D96" s="153"/>
      <c r="E96" s="57"/>
      <c r="F96" s="963"/>
      <c r="G96" s="512"/>
      <c r="H96" s="514"/>
      <c r="I96" s="514"/>
      <c r="J96" s="514"/>
      <c r="K96" s="514"/>
      <c r="L96" s="514"/>
      <c r="M96" s="543"/>
      <c r="N96" s="543"/>
      <c r="O96" s="544"/>
      <c r="P96" s="544"/>
      <c r="Q96" s="888"/>
      <c r="R96" s="175"/>
      <c r="S96" s="175"/>
      <c r="T96" s="175"/>
      <c r="U96" s="175"/>
      <c r="V96" s="175"/>
      <c r="W96" s="175"/>
      <c r="X96" s="175"/>
      <c r="Y96" s="175"/>
      <c r="Z96" s="175"/>
    </row>
    <row r="97" spans="1:26" s="162" customFormat="1">
      <c r="A97" s="150">
        <f t="shared" si="1"/>
        <v>5</v>
      </c>
      <c r="B97" s="153"/>
      <c r="C97" s="963"/>
      <c r="D97" s="153"/>
      <c r="E97" s="57"/>
      <c r="F97" s="963"/>
      <c r="G97" s="512"/>
      <c r="H97" s="514"/>
      <c r="I97" s="514"/>
      <c r="J97" s="514"/>
      <c r="K97" s="514"/>
      <c r="L97" s="514"/>
      <c r="M97" s="543"/>
      <c r="N97" s="543"/>
      <c r="O97" s="544"/>
      <c r="P97" s="544"/>
      <c r="Q97" s="888"/>
      <c r="R97" s="175"/>
      <c r="S97" s="175"/>
      <c r="T97" s="175"/>
      <c r="U97" s="175"/>
      <c r="V97" s="175"/>
      <c r="W97" s="175"/>
      <c r="X97" s="175"/>
      <c r="Y97" s="175"/>
      <c r="Z97" s="175"/>
    </row>
    <row r="98" spans="1:26" s="162" customFormat="1">
      <c r="A98" s="150">
        <f t="shared" si="1"/>
        <v>6</v>
      </c>
      <c r="B98" s="153"/>
      <c r="C98" s="963"/>
      <c r="D98" s="153"/>
      <c r="E98" s="964"/>
      <c r="F98" s="963"/>
      <c r="G98" s="512"/>
      <c r="H98" s="514"/>
      <c r="I98" s="514"/>
      <c r="J98" s="514"/>
      <c r="K98" s="514"/>
      <c r="L98" s="514"/>
      <c r="M98" s="543"/>
      <c r="N98" s="543"/>
      <c r="O98" s="544"/>
      <c r="P98" s="544"/>
      <c r="Q98" s="174"/>
      <c r="R98" s="175"/>
      <c r="S98" s="175"/>
      <c r="T98" s="175"/>
      <c r="U98" s="175"/>
      <c r="V98" s="175"/>
      <c r="W98" s="175"/>
      <c r="X98" s="175"/>
      <c r="Y98" s="175"/>
      <c r="Z98" s="175"/>
    </row>
    <row r="99" spans="1:26" s="162" customFormat="1">
      <c r="A99" s="150">
        <f t="shared" si="1"/>
        <v>7</v>
      </c>
      <c r="B99" s="153"/>
      <c r="C99" s="963"/>
      <c r="D99" s="153"/>
      <c r="E99" s="964"/>
      <c r="F99" s="963"/>
      <c r="G99" s="512"/>
      <c r="H99" s="514"/>
      <c r="I99" s="514"/>
      <c r="J99" s="514"/>
      <c r="K99" s="514"/>
      <c r="L99" s="514"/>
      <c r="M99" s="543"/>
      <c r="N99" s="543"/>
      <c r="O99" s="544"/>
      <c r="P99" s="544"/>
      <c r="Q99" s="888"/>
      <c r="R99" s="175"/>
      <c r="S99" s="175"/>
      <c r="T99" s="175"/>
      <c r="U99" s="175"/>
      <c r="V99" s="175"/>
      <c r="W99" s="175"/>
      <c r="X99" s="175"/>
      <c r="Y99" s="175"/>
      <c r="Z99" s="175"/>
    </row>
    <row r="100" spans="1:26" s="162" customFormat="1">
      <c r="A100" s="150">
        <f t="shared" si="1"/>
        <v>8</v>
      </c>
      <c r="B100" s="153"/>
      <c r="C100" s="963"/>
      <c r="D100" s="153"/>
      <c r="E100" s="964"/>
      <c r="F100" s="963"/>
      <c r="G100" s="512"/>
      <c r="H100" s="514"/>
      <c r="I100" s="514"/>
      <c r="J100" s="514"/>
      <c r="K100" s="514"/>
      <c r="L100" s="514"/>
      <c r="M100" s="543"/>
      <c r="N100" s="543"/>
      <c r="O100" s="544"/>
      <c r="P100" s="544"/>
      <c r="Q100" s="888"/>
      <c r="R100" s="175"/>
      <c r="S100" s="175"/>
      <c r="T100" s="175"/>
      <c r="U100" s="175"/>
      <c r="V100" s="175"/>
      <c r="W100" s="175"/>
      <c r="X100" s="175"/>
      <c r="Y100" s="175"/>
      <c r="Z100" s="175"/>
    </row>
    <row r="101" spans="1:26" s="162" customFormat="1">
      <c r="A101" s="150">
        <f t="shared" si="1"/>
        <v>9</v>
      </c>
      <c r="B101" s="153"/>
      <c r="C101" s="963"/>
      <c r="D101" s="153"/>
      <c r="E101" s="964"/>
      <c r="F101" s="963"/>
      <c r="G101" s="512"/>
      <c r="H101" s="514"/>
      <c r="I101" s="514"/>
      <c r="J101" s="514"/>
      <c r="K101" s="514"/>
      <c r="L101" s="514"/>
      <c r="M101" s="543"/>
      <c r="N101" s="543"/>
      <c r="O101" s="544"/>
      <c r="P101" s="544"/>
      <c r="Q101" s="888"/>
      <c r="R101" s="175"/>
      <c r="S101" s="175"/>
      <c r="T101" s="175"/>
      <c r="U101" s="175"/>
      <c r="V101" s="175"/>
      <c r="W101" s="175"/>
      <c r="X101" s="175"/>
      <c r="Y101" s="175"/>
      <c r="Z101" s="175"/>
    </row>
    <row r="102" spans="1:26" s="162" customFormat="1">
      <c r="A102" s="150">
        <f t="shared" si="1"/>
        <v>10</v>
      </c>
      <c r="B102" s="153"/>
      <c r="C102" s="152"/>
      <c r="D102" s="153"/>
      <c r="E102" s="964"/>
      <c r="F102" s="963"/>
      <c r="G102" s="512"/>
      <c r="H102" s="514"/>
      <c r="I102" s="514"/>
      <c r="J102" s="514"/>
      <c r="K102" s="514"/>
      <c r="L102" s="514"/>
      <c r="M102" s="543"/>
      <c r="N102" s="543"/>
      <c r="O102" s="544"/>
      <c r="P102" s="544"/>
      <c r="Q102" s="888"/>
      <c r="R102" s="175"/>
      <c r="S102" s="175"/>
      <c r="T102" s="175"/>
      <c r="U102" s="175"/>
      <c r="V102" s="175"/>
      <c r="W102" s="175"/>
      <c r="X102" s="175"/>
      <c r="Y102" s="175"/>
      <c r="Z102" s="175"/>
    </row>
    <row r="103" spans="1:26" s="162" customFormat="1">
      <c r="A103" s="150">
        <f t="shared" si="1"/>
        <v>11</v>
      </c>
      <c r="B103" s="153"/>
      <c r="C103" s="152"/>
      <c r="D103" s="153"/>
      <c r="E103" s="964"/>
      <c r="F103" s="963"/>
      <c r="G103" s="512"/>
      <c r="H103" s="514"/>
      <c r="I103" s="514"/>
      <c r="J103" s="514"/>
      <c r="K103" s="514"/>
      <c r="L103" s="514"/>
      <c r="M103" s="543"/>
      <c r="N103" s="543"/>
      <c r="O103" s="544"/>
      <c r="P103" s="544"/>
      <c r="Q103" s="888"/>
      <c r="R103" s="175"/>
      <c r="S103" s="175"/>
      <c r="T103" s="175"/>
      <c r="U103" s="175"/>
      <c r="V103" s="175"/>
      <c r="W103" s="175"/>
      <c r="X103" s="175"/>
      <c r="Y103" s="175"/>
      <c r="Z103" s="175"/>
    </row>
    <row r="104" spans="1:26" s="162" customFormat="1">
      <c r="A104" s="150">
        <f t="shared" si="1"/>
        <v>12</v>
      </c>
      <c r="B104" s="153"/>
      <c r="C104" s="152"/>
      <c r="D104" s="153"/>
      <c r="E104" s="964"/>
      <c r="F104" s="963"/>
      <c r="G104" s="512"/>
      <c r="H104" s="514"/>
      <c r="I104" s="514"/>
      <c r="J104" s="514"/>
      <c r="K104" s="514"/>
      <c r="L104" s="514"/>
      <c r="M104" s="543"/>
      <c r="N104" s="543"/>
      <c r="O104" s="544"/>
      <c r="P104" s="544"/>
      <c r="Q104" s="174"/>
      <c r="R104" s="175"/>
      <c r="S104" s="175"/>
      <c r="T104" s="175"/>
      <c r="U104" s="175"/>
      <c r="V104" s="175"/>
      <c r="W104" s="175"/>
      <c r="X104" s="175"/>
      <c r="Y104" s="175"/>
      <c r="Z104" s="175"/>
    </row>
    <row r="105" spans="1:26" s="162" customFormat="1">
      <c r="A105" s="150">
        <f t="shared" si="1"/>
        <v>13</v>
      </c>
      <c r="B105" s="153"/>
      <c r="C105" s="152"/>
      <c r="D105" s="153"/>
      <c r="E105" s="964"/>
      <c r="F105" s="963"/>
      <c r="G105" s="512"/>
      <c r="H105" s="514"/>
      <c r="I105" s="514"/>
      <c r="J105" s="514"/>
      <c r="K105" s="514"/>
      <c r="L105" s="514"/>
      <c r="M105" s="543"/>
      <c r="N105" s="543"/>
      <c r="O105" s="544"/>
      <c r="P105" s="544"/>
      <c r="Q105" s="174"/>
      <c r="R105" s="175"/>
      <c r="S105" s="175"/>
      <c r="T105" s="175"/>
      <c r="U105" s="175"/>
      <c r="V105" s="175"/>
      <c r="W105" s="175"/>
      <c r="X105" s="175"/>
      <c r="Y105" s="175"/>
      <c r="Z105" s="175"/>
    </row>
    <row r="106" spans="1:26" s="162" customFormat="1">
      <c r="A106" s="150">
        <f t="shared" si="1"/>
        <v>14</v>
      </c>
      <c r="B106" s="153"/>
      <c r="C106" s="152"/>
      <c r="D106" s="153"/>
      <c r="E106" s="964"/>
      <c r="F106" s="963"/>
      <c r="G106" s="512"/>
      <c r="H106" s="514"/>
      <c r="I106" s="514"/>
      <c r="J106" s="514"/>
      <c r="K106" s="514"/>
      <c r="L106" s="514"/>
      <c r="M106" s="543"/>
      <c r="N106" s="543"/>
      <c r="O106" s="544"/>
      <c r="P106" s="544"/>
      <c r="Q106" s="888"/>
      <c r="R106" s="175"/>
      <c r="S106" s="175"/>
      <c r="T106" s="175"/>
      <c r="U106" s="175"/>
      <c r="V106" s="175"/>
      <c r="W106" s="175"/>
      <c r="X106" s="175"/>
      <c r="Y106" s="175"/>
      <c r="Z106" s="175"/>
    </row>
    <row r="107" spans="1:26" s="162" customFormat="1">
      <c r="A107" s="150">
        <f t="shared" si="1"/>
        <v>15</v>
      </c>
      <c r="B107" s="153"/>
      <c r="C107" s="152"/>
      <c r="D107" s="153"/>
      <c r="E107" s="515"/>
      <c r="F107" s="963"/>
      <c r="G107" s="512"/>
      <c r="H107" s="514"/>
      <c r="I107" s="514"/>
      <c r="J107" s="514"/>
      <c r="K107" s="514"/>
      <c r="L107" s="514"/>
      <c r="M107" s="543"/>
      <c r="N107" s="543"/>
      <c r="O107" s="544"/>
      <c r="P107" s="544"/>
      <c r="Q107" s="888"/>
      <c r="R107" s="175"/>
      <c r="S107" s="175"/>
      <c r="T107" s="175"/>
      <c r="U107" s="175"/>
      <c r="V107" s="175"/>
      <c r="W107" s="175"/>
      <c r="X107" s="175"/>
      <c r="Y107" s="175"/>
      <c r="Z107" s="175"/>
    </row>
    <row r="108" spans="1:26" s="162" customFormat="1">
      <c r="A108" s="150">
        <f t="shared" si="1"/>
        <v>16</v>
      </c>
      <c r="B108" s="153"/>
      <c r="C108" s="152"/>
      <c r="D108" s="153"/>
      <c r="E108" s="515"/>
      <c r="F108" s="963"/>
      <c r="G108" s="512"/>
      <c r="H108" s="514"/>
      <c r="I108" s="514"/>
      <c r="J108" s="514"/>
      <c r="K108" s="514"/>
      <c r="L108" s="514"/>
      <c r="M108" s="543"/>
      <c r="N108" s="543"/>
      <c r="O108" s="544"/>
      <c r="P108" s="544"/>
      <c r="Q108" s="174"/>
      <c r="R108" s="175"/>
      <c r="S108" s="175"/>
      <c r="T108" s="175"/>
      <c r="U108" s="175"/>
      <c r="V108" s="175"/>
      <c r="W108" s="175"/>
      <c r="X108" s="175"/>
      <c r="Y108" s="175"/>
      <c r="Z108" s="175"/>
    </row>
    <row r="109" spans="1:26" s="162" customFormat="1">
      <c r="A109" s="150">
        <f t="shared" si="1"/>
        <v>17</v>
      </c>
      <c r="B109" s="153"/>
      <c r="C109" s="152"/>
      <c r="D109" s="153"/>
      <c r="E109" s="515"/>
      <c r="F109" s="963"/>
      <c r="G109" s="512"/>
      <c r="H109" s="514"/>
      <c r="I109" s="514"/>
      <c r="J109" s="514"/>
      <c r="K109" s="514"/>
      <c r="L109" s="514"/>
      <c r="M109" s="543"/>
      <c r="N109" s="543"/>
      <c r="O109" s="544"/>
      <c r="P109" s="544"/>
      <c r="Q109" s="888"/>
      <c r="R109" s="175"/>
      <c r="S109" s="175"/>
      <c r="T109" s="175"/>
      <c r="U109" s="175"/>
      <c r="V109" s="175"/>
      <c r="W109" s="175"/>
      <c r="X109" s="175"/>
      <c r="Y109" s="175"/>
      <c r="Z109" s="175"/>
    </row>
    <row r="110" spans="1:26" s="162" customFormat="1">
      <c r="A110" s="150">
        <f t="shared" si="1"/>
        <v>18</v>
      </c>
      <c r="B110" s="153"/>
      <c r="C110" s="152"/>
      <c r="D110" s="153"/>
      <c r="E110" s="515"/>
      <c r="F110" s="963"/>
      <c r="G110" s="512"/>
      <c r="H110" s="514"/>
      <c r="I110" s="514"/>
      <c r="J110" s="514"/>
      <c r="K110" s="514"/>
      <c r="L110" s="514"/>
      <c r="M110" s="543"/>
      <c r="N110" s="543"/>
      <c r="O110" s="544"/>
      <c r="P110" s="544"/>
      <c r="Q110" s="888"/>
      <c r="R110" s="175"/>
      <c r="S110" s="175"/>
      <c r="T110" s="175"/>
      <c r="U110" s="175"/>
      <c r="V110" s="175"/>
      <c r="W110" s="175"/>
      <c r="X110" s="175"/>
      <c r="Y110" s="175"/>
      <c r="Z110" s="175"/>
    </row>
    <row r="111" spans="1:26" s="162" customFormat="1">
      <c r="A111" s="150">
        <f t="shared" si="1"/>
        <v>19</v>
      </c>
      <c r="B111" s="153"/>
      <c r="C111" s="152"/>
      <c r="D111" s="153"/>
      <c r="E111" s="515"/>
      <c r="F111" s="963"/>
      <c r="G111" s="512"/>
      <c r="H111" s="514"/>
      <c r="I111" s="514"/>
      <c r="J111" s="514"/>
      <c r="K111" s="514"/>
      <c r="L111" s="514"/>
      <c r="M111" s="543"/>
      <c r="N111" s="543"/>
      <c r="O111" s="544"/>
      <c r="P111" s="544"/>
      <c r="Q111" s="888"/>
      <c r="R111" s="175"/>
      <c r="S111" s="175"/>
      <c r="T111" s="175"/>
      <c r="U111" s="175"/>
      <c r="V111" s="175"/>
      <c r="W111" s="175"/>
      <c r="X111" s="175"/>
      <c r="Y111" s="175"/>
      <c r="Z111" s="175"/>
    </row>
    <row r="112" spans="1:26" s="162" customFormat="1">
      <c r="A112" s="150"/>
      <c r="B112" s="151" t="s">
        <v>28</v>
      </c>
      <c r="C112" s="152"/>
      <c r="D112" s="153"/>
      <c r="E112" s="154"/>
      <c r="F112" s="155"/>
      <c r="G112" s="155"/>
      <c r="H112" s="155"/>
      <c r="I112" s="157"/>
      <c r="J112" s="157"/>
      <c r="K112" s="158">
        <f>SUM(K93:K93)</f>
        <v>0</v>
      </c>
      <c r="L112" s="158">
        <f>SUM(L93:L93)</f>
        <v>0</v>
      </c>
      <c r="M112" s="185">
        <f>SUM(M93:M93)</f>
        <v>0</v>
      </c>
      <c r="N112" s="158">
        <f>SUM(N93:N93)</f>
        <v>0</v>
      </c>
      <c r="O112" s="160"/>
      <c r="P112" s="160"/>
      <c r="Q112" s="161"/>
    </row>
    <row r="113" spans="2:17">
      <c r="B113" s="112"/>
      <c r="C113" s="112"/>
      <c r="D113" s="112"/>
      <c r="E113" s="163"/>
      <c r="F113" s="112"/>
      <c r="G113" s="112"/>
      <c r="H113" s="112"/>
      <c r="I113" s="112"/>
      <c r="J113" s="112"/>
      <c r="K113" s="112"/>
      <c r="L113" s="112"/>
      <c r="M113" s="112"/>
      <c r="N113" s="112"/>
      <c r="O113" s="112"/>
      <c r="P113" s="112"/>
    </row>
    <row r="114" spans="2:17" ht="18.75">
      <c r="B114" s="166" t="s">
        <v>123</v>
      </c>
      <c r="C114" s="176">
        <f>+K112</f>
        <v>0</v>
      </c>
      <c r="H114" s="168"/>
      <c r="I114" s="168"/>
      <c r="J114" s="168"/>
      <c r="K114" s="168"/>
      <c r="L114" s="168"/>
      <c r="M114" s="168"/>
      <c r="N114" s="112"/>
      <c r="O114" s="112"/>
      <c r="P114" s="112"/>
    </row>
    <row r="116" spans="2:17" ht="15.75" thickBot="1"/>
    <row r="117" spans="2:17" ht="37.15" customHeight="1" thickBot="1">
      <c r="B117" s="177" t="s">
        <v>124</v>
      </c>
      <c r="C117" s="142" t="s">
        <v>125</v>
      </c>
      <c r="D117" s="177" t="s">
        <v>27</v>
      </c>
      <c r="E117" s="142" t="s">
        <v>126</v>
      </c>
    </row>
    <row r="118" spans="2:17" ht="41.45" customHeight="1">
      <c r="B118" s="178" t="s">
        <v>127</v>
      </c>
      <c r="C118" s="179">
        <v>20</v>
      </c>
      <c r="D118" s="179">
        <v>0</v>
      </c>
      <c r="E118" s="1282">
        <f>+D118+D119+D120</f>
        <v>0</v>
      </c>
    </row>
    <row r="119" spans="2:17">
      <c r="B119" s="178" t="s">
        <v>128</v>
      </c>
      <c r="C119" s="118">
        <v>30</v>
      </c>
      <c r="D119" s="605">
        <v>0</v>
      </c>
      <c r="E119" s="1283"/>
    </row>
    <row r="120" spans="2:17" ht="15.75" thickBot="1">
      <c r="B120" s="178" t="s">
        <v>129</v>
      </c>
      <c r="C120" s="180">
        <v>40</v>
      </c>
      <c r="D120" s="180">
        <v>0</v>
      </c>
      <c r="E120" s="1284"/>
    </row>
    <row r="122" spans="2:17" ht="15.75" thickBot="1"/>
    <row r="123" spans="2:17" ht="27" thickBot="1">
      <c r="B123" s="1268" t="s">
        <v>130</v>
      </c>
      <c r="C123" s="1269"/>
      <c r="D123" s="1269"/>
      <c r="E123" s="1269"/>
      <c r="F123" s="1269"/>
      <c r="G123" s="1269"/>
      <c r="H123" s="1269"/>
      <c r="I123" s="1269"/>
      <c r="J123" s="1269"/>
      <c r="K123" s="1269"/>
      <c r="L123" s="1269"/>
      <c r="M123" s="1269"/>
      <c r="N123" s="1270"/>
    </row>
    <row r="125" spans="2:17" ht="76.5" customHeight="1">
      <c r="B125" s="114" t="s">
        <v>92</v>
      </c>
      <c r="C125" s="114" t="s">
        <v>93</v>
      </c>
      <c r="D125" s="114" t="s">
        <v>94</v>
      </c>
      <c r="E125" s="114" t="s">
        <v>95</v>
      </c>
      <c r="F125" s="114" t="s">
        <v>96</v>
      </c>
      <c r="G125" s="114" t="s">
        <v>97</v>
      </c>
      <c r="H125" s="114" t="s">
        <v>98</v>
      </c>
      <c r="I125" s="114" t="s">
        <v>99</v>
      </c>
      <c r="J125" s="1271" t="s">
        <v>100</v>
      </c>
      <c r="K125" s="1272"/>
      <c r="L125" s="1273"/>
      <c r="M125" s="114" t="s">
        <v>101</v>
      </c>
      <c r="N125" s="114" t="s">
        <v>102</v>
      </c>
      <c r="O125" s="114" t="s">
        <v>103</v>
      </c>
      <c r="P125" s="1271" t="s">
        <v>82</v>
      </c>
      <c r="Q125" s="1273"/>
    </row>
    <row r="126" spans="2:17" ht="34.5" customHeight="1">
      <c r="B126" s="213" t="s">
        <v>460</v>
      </c>
      <c r="C126" s="213"/>
      <c r="D126" s="213"/>
      <c r="E126" s="634"/>
      <c r="F126" s="213"/>
      <c r="G126" s="119"/>
      <c r="H126" s="219"/>
      <c r="I126" s="120"/>
      <c r="J126" s="46"/>
      <c r="K126" s="188"/>
      <c r="L126" s="122"/>
      <c r="M126" s="44"/>
      <c r="N126" s="44"/>
      <c r="O126" s="44"/>
      <c r="P126" s="1411"/>
      <c r="Q126" s="1411"/>
    </row>
    <row r="127" spans="2:17" ht="60.75" customHeight="1">
      <c r="B127" s="213" t="s">
        <v>461</v>
      </c>
      <c r="D127" s="213"/>
      <c r="E127" s="634"/>
      <c r="F127" s="213"/>
      <c r="G127" s="119"/>
      <c r="H127" s="219"/>
      <c r="I127" s="120"/>
      <c r="J127" s="213"/>
      <c r="K127" s="215"/>
      <c r="L127" s="215"/>
      <c r="M127" s="44"/>
      <c r="N127" s="44"/>
      <c r="O127" s="44"/>
      <c r="P127" s="1278"/>
      <c r="Q127" s="1279"/>
    </row>
    <row r="128" spans="2:17" ht="33.6" customHeight="1">
      <c r="B128" s="213" t="s">
        <v>462</v>
      </c>
      <c r="C128" s="213"/>
      <c r="D128" s="213"/>
      <c r="E128" s="634"/>
      <c r="F128" s="119"/>
      <c r="G128" s="119"/>
      <c r="H128" s="219"/>
      <c r="I128" s="120"/>
      <c r="J128" s="46"/>
      <c r="K128" s="122"/>
      <c r="L128" s="122"/>
      <c r="M128" s="44"/>
      <c r="N128" s="44"/>
      <c r="O128" s="44"/>
      <c r="P128" s="1281"/>
      <c r="Q128" s="1281"/>
    </row>
    <row r="131" spans="2:7" ht="15.75" thickBot="1"/>
    <row r="132" spans="2:7" ht="54" customHeight="1">
      <c r="B132" s="615" t="s">
        <v>17</v>
      </c>
      <c r="C132" s="615" t="s">
        <v>124</v>
      </c>
      <c r="D132" s="114" t="s">
        <v>125</v>
      </c>
      <c r="E132" s="615" t="s">
        <v>27</v>
      </c>
      <c r="F132" s="142" t="s">
        <v>138</v>
      </c>
      <c r="G132" s="143"/>
    </row>
    <row r="133" spans="2:7" ht="120.75" customHeight="1">
      <c r="B133" s="1285" t="s">
        <v>139</v>
      </c>
      <c r="C133" s="144" t="s">
        <v>140</v>
      </c>
      <c r="D133" s="605">
        <v>25</v>
      </c>
      <c r="E133" s="605">
        <v>0</v>
      </c>
      <c r="F133" s="1286">
        <f>+E133+E134+E135</f>
        <v>0</v>
      </c>
      <c r="G133" s="145"/>
    </row>
    <row r="134" spans="2:7" ht="76.150000000000006" customHeight="1">
      <c r="B134" s="1285"/>
      <c r="C134" s="144" t="s">
        <v>141</v>
      </c>
      <c r="D134" s="602">
        <v>25</v>
      </c>
      <c r="E134" s="605">
        <v>0</v>
      </c>
      <c r="F134" s="1287"/>
      <c r="G134" s="145"/>
    </row>
    <row r="135" spans="2:7" ht="69" customHeight="1">
      <c r="B135" s="1285"/>
      <c r="C135" s="144" t="s">
        <v>142</v>
      </c>
      <c r="D135" s="605">
        <v>10</v>
      </c>
      <c r="E135" s="605">
        <v>0</v>
      </c>
      <c r="F135" s="1288"/>
      <c r="G135" s="145"/>
    </row>
    <row r="136" spans="2:7">
      <c r="C136"/>
    </row>
    <row r="139" spans="2:7">
      <c r="B139" s="42" t="s">
        <v>143</v>
      </c>
    </row>
    <row r="142" spans="2:7">
      <c r="B142" s="43" t="s">
        <v>17</v>
      </c>
      <c r="C142" s="43" t="s">
        <v>26</v>
      </c>
      <c r="D142" s="615" t="s">
        <v>27</v>
      </c>
      <c r="E142" s="615" t="s">
        <v>28</v>
      </c>
    </row>
    <row r="143" spans="2:7" ht="61.5" customHeight="1">
      <c r="B143" s="49" t="s">
        <v>144</v>
      </c>
      <c r="C143" s="50">
        <v>40</v>
      </c>
      <c r="D143" s="605">
        <f>+E118</f>
        <v>0</v>
      </c>
      <c r="E143" s="1265">
        <f>+D143+D144</f>
        <v>0</v>
      </c>
    </row>
    <row r="144" spans="2:7" ht="68.25" customHeight="1">
      <c r="B144" s="49" t="s">
        <v>145</v>
      </c>
      <c r="C144" s="50">
        <v>60</v>
      </c>
      <c r="D144" s="605">
        <f>+F133</f>
        <v>0</v>
      </c>
      <c r="E144" s="1266"/>
    </row>
  </sheetData>
  <mergeCells count="39">
    <mergeCell ref="E143:E144"/>
    <mergeCell ref="B86:P86"/>
    <mergeCell ref="B89:N89"/>
    <mergeCell ref="E118:E120"/>
    <mergeCell ref="B123:N123"/>
    <mergeCell ref="J125:L125"/>
    <mergeCell ref="P125:Q125"/>
    <mergeCell ref="P126:Q126"/>
    <mergeCell ref="P127:Q127"/>
    <mergeCell ref="P128:Q128"/>
    <mergeCell ref="B133:B135"/>
    <mergeCell ref="F133:F135"/>
    <mergeCell ref="D83:E83"/>
    <mergeCell ref="C56:N56"/>
    <mergeCell ref="B58:N58"/>
    <mergeCell ref="O61:P61"/>
    <mergeCell ref="O62:P62"/>
    <mergeCell ref="B68:N68"/>
    <mergeCell ref="J73:L73"/>
    <mergeCell ref="P73:Q73"/>
    <mergeCell ref="P74:Q74"/>
    <mergeCell ref="P75:Q75"/>
    <mergeCell ref="P76:Q76"/>
    <mergeCell ref="B79:N79"/>
    <mergeCell ref="D82:E82"/>
    <mergeCell ref="B52:B53"/>
    <mergeCell ref="C52:C53"/>
    <mergeCell ref="D52:E52"/>
    <mergeCell ref="B2:P2"/>
    <mergeCell ref="B4:P4"/>
    <mergeCell ref="C6:N6"/>
    <mergeCell ref="C7:N7"/>
    <mergeCell ref="C8:N8"/>
    <mergeCell ref="C9:N9"/>
    <mergeCell ref="C10:E10"/>
    <mergeCell ref="B14:C15"/>
    <mergeCell ref="B16:C16"/>
    <mergeCell ref="E33:E34"/>
    <mergeCell ref="M38:N38"/>
  </mergeCells>
  <dataValidations count="2">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WVE18:WVE37 WLI18:WLI37 WBM18:WBM37 VRQ18:VRQ37 VHU18:VHU37 UXY18:UXY37 UOC18:UOC37 UEG18:UEG37 TUK18:TUK37 TKO18:TKO37 TAS18:TAS37 SQW18:SQW37 SHA18:SHA37 RXE18:RXE37 RNI18:RNI37 RDM18:RDM37 QTQ18:QTQ37 QJU18:QJU37 PZY18:PZY37 PQC18:PQC37 PGG18:PGG37 OWK18:OWK37 OMO18:OMO37 OCS18:OCS37 NSW18:NSW37 NJA18:NJA37 MZE18:MZE37 MPI18:MPI37 MFM18:MFM37 LVQ18:LVQ37 LLU18:LLU37 LBY18:LBY37 KSC18:KSC37 KIG18:KIG37 JYK18:JYK37 JOO18:JOO37 JES18:JES37 IUW18:IUW37 ILA18:ILA37 IBE18:IBE37 HRI18:HRI37 HHM18:HHM37 GXQ18:GXQ37 GNU18:GNU37 GDY18:GDY37 FUC18:FUC37 FKG18:FKG37 FAK18:FAK37 EQO18:EQO37 EGS18:EGS37 DWW18:DWW37 DNA18:DNA37 DDE18:DDE37 CTI18:CTI37 CJM18:CJM37 BZQ18:BZQ37 BPU18:BPU37 BFY18:BFY37 AWC18:AWC37 AMG18:AMG37 ACK18:ACK37 SO18:SO37 IS18:IS37 A18:A37">
      <formula1>"1,2,3,4,5"</formula1>
    </dataValidation>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WVH18:WVH37 WLL18:WLL37 WBP18:WBP37 VRT18:VRT37 VHX18:VHX37 UYB18:UYB37 UOF18:UOF37 UEJ18:UEJ37 TUN18:TUN37 TKR18:TKR37 TAV18:TAV37 SQZ18:SQZ37 SHD18:SHD37 RXH18:RXH37 RNL18:RNL37 RDP18:RDP37 QTT18:QTT37 QJX18:QJX37 QAB18:QAB37 PQF18:PQF37 PGJ18:PGJ37 OWN18:OWN37 OMR18:OMR37 OCV18:OCV37 NSZ18:NSZ37 NJD18:NJD37 MZH18:MZH37 MPL18:MPL37 MFP18:MFP37 LVT18:LVT37 LLX18:LLX37 LCB18:LCB37 KSF18:KSF37 KIJ18:KIJ37 JYN18:JYN37 JOR18:JOR37 JEV18:JEV37 IUZ18:IUZ37 ILD18:ILD37 IBH18:IBH37 HRL18:HRL37 HHP18:HHP37 GXT18:GXT37 GNX18:GNX37 GEB18:GEB37 FUF18:FUF37 FKJ18:FKJ37 FAN18:FAN37 EQR18:EQR37 EGV18:EGV37 DWZ18:DWZ37 DND18:DND37 DDH18:DDH37 CTL18:CTL37 CJP18:CJP37 BZT18:BZT37 BPX18:BPX37 BGB18:BGB37 AWF18:AWF37 AMJ18:AMJ37 ACN18:ACN37 SR18:SR37 IV18:IV37">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2:Z146"/>
  <sheetViews>
    <sheetView zoomScale="70" zoomScaleNormal="70" workbookViewId="0">
      <selection activeCell="E20" sqref="E20"/>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8.5703125" style="1" customWidth="1"/>
    <col min="6" max="7" width="29.7109375" style="1" customWidth="1"/>
    <col min="8" max="8" width="19.28515625" style="1" customWidth="1"/>
    <col min="9" max="9" width="14.85546875" style="1" customWidth="1"/>
    <col min="10" max="10" width="20.28515625" style="1" customWidth="1"/>
    <col min="11" max="11" width="16.5703125" style="1" customWidth="1"/>
    <col min="12" max="13" width="18.7109375" style="1" customWidth="1"/>
    <col min="14" max="14" width="22.140625" style="1" customWidth="1"/>
    <col min="15" max="15" width="26.140625" style="1" customWidth="1"/>
    <col min="16" max="16" width="19.5703125" style="1" bestFit="1" customWidth="1"/>
    <col min="17" max="17" width="65.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1369</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2604</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917"/>
      <c r="C14" s="917"/>
      <c r="D14" s="613" t="s">
        <v>10</v>
      </c>
      <c r="E14" s="613" t="s">
        <v>11</v>
      </c>
      <c r="F14" s="613" t="s">
        <v>12</v>
      </c>
      <c r="G14" s="147"/>
      <c r="I14" s="19"/>
      <c r="J14" s="19"/>
      <c r="K14" s="19"/>
      <c r="L14" s="19"/>
      <c r="M14" s="19"/>
      <c r="N14" s="16"/>
    </row>
    <row r="15" spans="2:16" ht="45">
      <c r="B15" s="917" t="s">
        <v>9</v>
      </c>
      <c r="C15" s="917"/>
      <c r="D15" s="613">
        <v>21</v>
      </c>
      <c r="E15" s="20">
        <v>1252968600</v>
      </c>
      <c r="F15" s="446">
        <v>600</v>
      </c>
      <c r="G15" s="148"/>
      <c r="I15" s="23"/>
      <c r="J15" s="23"/>
      <c r="K15" s="23"/>
      <c r="L15" s="23"/>
      <c r="M15" s="23"/>
      <c r="N15" s="16"/>
    </row>
    <row r="16" spans="2:16" ht="15.75" thickBot="1">
      <c r="B16" s="1263" t="s">
        <v>13</v>
      </c>
      <c r="C16" s="1264"/>
      <c r="D16" s="613"/>
      <c r="E16" s="536">
        <f>SUM(E15)</f>
        <v>1252968600</v>
      </c>
      <c r="F16" s="446">
        <v>600</v>
      </c>
      <c r="G16" s="148"/>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F16*80%</f>
        <v>480</v>
      </c>
      <c r="D18" s="266"/>
      <c r="E18" s="36">
        <f>E16</f>
        <v>1252968600</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605"/>
      <c r="D24" s="632" t="s">
        <v>184</v>
      </c>
      <c r="E24"/>
      <c r="F24"/>
      <c r="G24"/>
      <c r="H24"/>
      <c r="I24" s="15"/>
      <c r="J24" s="15"/>
      <c r="K24" s="15"/>
      <c r="L24" s="15"/>
      <c r="M24" s="15"/>
      <c r="N24" s="16"/>
    </row>
    <row r="25" spans="1:14">
      <c r="A25" s="773"/>
      <c r="B25" s="44" t="s">
        <v>21</v>
      </c>
      <c r="C25" s="605"/>
      <c r="D25" s="632" t="s">
        <v>184</v>
      </c>
      <c r="E25"/>
      <c r="F25"/>
      <c r="G25"/>
      <c r="H25"/>
      <c r="I25" s="15"/>
      <c r="J25" s="15"/>
      <c r="K25" s="15"/>
      <c r="L25" s="15"/>
      <c r="M25" s="15"/>
      <c r="N25" s="16"/>
    </row>
    <row r="26" spans="1:14">
      <c r="A26" s="773"/>
      <c r="B26" s="44" t="s">
        <v>22</v>
      </c>
      <c r="C26" s="605" t="s">
        <v>184</v>
      </c>
      <c r="D26" s="605"/>
      <c r="E26"/>
      <c r="F26"/>
      <c r="G26"/>
      <c r="H26"/>
      <c r="I26" s="15"/>
      <c r="J26" s="15"/>
      <c r="K26" s="15"/>
      <c r="L26" s="15"/>
      <c r="M26" s="15"/>
      <c r="N26" s="16"/>
    </row>
    <row r="27" spans="1:14">
      <c r="A27" s="773"/>
      <c r="B27" s="44" t="s">
        <v>23</v>
      </c>
      <c r="C27" s="605"/>
      <c r="D27" s="605" t="s">
        <v>184</v>
      </c>
      <c r="E27"/>
      <c r="F27"/>
      <c r="G27"/>
      <c r="H27"/>
      <c r="I27" s="15"/>
      <c r="J27" s="15"/>
      <c r="K27" s="15"/>
      <c r="L27" s="15"/>
      <c r="M27" s="15"/>
      <c r="N27" s="16"/>
    </row>
    <row r="28" spans="1:14">
      <c r="A28" s="773"/>
      <c r="B28" s="117" t="s">
        <v>24</v>
      </c>
      <c r="C28" s="46"/>
      <c r="D28" s="47"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s="615" t="s">
        <v>2564</v>
      </c>
      <c r="G33"/>
      <c r="H33"/>
      <c r="I33" s="15"/>
      <c r="J33" s="15"/>
      <c r="K33" s="15"/>
      <c r="L33" s="15"/>
      <c r="M33" s="15"/>
      <c r="N33" s="16"/>
    </row>
    <row r="34" spans="1:26" ht="28.5">
      <c r="A34" s="773"/>
      <c r="B34" s="49" t="s">
        <v>29</v>
      </c>
      <c r="C34" s="50">
        <v>40</v>
      </c>
      <c r="D34" s="605">
        <v>0</v>
      </c>
      <c r="E34" s="1265">
        <f>+D34+D35</f>
        <v>0</v>
      </c>
      <c r="F34" s="958"/>
      <c r="G34"/>
      <c r="H34"/>
      <c r="I34" s="15"/>
      <c r="J34" s="15"/>
      <c r="K34" s="15"/>
      <c r="L34" s="15"/>
      <c r="M34" s="15"/>
      <c r="N34" s="16"/>
    </row>
    <row r="35" spans="1:26" ht="82.5" customHeight="1">
      <c r="A35" s="773"/>
      <c r="B35" s="49" t="s">
        <v>30</v>
      </c>
      <c r="C35" s="50">
        <v>60</v>
      </c>
      <c r="D35" s="605">
        <f>+F145</f>
        <v>0</v>
      </c>
      <c r="E35" s="1266"/>
      <c r="F35" s="958"/>
      <c r="G35"/>
      <c r="H35"/>
      <c r="I35" s="15"/>
      <c r="J35" s="15"/>
      <c r="K35" s="15"/>
      <c r="L35" s="15"/>
      <c r="M35" s="15"/>
      <c r="N35" s="16"/>
    </row>
    <row r="36" spans="1:26">
      <c r="A36" s="773"/>
      <c r="C36" s="40"/>
      <c r="D36" s="23"/>
      <c r="E36" s="41"/>
      <c r="F36" s="37"/>
      <c r="G36" s="37"/>
      <c r="H36" s="37"/>
      <c r="I36" s="38"/>
      <c r="J36" s="38"/>
      <c r="K36" s="38"/>
      <c r="L36" s="38"/>
      <c r="M36" s="38"/>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ht="15.75" thickBot="1">
      <c r="M39" s="1267"/>
      <c r="N39" s="1267"/>
    </row>
    <row r="40" spans="1:26">
      <c r="B40" s="42" t="s">
        <v>32</v>
      </c>
      <c r="M40" s="51"/>
      <c r="N40" s="51"/>
    </row>
    <row r="41" spans="1:26" ht="15.75" thickBot="1">
      <c r="M41" s="51"/>
      <c r="N41" s="51"/>
    </row>
    <row r="42" spans="1:26" s="15" customFormat="1" ht="109.5" customHeight="1">
      <c r="B42" s="52" t="s">
        <v>33</v>
      </c>
      <c r="C42" s="52" t="s">
        <v>34</v>
      </c>
      <c r="D42" s="52" t="s">
        <v>35</v>
      </c>
      <c r="E42" s="52" t="s">
        <v>36</v>
      </c>
      <c r="F42" s="52" t="s">
        <v>37</v>
      </c>
      <c r="G42" s="52" t="s">
        <v>38</v>
      </c>
      <c r="H42" s="52" t="s">
        <v>39</v>
      </c>
      <c r="I42" s="52" t="s">
        <v>40</v>
      </c>
      <c r="J42" s="52" t="s">
        <v>41</v>
      </c>
      <c r="K42" s="52" t="s">
        <v>42</v>
      </c>
      <c r="L42" s="52" t="s">
        <v>43</v>
      </c>
      <c r="M42" s="53" t="s">
        <v>44</v>
      </c>
      <c r="N42" s="52" t="s">
        <v>45</v>
      </c>
      <c r="O42" s="52" t="s">
        <v>46</v>
      </c>
      <c r="P42" s="54" t="s">
        <v>47</v>
      </c>
      <c r="Q42" s="54" t="s">
        <v>48</v>
      </c>
    </row>
    <row r="43" spans="1:26" s="162" customFormat="1" ht="30">
      <c r="A43" s="150">
        <v>1</v>
      </c>
      <c r="B43" s="153" t="s">
        <v>2568</v>
      </c>
      <c r="C43" s="153" t="s">
        <v>2568</v>
      </c>
      <c r="D43" s="153" t="s">
        <v>2569</v>
      </c>
      <c r="E43" s="153" t="s">
        <v>2570</v>
      </c>
      <c r="F43" s="153" t="s">
        <v>336</v>
      </c>
      <c r="G43" s="153" t="s">
        <v>53</v>
      </c>
      <c r="H43" s="514">
        <v>41215</v>
      </c>
      <c r="I43" s="514">
        <v>41274</v>
      </c>
      <c r="J43" s="514" t="s">
        <v>19</v>
      </c>
      <c r="K43" s="543">
        <v>2</v>
      </c>
      <c r="L43" s="514" t="s">
        <v>53</v>
      </c>
      <c r="M43" s="516">
        <v>3650</v>
      </c>
      <c r="N43" s="543" t="s">
        <v>53</v>
      </c>
      <c r="O43" s="544">
        <v>1298524000</v>
      </c>
      <c r="P43" s="544">
        <v>70</v>
      </c>
      <c r="Q43" s="174" t="s">
        <v>2571</v>
      </c>
      <c r="R43" s="175"/>
      <c r="S43" s="175"/>
      <c r="T43" s="175"/>
      <c r="U43" s="175"/>
      <c r="V43" s="175"/>
      <c r="W43" s="175"/>
      <c r="X43" s="175"/>
      <c r="Y43" s="175"/>
      <c r="Z43" s="175"/>
    </row>
    <row r="44" spans="1:26" s="162" customFormat="1" ht="30">
      <c r="A44" s="150">
        <f>+A43+1</f>
        <v>2</v>
      </c>
      <c r="B44" s="153" t="s">
        <v>2568</v>
      </c>
      <c r="C44" s="153" t="s">
        <v>2568</v>
      </c>
      <c r="D44" s="153" t="s">
        <v>2569</v>
      </c>
      <c r="E44" s="153" t="s">
        <v>2572</v>
      </c>
      <c r="F44" s="153" t="s">
        <v>336</v>
      </c>
      <c r="G44" s="153" t="s">
        <v>53</v>
      </c>
      <c r="H44" s="514">
        <v>41254</v>
      </c>
      <c r="I44" s="514">
        <v>41961</v>
      </c>
      <c r="J44" s="514" t="s">
        <v>19</v>
      </c>
      <c r="K44" s="543">
        <v>22.5</v>
      </c>
      <c r="L44" s="514" t="s">
        <v>53</v>
      </c>
      <c r="M44" s="516">
        <v>4350</v>
      </c>
      <c r="N44" s="543" t="s">
        <v>53</v>
      </c>
      <c r="O44" s="544">
        <v>16146092010</v>
      </c>
      <c r="P44" s="544">
        <v>70</v>
      </c>
      <c r="Q44" s="174" t="s">
        <v>2571</v>
      </c>
      <c r="R44" s="175"/>
      <c r="S44" s="175"/>
      <c r="T44" s="175"/>
      <c r="U44" s="175"/>
      <c r="V44" s="175"/>
      <c r="W44" s="175"/>
      <c r="X44" s="175"/>
      <c r="Y44" s="175"/>
      <c r="Z44" s="175"/>
    </row>
    <row r="45" spans="1:26" s="162" customFormat="1" ht="122.25" customHeight="1">
      <c r="A45" s="150">
        <f t="shared" ref="A45:A50" si="0">+A44+1</f>
        <v>3</v>
      </c>
      <c r="B45" s="153" t="s">
        <v>2568</v>
      </c>
      <c r="C45" s="153" t="s">
        <v>2568</v>
      </c>
      <c r="D45" s="153" t="s">
        <v>2573</v>
      </c>
      <c r="E45" s="557" t="s">
        <v>2574</v>
      </c>
      <c r="F45" s="153" t="s">
        <v>336</v>
      </c>
      <c r="G45" s="153" t="s">
        <v>53</v>
      </c>
      <c r="H45" s="514">
        <v>40878</v>
      </c>
      <c r="I45" s="514">
        <v>41955</v>
      </c>
      <c r="J45" s="514" t="s">
        <v>19</v>
      </c>
      <c r="K45" s="567">
        <v>12</v>
      </c>
      <c r="L45" s="959" t="s">
        <v>53</v>
      </c>
      <c r="M45" s="515"/>
      <c r="N45" s="543" t="s">
        <v>53</v>
      </c>
      <c r="O45" s="544">
        <v>25024266169</v>
      </c>
      <c r="P45" s="544">
        <v>71</v>
      </c>
      <c r="Q45" s="888" t="s">
        <v>2575</v>
      </c>
      <c r="R45" s="175"/>
      <c r="S45" s="175"/>
      <c r="T45" s="175"/>
      <c r="U45" s="175"/>
      <c r="V45" s="175"/>
      <c r="W45" s="175"/>
      <c r="X45" s="175"/>
      <c r="Y45" s="175"/>
      <c r="Z45" s="175"/>
    </row>
    <row r="46" spans="1:26" s="162" customFormat="1" ht="45">
      <c r="A46" s="150">
        <f t="shared" si="0"/>
        <v>4</v>
      </c>
      <c r="B46" s="153" t="s">
        <v>2568</v>
      </c>
      <c r="C46" s="153" t="s">
        <v>2568</v>
      </c>
      <c r="D46" s="153" t="s">
        <v>2576</v>
      </c>
      <c r="E46" s="557" t="s">
        <v>2577</v>
      </c>
      <c r="F46" s="153" t="s">
        <v>336</v>
      </c>
      <c r="G46" s="153" t="s">
        <v>53</v>
      </c>
      <c r="H46" s="514">
        <v>39783</v>
      </c>
      <c r="I46" s="514">
        <v>40301</v>
      </c>
      <c r="J46" s="514" t="s">
        <v>19</v>
      </c>
      <c r="K46" s="567">
        <v>5</v>
      </c>
      <c r="L46" s="959" t="s">
        <v>53</v>
      </c>
      <c r="M46" s="515"/>
      <c r="N46" s="543" t="s">
        <v>53</v>
      </c>
      <c r="O46" s="544">
        <v>1087253221</v>
      </c>
      <c r="P46" s="544">
        <v>72</v>
      </c>
      <c r="Q46" s="888" t="s">
        <v>2578</v>
      </c>
      <c r="R46" s="175"/>
      <c r="S46" s="175"/>
      <c r="T46" s="175"/>
      <c r="U46" s="175"/>
      <c r="V46" s="175"/>
      <c r="W46" s="175"/>
      <c r="X46" s="175"/>
      <c r="Y46" s="175"/>
      <c r="Z46" s="175"/>
    </row>
    <row r="47" spans="1:26" s="162" customFormat="1" ht="30">
      <c r="A47" s="150">
        <f t="shared" si="0"/>
        <v>5</v>
      </c>
      <c r="B47" s="153" t="s">
        <v>2568</v>
      </c>
      <c r="C47" s="153" t="s">
        <v>2568</v>
      </c>
      <c r="D47" s="153" t="s">
        <v>2576</v>
      </c>
      <c r="E47" s="557" t="s">
        <v>2579</v>
      </c>
      <c r="F47" s="153" t="s">
        <v>336</v>
      </c>
      <c r="G47" s="153" t="s">
        <v>53</v>
      </c>
      <c r="H47" s="514">
        <v>40581</v>
      </c>
      <c r="I47" s="514">
        <v>40847</v>
      </c>
      <c r="J47" s="514" t="s">
        <v>19</v>
      </c>
      <c r="K47" s="567">
        <v>8.8000000000000007</v>
      </c>
      <c r="L47" s="959" t="s">
        <v>53</v>
      </c>
      <c r="M47" s="515"/>
      <c r="N47" s="543" t="s">
        <v>53</v>
      </c>
      <c r="O47" s="544">
        <v>1074373466</v>
      </c>
      <c r="P47" s="544">
        <v>72</v>
      </c>
      <c r="Q47" s="888" t="s">
        <v>2580</v>
      </c>
      <c r="R47" s="175"/>
      <c r="S47" s="175"/>
      <c r="T47" s="175"/>
      <c r="U47" s="175"/>
      <c r="V47" s="175"/>
      <c r="W47" s="175"/>
      <c r="X47" s="175"/>
      <c r="Y47" s="175"/>
      <c r="Z47" s="175"/>
    </row>
    <row r="48" spans="1:26" s="162" customFormat="1" ht="30">
      <c r="A48" s="150">
        <f t="shared" si="0"/>
        <v>6</v>
      </c>
      <c r="B48" s="153" t="s">
        <v>2568</v>
      </c>
      <c r="C48" s="153" t="s">
        <v>2568</v>
      </c>
      <c r="D48" s="153" t="s">
        <v>2576</v>
      </c>
      <c r="E48" s="557" t="s">
        <v>2581</v>
      </c>
      <c r="F48" s="153" t="s">
        <v>336</v>
      </c>
      <c r="G48" s="153" t="s">
        <v>53</v>
      </c>
      <c r="H48" s="514">
        <v>40182</v>
      </c>
      <c r="I48" s="514">
        <v>40543</v>
      </c>
      <c r="J48" s="514" t="s">
        <v>19</v>
      </c>
      <c r="K48" s="567">
        <v>7.8</v>
      </c>
      <c r="L48" s="959" t="s">
        <v>53</v>
      </c>
      <c r="M48" s="515"/>
      <c r="N48" s="543" t="s">
        <v>53</v>
      </c>
      <c r="O48" s="544">
        <v>795712000</v>
      </c>
      <c r="P48" s="544">
        <v>72</v>
      </c>
      <c r="Q48" s="888" t="s">
        <v>2580</v>
      </c>
      <c r="R48" s="175"/>
      <c r="S48" s="175"/>
      <c r="T48" s="175"/>
      <c r="U48" s="175"/>
      <c r="V48" s="175"/>
      <c r="W48" s="175"/>
      <c r="X48" s="175"/>
      <c r="Y48" s="175"/>
      <c r="Z48" s="175"/>
    </row>
    <row r="49" spans="1:26" s="162" customFormat="1" ht="45">
      <c r="A49" s="150">
        <f t="shared" si="0"/>
        <v>7</v>
      </c>
      <c r="B49" s="153"/>
      <c r="C49" s="153" t="s">
        <v>2568</v>
      </c>
      <c r="D49" s="153" t="s">
        <v>2576</v>
      </c>
      <c r="E49" s="557" t="s">
        <v>2582</v>
      </c>
      <c r="F49" s="153" t="s">
        <v>336</v>
      </c>
      <c r="G49" s="153" t="s">
        <v>53</v>
      </c>
      <c r="H49" s="514">
        <v>40581</v>
      </c>
      <c r="I49" s="514">
        <v>40847</v>
      </c>
      <c r="J49" s="514" t="s">
        <v>19</v>
      </c>
      <c r="K49" s="567">
        <v>0</v>
      </c>
      <c r="L49" s="959" t="s">
        <v>53</v>
      </c>
      <c r="M49" s="515"/>
      <c r="N49" s="543" t="s">
        <v>53</v>
      </c>
      <c r="O49" s="544">
        <v>663082757</v>
      </c>
      <c r="P49" s="544">
        <v>72</v>
      </c>
      <c r="Q49" s="888" t="s">
        <v>2583</v>
      </c>
      <c r="R49" s="175"/>
      <c r="S49" s="175"/>
      <c r="T49" s="175"/>
      <c r="U49" s="175"/>
      <c r="V49" s="175"/>
      <c r="W49" s="175"/>
      <c r="X49" s="175"/>
      <c r="Y49" s="175"/>
      <c r="Z49" s="175"/>
    </row>
    <row r="50" spans="1:26" s="162" customFormat="1" ht="73.5" customHeight="1">
      <c r="A50" s="150">
        <f t="shared" si="0"/>
        <v>8</v>
      </c>
      <c r="B50" s="153" t="s">
        <v>2568</v>
      </c>
      <c r="C50" s="153" t="s">
        <v>2568</v>
      </c>
      <c r="D50" s="153" t="s">
        <v>2576</v>
      </c>
      <c r="E50" s="557" t="s">
        <v>2584</v>
      </c>
      <c r="F50" s="153" t="s">
        <v>336</v>
      </c>
      <c r="G50" s="153" t="s">
        <v>53</v>
      </c>
      <c r="H50" s="514">
        <v>40427</v>
      </c>
      <c r="I50" s="514">
        <v>40574</v>
      </c>
      <c r="J50" s="514" t="s">
        <v>19</v>
      </c>
      <c r="K50" s="515">
        <v>1</v>
      </c>
      <c r="L50" s="959" t="s">
        <v>53</v>
      </c>
      <c r="M50" s="515"/>
      <c r="N50" s="543" t="s">
        <v>53</v>
      </c>
      <c r="O50" s="544">
        <v>595786333</v>
      </c>
      <c r="P50" s="544">
        <v>72</v>
      </c>
      <c r="Q50" s="888" t="s">
        <v>2585</v>
      </c>
      <c r="R50" s="175"/>
      <c r="S50" s="175"/>
      <c r="T50" s="175"/>
      <c r="U50" s="175"/>
      <c r="V50" s="175"/>
      <c r="W50" s="175"/>
      <c r="X50" s="175"/>
      <c r="Y50" s="175"/>
      <c r="Z50" s="175"/>
    </row>
    <row r="51" spans="1:26" s="162" customFormat="1" ht="15.75">
      <c r="A51" s="150"/>
      <c r="B51" s="965" t="s">
        <v>28</v>
      </c>
      <c r="C51" s="966"/>
      <c r="D51" s="967"/>
      <c r="E51" s="968"/>
      <c r="F51" s="966"/>
      <c r="G51" s="966"/>
      <c r="H51" s="966"/>
      <c r="I51" s="969"/>
      <c r="J51" s="969"/>
      <c r="K51" s="970">
        <f>SUM(K43:K50)</f>
        <v>59.099999999999994</v>
      </c>
      <c r="L51" s="970">
        <f>SUM(L43:L50)</f>
        <v>0</v>
      </c>
      <c r="M51" s="971">
        <f>SUM(M43:M50)</f>
        <v>8000</v>
      </c>
      <c r="N51" s="970">
        <f>SUM(N43:N50)</f>
        <v>0</v>
      </c>
      <c r="O51" s="972"/>
      <c r="P51" s="972"/>
      <c r="Q51" s="973"/>
    </row>
    <row r="52" spans="1:26" s="112" customFormat="1">
      <c r="E52" s="163"/>
    </row>
    <row r="53" spans="1:26" s="112" customFormat="1">
      <c r="B53" s="1253" t="s">
        <v>60</v>
      </c>
      <c r="C53" s="1253" t="s">
        <v>61</v>
      </c>
      <c r="D53" s="1255" t="s">
        <v>62</v>
      </c>
      <c r="E53" s="1255"/>
    </row>
    <row r="54" spans="1:26" s="112" customFormat="1">
      <c r="B54" s="1254"/>
      <c r="C54" s="1254"/>
      <c r="D54" s="625" t="s">
        <v>63</v>
      </c>
      <c r="E54" s="165" t="s">
        <v>64</v>
      </c>
    </row>
    <row r="55" spans="1:26" s="112" customFormat="1" ht="30.6" customHeight="1">
      <c r="B55" s="166" t="s">
        <v>65</v>
      </c>
      <c r="C55" s="167">
        <f>+K51</f>
        <v>59.099999999999994</v>
      </c>
      <c r="D55" s="117"/>
      <c r="E55" s="117" t="s">
        <v>184</v>
      </c>
      <c r="F55" s="168"/>
      <c r="G55" s="168"/>
      <c r="H55" s="168"/>
      <c r="I55" s="168"/>
      <c r="J55" s="168"/>
      <c r="K55" s="168"/>
      <c r="L55" s="168"/>
      <c r="M55" s="168"/>
    </row>
    <row r="56" spans="1:26" s="112" customFormat="1" ht="30" customHeight="1">
      <c r="B56" s="166" t="s">
        <v>66</v>
      </c>
      <c r="C56" s="167">
        <f>+M51</f>
        <v>8000</v>
      </c>
      <c r="D56" s="117"/>
      <c r="E56" s="117" t="s">
        <v>184</v>
      </c>
    </row>
    <row r="57" spans="1:26" s="112" customFormat="1">
      <c r="B57" s="113"/>
      <c r="C57" s="1274"/>
      <c r="D57" s="1274"/>
      <c r="E57" s="1274"/>
      <c r="F57" s="1274"/>
      <c r="G57" s="1274"/>
      <c r="H57" s="1274"/>
      <c r="I57" s="1274"/>
      <c r="J57" s="1274"/>
      <c r="K57" s="1274"/>
      <c r="L57" s="1274"/>
      <c r="M57" s="1274"/>
      <c r="N57" s="1274"/>
    </row>
    <row r="58" spans="1:26" ht="28.15" customHeight="1" thickBot="1"/>
    <row r="59" spans="1:26" ht="27" thickBot="1">
      <c r="B59" s="1275" t="s">
        <v>68</v>
      </c>
      <c r="C59" s="1275"/>
      <c r="D59" s="1275"/>
      <c r="E59" s="1275"/>
      <c r="F59" s="1275"/>
      <c r="G59" s="1275"/>
      <c r="H59" s="1275"/>
      <c r="I59" s="1275"/>
      <c r="J59" s="1275"/>
      <c r="K59" s="1275"/>
      <c r="L59" s="1275"/>
      <c r="M59" s="1275"/>
      <c r="N59" s="1275"/>
    </row>
    <row r="62" spans="1:26" ht="109.5" customHeight="1">
      <c r="B62" s="114" t="s">
        <v>69</v>
      </c>
      <c r="C62" s="115" t="s">
        <v>70</v>
      </c>
      <c r="D62" s="115" t="s">
        <v>71</v>
      </c>
      <c r="E62" s="115" t="s">
        <v>72</v>
      </c>
      <c r="F62" s="115" t="s">
        <v>73</v>
      </c>
      <c r="G62" s="115" t="s">
        <v>74</v>
      </c>
      <c r="H62" s="115" t="s">
        <v>75</v>
      </c>
      <c r="I62" s="115" t="s">
        <v>76</v>
      </c>
      <c r="J62" s="115" t="s">
        <v>77</v>
      </c>
      <c r="K62" s="115" t="s">
        <v>78</v>
      </c>
      <c r="L62" s="115" t="s">
        <v>79</v>
      </c>
      <c r="M62" s="116" t="s">
        <v>80</v>
      </c>
      <c r="N62" s="116" t="s">
        <v>81</v>
      </c>
      <c r="O62" s="1271" t="s">
        <v>82</v>
      </c>
      <c r="P62" s="1273"/>
      <c r="Q62" s="115" t="s">
        <v>83</v>
      </c>
    </row>
    <row r="63" spans="1:26">
      <c r="B63" s="119" t="s">
        <v>2586</v>
      </c>
      <c r="C63" s="119" t="s">
        <v>155</v>
      </c>
      <c r="D63" s="120" t="s">
        <v>2393</v>
      </c>
      <c r="E63" s="120">
        <v>600</v>
      </c>
      <c r="F63" s="121" t="s">
        <v>53</v>
      </c>
      <c r="G63" s="121" t="s">
        <v>53</v>
      </c>
      <c r="H63" s="121" t="s">
        <v>53</v>
      </c>
      <c r="I63" s="122" t="s">
        <v>18</v>
      </c>
      <c r="J63" s="121" t="s">
        <v>53</v>
      </c>
      <c r="K63" s="121" t="s">
        <v>53</v>
      </c>
      <c r="L63" s="121" t="s">
        <v>53</v>
      </c>
      <c r="M63" s="121" t="s">
        <v>53</v>
      </c>
      <c r="N63" s="121" t="s">
        <v>53</v>
      </c>
      <c r="O63" s="1278"/>
      <c r="P63" s="1279"/>
      <c r="Q63" s="44" t="s">
        <v>18</v>
      </c>
    </row>
    <row r="64" spans="1:26">
      <c r="B64" s="1" t="s">
        <v>88</v>
      </c>
    </row>
    <row r="65" spans="2:17">
      <c r="B65" s="1" t="s">
        <v>89</v>
      </c>
    </row>
    <row r="66" spans="2:17">
      <c r="B66" s="1" t="s">
        <v>90</v>
      </c>
    </row>
    <row r="68" spans="2:17" ht="15.75" thickBot="1"/>
    <row r="69" spans="2:17" ht="27" thickBot="1">
      <c r="B69" s="1268" t="s">
        <v>91</v>
      </c>
      <c r="C69" s="1269"/>
      <c r="D69" s="1269"/>
      <c r="E69" s="1269"/>
      <c r="F69" s="1269"/>
      <c r="G69" s="1269"/>
      <c r="H69" s="1269"/>
      <c r="I69" s="1269"/>
      <c r="J69" s="1269"/>
      <c r="K69" s="1269"/>
      <c r="L69" s="1269"/>
      <c r="M69" s="1269"/>
      <c r="N69" s="1270"/>
    </row>
    <row r="72" spans="2:17" ht="76.5" customHeight="1">
      <c r="B72" s="114" t="s">
        <v>92</v>
      </c>
      <c r="C72" s="114" t="s">
        <v>93</v>
      </c>
      <c r="D72" s="114" t="s">
        <v>94</v>
      </c>
      <c r="E72" s="114" t="s">
        <v>95</v>
      </c>
      <c r="F72" s="114" t="s">
        <v>96</v>
      </c>
      <c r="G72" s="114" t="s">
        <v>97</v>
      </c>
      <c r="H72" s="114" t="s">
        <v>98</v>
      </c>
      <c r="I72" s="114" t="s">
        <v>99</v>
      </c>
      <c r="J72" s="1271" t="s">
        <v>100</v>
      </c>
      <c r="K72" s="1272"/>
      <c r="L72" s="1273"/>
      <c r="M72" s="114" t="s">
        <v>101</v>
      </c>
      <c r="N72" s="114" t="s">
        <v>102</v>
      </c>
      <c r="O72" s="114" t="s">
        <v>103</v>
      </c>
      <c r="P72" s="1271" t="s">
        <v>82</v>
      </c>
      <c r="Q72" s="1273"/>
    </row>
    <row r="73" spans="2:17" s="183" customFormat="1" ht="135">
      <c r="B73" s="129" t="s">
        <v>187</v>
      </c>
      <c r="C73" s="129" t="s">
        <v>2312</v>
      </c>
      <c r="D73" s="129" t="s">
        <v>2605</v>
      </c>
      <c r="E73" s="129">
        <v>34610391</v>
      </c>
      <c r="F73" s="129" t="s">
        <v>2133</v>
      </c>
      <c r="G73" s="129" t="s">
        <v>132</v>
      </c>
      <c r="H73" s="480">
        <v>38946</v>
      </c>
      <c r="I73" s="189">
        <v>32543</v>
      </c>
      <c r="J73" s="129" t="s">
        <v>2606</v>
      </c>
      <c r="K73" s="129" t="s">
        <v>2607</v>
      </c>
      <c r="L73" s="610" t="s">
        <v>2608</v>
      </c>
      <c r="M73" s="129" t="s">
        <v>18</v>
      </c>
      <c r="N73" s="129" t="s">
        <v>19</v>
      </c>
      <c r="O73" s="129" t="s">
        <v>18</v>
      </c>
      <c r="P73" s="1366" t="s">
        <v>2609</v>
      </c>
      <c r="Q73" s="1366"/>
    </row>
    <row r="74" spans="2:17" s="183" customFormat="1" ht="30">
      <c r="B74" s="129" t="s">
        <v>133</v>
      </c>
      <c r="C74" s="129" t="s">
        <v>2323</v>
      </c>
      <c r="D74" s="129" t="s">
        <v>2610</v>
      </c>
      <c r="E74" s="129">
        <v>1062276349</v>
      </c>
      <c r="F74" s="129" t="s">
        <v>243</v>
      </c>
      <c r="G74" s="129" t="s">
        <v>244</v>
      </c>
      <c r="H74" s="480">
        <v>41803</v>
      </c>
      <c r="I74" s="189" t="s">
        <v>53</v>
      </c>
      <c r="J74" s="129" t="s">
        <v>1369</v>
      </c>
      <c r="K74" s="189" t="s">
        <v>2611</v>
      </c>
      <c r="L74" s="189" t="s">
        <v>2612</v>
      </c>
      <c r="M74" s="129" t="s">
        <v>18</v>
      </c>
      <c r="N74" s="129" t="s">
        <v>18</v>
      </c>
      <c r="O74" s="129" t="s">
        <v>18</v>
      </c>
      <c r="P74" s="1276"/>
      <c r="Q74" s="1277"/>
    </row>
    <row r="75" spans="2:17" s="183" customFormat="1" ht="150">
      <c r="B75" s="129" t="s">
        <v>133</v>
      </c>
      <c r="C75" s="129" t="s">
        <v>2323</v>
      </c>
      <c r="D75" s="129" t="s">
        <v>2613</v>
      </c>
      <c r="E75" s="129">
        <v>1113639972</v>
      </c>
      <c r="F75" s="129" t="s">
        <v>114</v>
      </c>
      <c r="G75" s="129" t="s">
        <v>2614</v>
      </c>
      <c r="H75" s="480">
        <v>41986</v>
      </c>
      <c r="I75" s="189" t="s">
        <v>53</v>
      </c>
      <c r="J75" s="129" t="s">
        <v>2615</v>
      </c>
      <c r="K75" s="129" t="s">
        <v>2616</v>
      </c>
      <c r="L75" s="129" t="s">
        <v>2617</v>
      </c>
      <c r="M75" s="129" t="s">
        <v>18</v>
      </c>
      <c r="N75" s="129" t="s">
        <v>18</v>
      </c>
      <c r="O75" s="129" t="s">
        <v>18</v>
      </c>
      <c r="P75" s="1366" t="s">
        <v>2618</v>
      </c>
      <c r="Q75" s="1366"/>
    </row>
    <row r="76" spans="2:17" s="183" customFormat="1" ht="60">
      <c r="B76" s="129" t="s">
        <v>187</v>
      </c>
      <c r="C76" s="129" t="s">
        <v>2312</v>
      </c>
      <c r="D76" s="129" t="s">
        <v>2619</v>
      </c>
      <c r="E76" s="129">
        <v>25529776</v>
      </c>
      <c r="F76" s="129" t="s">
        <v>2620</v>
      </c>
      <c r="G76" s="129" t="s">
        <v>1813</v>
      </c>
      <c r="H76" s="480">
        <v>41039</v>
      </c>
      <c r="I76" s="189" t="s">
        <v>53</v>
      </c>
      <c r="J76" s="129" t="s">
        <v>2621</v>
      </c>
      <c r="K76" s="189" t="s">
        <v>2622</v>
      </c>
      <c r="L76" s="189" t="s">
        <v>2623</v>
      </c>
      <c r="M76" s="129" t="s">
        <v>18</v>
      </c>
      <c r="N76" s="129"/>
      <c r="O76" s="129"/>
      <c r="P76" s="1366"/>
      <c r="Q76" s="1366"/>
    </row>
    <row r="77" spans="2:17" s="183" customFormat="1" ht="60">
      <c r="B77" s="129" t="s">
        <v>133</v>
      </c>
      <c r="C77" s="129" t="s">
        <v>2323</v>
      </c>
      <c r="D77" s="129" t="s">
        <v>2624</v>
      </c>
      <c r="E77" s="129">
        <v>25530290</v>
      </c>
      <c r="F77" s="129" t="s">
        <v>114</v>
      </c>
      <c r="G77" s="129" t="s">
        <v>115</v>
      </c>
      <c r="H77" s="480">
        <v>40144</v>
      </c>
      <c r="I77" s="189" t="s">
        <v>53</v>
      </c>
      <c r="J77" s="129" t="s">
        <v>2625</v>
      </c>
      <c r="K77" s="189" t="s">
        <v>2626</v>
      </c>
      <c r="L77" s="189" t="s">
        <v>2612</v>
      </c>
      <c r="M77" s="129" t="s">
        <v>18</v>
      </c>
      <c r="N77" s="129" t="s">
        <v>336</v>
      </c>
      <c r="O77" s="129" t="s">
        <v>18</v>
      </c>
      <c r="P77" s="1276"/>
      <c r="Q77" s="1277"/>
    </row>
    <row r="78" spans="2:17" s="183" customFormat="1" ht="75">
      <c r="B78" s="129" t="s">
        <v>133</v>
      </c>
      <c r="C78" s="129" t="s">
        <v>2323</v>
      </c>
      <c r="D78" s="129" t="s">
        <v>2627</v>
      </c>
      <c r="E78" s="129">
        <v>1144158019</v>
      </c>
      <c r="F78" s="129" t="s">
        <v>114</v>
      </c>
      <c r="G78" s="129" t="s">
        <v>2628</v>
      </c>
      <c r="H78" s="480">
        <v>41867</v>
      </c>
      <c r="I78" s="189">
        <v>145997</v>
      </c>
      <c r="J78" s="129" t="s">
        <v>2629</v>
      </c>
      <c r="K78" s="189" t="s">
        <v>2630</v>
      </c>
      <c r="L78" s="189" t="s">
        <v>2631</v>
      </c>
      <c r="M78" s="129" t="s">
        <v>18</v>
      </c>
      <c r="N78" s="129" t="s">
        <v>19</v>
      </c>
      <c r="O78" s="129" t="s">
        <v>18</v>
      </c>
      <c r="P78" s="1366" t="s">
        <v>2632</v>
      </c>
      <c r="Q78" s="1366"/>
    </row>
    <row r="80" spans="2:17" ht="15.75" thickBot="1"/>
    <row r="81" spans="1:26" ht="27" thickBot="1">
      <c r="B81" s="1268" t="s">
        <v>118</v>
      </c>
      <c r="C81" s="1269"/>
      <c r="D81" s="1269"/>
      <c r="E81" s="1269"/>
      <c r="F81" s="1269"/>
      <c r="G81" s="1269"/>
      <c r="H81" s="1269"/>
      <c r="I81" s="1269"/>
      <c r="J81" s="1269"/>
      <c r="K81" s="1269"/>
      <c r="L81" s="1269"/>
      <c r="M81" s="1269"/>
      <c r="N81" s="1270"/>
    </row>
    <row r="84" spans="1:26" ht="46.15" customHeight="1">
      <c r="B84" s="115" t="s">
        <v>17</v>
      </c>
      <c r="C84" s="115" t="s">
        <v>119</v>
      </c>
      <c r="D84" s="1271" t="s">
        <v>82</v>
      </c>
      <c r="E84" s="1273"/>
    </row>
    <row r="85" spans="1:26" ht="46.9" customHeight="1">
      <c r="B85" s="129" t="s">
        <v>181</v>
      </c>
      <c r="C85" s="44" t="s">
        <v>19</v>
      </c>
      <c r="D85" s="1281"/>
      <c r="E85" s="1281"/>
    </row>
    <row r="88" spans="1:26" ht="26.25">
      <c r="B88" s="1256" t="s">
        <v>121</v>
      </c>
      <c r="C88" s="1257"/>
      <c r="D88" s="1257"/>
      <c r="E88" s="1257"/>
      <c r="F88" s="1257"/>
      <c r="G88" s="1257"/>
      <c r="H88" s="1257"/>
      <c r="I88" s="1257"/>
      <c r="J88" s="1257"/>
      <c r="K88" s="1257"/>
      <c r="L88" s="1257"/>
      <c r="M88" s="1257"/>
      <c r="N88" s="1257"/>
      <c r="O88" s="1257"/>
      <c r="P88" s="1257"/>
    </row>
    <row r="90" spans="1:26" ht="15.75" thickBot="1"/>
    <row r="91" spans="1:26" ht="27" thickBot="1">
      <c r="B91" s="1268" t="s">
        <v>122</v>
      </c>
      <c r="C91" s="1269"/>
      <c r="D91" s="1269"/>
      <c r="E91" s="1269"/>
      <c r="F91" s="1269"/>
      <c r="G91" s="1269"/>
      <c r="H91" s="1269"/>
      <c r="I91" s="1269"/>
      <c r="J91" s="1269"/>
      <c r="K91" s="1269"/>
      <c r="L91" s="1269"/>
      <c r="M91" s="1269"/>
      <c r="N91" s="1270"/>
    </row>
    <row r="93" spans="1:26" ht="15.75" thickBot="1">
      <c r="M93" s="51"/>
      <c r="N93" s="51"/>
    </row>
    <row r="94" spans="1:26" s="15" customFormat="1" ht="109.5" customHeight="1">
      <c r="B94" s="52" t="s">
        <v>33</v>
      </c>
      <c r="C94" s="52" t="s">
        <v>34</v>
      </c>
      <c r="D94" s="52" t="s">
        <v>35</v>
      </c>
      <c r="E94" s="52" t="s">
        <v>36</v>
      </c>
      <c r="F94" s="52" t="s">
        <v>37</v>
      </c>
      <c r="G94" s="52" t="s">
        <v>38</v>
      </c>
      <c r="H94" s="52" t="s">
        <v>39</v>
      </c>
      <c r="I94" s="52" t="s">
        <v>40</v>
      </c>
      <c r="J94" s="52" t="s">
        <v>41</v>
      </c>
      <c r="K94" s="52" t="s">
        <v>42</v>
      </c>
      <c r="L94" s="52" t="s">
        <v>43</v>
      </c>
      <c r="M94" s="53" t="s">
        <v>44</v>
      </c>
      <c r="N94" s="52" t="s">
        <v>45</v>
      </c>
      <c r="O94" s="52" t="s">
        <v>46</v>
      </c>
      <c r="P94" s="54" t="s">
        <v>47</v>
      </c>
      <c r="Q94" s="54" t="s">
        <v>48</v>
      </c>
    </row>
    <row r="95" spans="1:26" s="162" customFormat="1" ht="123" customHeight="1">
      <c r="A95" s="150">
        <v>1</v>
      </c>
      <c r="B95" s="153"/>
      <c r="C95" s="371"/>
      <c r="D95" s="153"/>
      <c r="E95" s="58"/>
      <c r="F95" s="371"/>
      <c r="G95" s="512"/>
      <c r="H95" s="514"/>
      <c r="I95" s="514"/>
      <c r="J95" s="514"/>
      <c r="K95" s="514"/>
      <c r="L95" s="514"/>
      <c r="M95" s="543"/>
      <c r="N95" s="543"/>
      <c r="O95" s="544"/>
      <c r="P95" s="544"/>
      <c r="Q95" s="174"/>
      <c r="R95" s="175"/>
      <c r="S95" s="175"/>
      <c r="T95" s="175"/>
      <c r="U95" s="175"/>
      <c r="V95" s="175"/>
      <c r="W95" s="175"/>
      <c r="X95" s="175"/>
      <c r="Y95" s="175"/>
      <c r="Z95" s="175"/>
    </row>
    <row r="96" spans="1:26" s="162" customFormat="1" ht="132" customHeight="1">
      <c r="A96" s="150">
        <f>A95+1</f>
        <v>2</v>
      </c>
      <c r="B96" s="153"/>
      <c r="C96" s="371"/>
      <c r="D96" s="153"/>
      <c r="E96" s="964"/>
      <c r="F96" s="371"/>
      <c r="G96" s="512"/>
      <c r="H96" s="514"/>
      <c r="I96" s="514"/>
      <c r="J96" s="514"/>
      <c r="K96" s="514"/>
      <c r="L96" s="514"/>
      <c r="M96" s="543"/>
      <c r="N96" s="543"/>
      <c r="O96" s="544"/>
      <c r="P96" s="544"/>
      <c r="Q96" s="174"/>
      <c r="R96" s="175"/>
      <c r="S96" s="175"/>
      <c r="T96" s="175"/>
      <c r="U96" s="175"/>
      <c r="V96" s="175"/>
      <c r="W96" s="175"/>
      <c r="X96" s="175"/>
      <c r="Y96" s="175"/>
      <c r="Z96" s="175"/>
    </row>
    <row r="97" spans="1:26" s="162" customFormat="1" ht="125.25" customHeight="1">
      <c r="A97" s="150">
        <f t="shared" ref="A97:A113" si="1">A96+1</f>
        <v>3</v>
      </c>
      <c r="B97" s="153"/>
      <c r="C97" s="371"/>
      <c r="D97" s="153"/>
      <c r="E97" s="964"/>
      <c r="F97" s="371"/>
      <c r="G97" s="512"/>
      <c r="H97" s="514"/>
      <c r="I97" s="514"/>
      <c r="J97" s="514"/>
      <c r="K97" s="514"/>
      <c r="L97" s="514"/>
      <c r="M97" s="543"/>
      <c r="N97" s="543"/>
      <c r="O97" s="544"/>
      <c r="P97" s="544"/>
      <c r="Q97" s="174"/>
      <c r="R97" s="175"/>
      <c r="S97" s="175"/>
      <c r="T97" s="175"/>
      <c r="U97" s="175"/>
      <c r="V97" s="175"/>
      <c r="W97" s="175"/>
      <c r="X97" s="175"/>
      <c r="Y97" s="175"/>
      <c r="Z97" s="175"/>
    </row>
    <row r="98" spans="1:26" s="162" customFormat="1" ht="104.25" customHeight="1">
      <c r="A98" s="150">
        <f t="shared" si="1"/>
        <v>4</v>
      </c>
      <c r="B98" s="153"/>
      <c r="C98" s="371"/>
      <c r="D98" s="153"/>
      <c r="E98" s="57"/>
      <c r="F98" s="371"/>
      <c r="G98" s="512"/>
      <c r="H98" s="514"/>
      <c r="I98" s="514"/>
      <c r="J98" s="514"/>
      <c r="K98" s="514"/>
      <c r="L98" s="514"/>
      <c r="M98" s="543"/>
      <c r="N98" s="543"/>
      <c r="O98" s="544"/>
      <c r="P98" s="544"/>
      <c r="Q98" s="888"/>
      <c r="R98" s="175"/>
      <c r="S98" s="175"/>
      <c r="T98" s="175"/>
      <c r="U98" s="175"/>
      <c r="V98" s="175"/>
      <c r="W98" s="175"/>
      <c r="X98" s="175"/>
      <c r="Y98" s="175"/>
      <c r="Z98" s="175"/>
    </row>
    <row r="99" spans="1:26" s="162" customFormat="1" ht="117" customHeight="1">
      <c r="A99" s="150">
        <f t="shared" si="1"/>
        <v>5</v>
      </c>
      <c r="B99" s="153"/>
      <c r="C99" s="371"/>
      <c r="D99" s="153"/>
      <c r="E99" s="57"/>
      <c r="F99" s="371"/>
      <c r="G99" s="512"/>
      <c r="H99" s="514"/>
      <c r="I99" s="514"/>
      <c r="J99" s="514"/>
      <c r="K99" s="514"/>
      <c r="L99" s="514"/>
      <c r="M99" s="543"/>
      <c r="N99" s="543"/>
      <c r="O99" s="544"/>
      <c r="P99" s="544"/>
      <c r="Q99" s="888"/>
      <c r="R99" s="175"/>
      <c r="S99" s="175"/>
      <c r="T99" s="175"/>
      <c r="U99" s="175"/>
      <c r="V99" s="175"/>
      <c r="W99" s="175"/>
      <c r="X99" s="175"/>
      <c r="Y99" s="175"/>
      <c r="Z99" s="175"/>
    </row>
    <row r="100" spans="1:26" s="162" customFormat="1" ht="133.5" customHeight="1">
      <c r="A100" s="150">
        <f t="shared" si="1"/>
        <v>6</v>
      </c>
      <c r="B100" s="153"/>
      <c r="C100" s="371"/>
      <c r="D100" s="153"/>
      <c r="E100" s="964"/>
      <c r="F100" s="371"/>
      <c r="G100" s="512"/>
      <c r="H100" s="514"/>
      <c r="I100" s="514"/>
      <c r="J100" s="514"/>
      <c r="K100" s="514"/>
      <c r="L100" s="514"/>
      <c r="M100" s="543"/>
      <c r="N100" s="543"/>
      <c r="O100" s="544"/>
      <c r="P100" s="544"/>
      <c r="Q100" s="174"/>
      <c r="R100" s="175"/>
      <c r="S100" s="175"/>
      <c r="T100" s="175"/>
      <c r="U100" s="175"/>
      <c r="V100" s="175"/>
      <c r="W100" s="175"/>
      <c r="X100" s="175"/>
      <c r="Y100" s="175"/>
      <c r="Z100" s="175"/>
    </row>
    <row r="101" spans="1:26" s="162" customFormat="1" ht="139.5" customHeight="1">
      <c r="A101" s="150">
        <f t="shared" si="1"/>
        <v>7</v>
      </c>
      <c r="B101" s="153"/>
      <c r="C101" s="371"/>
      <c r="D101" s="153"/>
      <c r="E101" s="557"/>
      <c r="F101" s="371"/>
      <c r="G101" s="512"/>
      <c r="H101" s="514"/>
      <c r="I101" s="514"/>
      <c r="J101" s="514"/>
      <c r="K101" s="514"/>
      <c r="L101" s="514"/>
      <c r="M101" s="543"/>
      <c r="N101" s="543"/>
      <c r="O101" s="544"/>
      <c r="P101" s="544"/>
      <c r="Q101" s="888"/>
      <c r="R101" s="175"/>
      <c r="S101" s="175"/>
      <c r="T101" s="175"/>
      <c r="U101" s="175"/>
      <c r="V101" s="175"/>
      <c r="W101" s="175"/>
      <c r="X101" s="175"/>
      <c r="Y101" s="175"/>
      <c r="Z101" s="175"/>
    </row>
    <row r="102" spans="1:26" s="162" customFormat="1">
      <c r="A102" s="150">
        <f t="shared" si="1"/>
        <v>8</v>
      </c>
      <c r="B102" s="153"/>
      <c r="C102" s="371"/>
      <c r="D102" s="153"/>
      <c r="E102" s="557"/>
      <c r="F102" s="371"/>
      <c r="G102" s="512"/>
      <c r="H102" s="514"/>
      <c r="I102" s="514"/>
      <c r="J102" s="514"/>
      <c r="K102" s="514"/>
      <c r="L102" s="514"/>
      <c r="M102" s="543"/>
      <c r="N102" s="543"/>
      <c r="O102" s="544"/>
      <c r="P102" s="544"/>
      <c r="Q102" s="888"/>
      <c r="R102" s="175"/>
      <c r="S102" s="175"/>
      <c r="T102" s="175"/>
      <c r="U102" s="175"/>
      <c r="V102" s="175"/>
      <c r="W102" s="175"/>
      <c r="X102" s="175"/>
      <c r="Y102" s="175"/>
      <c r="Z102" s="175"/>
    </row>
    <row r="103" spans="1:26" s="162" customFormat="1">
      <c r="A103" s="150">
        <f t="shared" si="1"/>
        <v>9</v>
      </c>
      <c r="B103" s="153"/>
      <c r="C103" s="371"/>
      <c r="D103" s="153"/>
      <c r="E103" s="557"/>
      <c r="F103" s="371"/>
      <c r="G103" s="512"/>
      <c r="H103" s="514"/>
      <c r="I103" s="514"/>
      <c r="J103" s="514"/>
      <c r="K103" s="514"/>
      <c r="L103" s="514"/>
      <c r="M103" s="543"/>
      <c r="N103" s="543"/>
      <c r="O103" s="544"/>
      <c r="P103" s="544"/>
      <c r="Q103" s="888"/>
      <c r="R103" s="175"/>
      <c r="S103" s="175"/>
      <c r="T103" s="175"/>
      <c r="U103" s="175"/>
      <c r="V103" s="175"/>
      <c r="W103" s="175"/>
      <c r="X103" s="175"/>
      <c r="Y103" s="175"/>
      <c r="Z103" s="175"/>
    </row>
    <row r="104" spans="1:26" s="162" customFormat="1">
      <c r="A104" s="150">
        <f t="shared" si="1"/>
        <v>10</v>
      </c>
      <c r="B104" s="153"/>
      <c r="C104" s="152"/>
      <c r="D104" s="153"/>
      <c r="E104" s="964"/>
      <c r="F104" s="371"/>
      <c r="G104" s="512"/>
      <c r="H104" s="514"/>
      <c r="I104" s="514"/>
      <c r="J104" s="514"/>
      <c r="K104" s="514"/>
      <c r="L104" s="514"/>
      <c r="M104" s="543"/>
      <c r="N104" s="543"/>
      <c r="O104" s="544"/>
      <c r="P104" s="544"/>
      <c r="Q104" s="888"/>
      <c r="R104" s="175"/>
      <c r="S104" s="175"/>
      <c r="T104" s="175"/>
      <c r="U104" s="175"/>
      <c r="V104" s="175"/>
      <c r="W104" s="175"/>
      <c r="X104" s="175"/>
      <c r="Y104" s="175"/>
      <c r="Z104" s="175"/>
    </row>
    <row r="105" spans="1:26" s="162" customFormat="1" ht="127.5" customHeight="1">
      <c r="A105" s="150">
        <f t="shared" si="1"/>
        <v>11</v>
      </c>
      <c r="B105" s="153"/>
      <c r="C105" s="152"/>
      <c r="D105" s="153"/>
      <c r="E105" s="964"/>
      <c r="F105" s="371"/>
      <c r="G105" s="512"/>
      <c r="H105" s="514"/>
      <c r="I105" s="514"/>
      <c r="J105" s="514"/>
      <c r="K105" s="514"/>
      <c r="L105" s="514"/>
      <c r="M105" s="543"/>
      <c r="N105" s="543"/>
      <c r="O105" s="544"/>
      <c r="P105" s="544"/>
      <c r="Q105" s="888"/>
      <c r="R105" s="175"/>
      <c r="S105" s="175"/>
      <c r="T105" s="175"/>
      <c r="U105" s="175"/>
      <c r="V105" s="175"/>
      <c r="W105" s="175"/>
      <c r="X105" s="175"/>
      <c r="Y105" s="175"/>
      <c r="Z105" s="175"/>
    </row>
    <row r="106" spans="1:26" s="162" customFormat="1" ht="133.5" customHeight="1">
      <c r="A106" s="150">
        <f t="shared" si="1"/>
        <v>12</v>
      </c>
      <c r="B106" s="153"/>
      <c r="C106" s="152"/>
      <c r="D106" s="153"/>
      <c r="E106" s="557"/>
      <c r="F106" s="371"/>
      <c r="G106" s="512"/>
      <c r="H106" s="514"/>
      <c r="I106" s="514"/>
      <c r="J106" s="514"/>
      <c r="K106" s="514"/>
      <c r="L106" s="514"/>
      <c r="M106" s="543"/>
      <c r="N106" s="543"/>
      <c r="O106" s="544"/>
      <c r="P106" s="544"/>
      <c r="Q106" s="174"/>
      <c r="R106" s="175"/>
      <c r="S106" s="175"/>
      <c r="T106" s="175"/>
      <c r="U106" s="175"/>
      <c r="V106" s="175"/>
      <c r="W106" s="175"/>
      <c r="X106" s="175"/>
      <c r="Y106" s="175"/>
      <c r="Z106" s="175"/>
    </row>
    <row r="107" spans="1:26" s="162" customFormat="1" ht="132.75" customHeight="1">
      <c r="A107" s="150">
        <f t="shared" si="1"/>
        <v>13</v>
      </c>
      <c r="B107" s="153"/>
      <c r="C107" s="152"/>
      <c r="D107" s="153"/>
      <c r="E107" s="557"/>
      <c r="F107" s="371"/>
      <c r="G107" s="512"/>
      <c r="H107" s="514"/>
      <c r="I107" s="514"/>
      <c r="J107" s="514"/>
      <c r="K107" s="514"/>
      <c r="L107" s="514"/>
      <c r="M107" s="543"/>
      <c r="N107" s="543"/>
      <c r="O107" s="544"/>
      <c r="P107" s="544"/>
      <c r="Q107" s="174"/>
      <c r="R107" s="175"/>
      <c r="S107" s="175"/>
      <c r="T107" s="175"/>
      <c r="U107" s="175"/>
      <c r="V107" s="175"/>
      <c r="W107" s="175"/>
      <c r="X107" s="175"/>
      <c r="Y107" s="175"/>
      <c r="Z107" s="175"/>
    </row>
    <row r="108" spans="1:26" s="162" customFormat="1">
      <c r="A108" s="150">
        <f t="shared" si="1"/>
        <v>14</v>
      </c>
      <c r="B108" s="153"/>
      <c r="C108" s="152"/>
      <c r="D108" s="153"/>
      <c r="E108" s="557"/>
      <c r="F108" s="371"/>
      <c r="G108" s="512"/>
      <c r="H108" s="514"/>
      <c r="I108" s="514"/>
      <c r="J108" s="514"/>
      <c r="K108" s="514"/>
      <c r="L108" s="514"/>
      <c r="M108" s="543"/>
      <c r="N108" s="543"/>
      <c r="O108" s="544"/>
      <c r="P108" s="544"/>
      <c r="Q108" s="888"/>
      <c r="R108" s="175"/>
      <c r="S108" s="175"/>
      <c r="T108" s="175"/>
      <c r="U108" s="175"/>
      <c r="V108" s="175"/>
      <c r="W108" s="175"/>
      <c r="X108" s="175"/>
      <c r="Y108" s="175"/>
      <c r="Z108" s="175"/>
    </row>
    <row r="109" spans="1:26" s="162" customFormat="1">
      <c r="A109" s="150">
        <f t="shared" si="1"/>
        <v>15</v>
      </c>
      <c r="B109" s="153"/>
      <c r="C109" s="152"/>
      <c r="D109" s="153"/>
      <c r="E109" s="516"/>
      <c r="F109" s="371"/>
      <c r="G109" s="512"/>
      <c r="H109" s="514"/>
      <c r="I109" s="514"/>
      <c r="J109" s="514"/>
      <c r="K109" s="514"/>
      <c r="L109" s="514"/>
      <c r="M109" s="543"/>
      <c r="N109" s="543"/>
      <c r="O109" s="544"/>
      <c r="P109" s="544"/>
      <c r="Q109" s="888"/>
      <c r="R109" s="175"/>
      <c r="S109" s="175"/>
      <c r="T109" s="175"/>
      <c r="U109" s="175"/>
      <c r="V109" s="175"/>
      <c r="W109" s="175"/>
      <c r="X109" s="175"/>
      <c r="Y109" s="175"/>
      <c r="Z109" s="175"/>
    </row>
    <row r="110" spans="1:26" s="162" customFormat="1" ht="173.25" customHeight="1">
      <c r="A110" s="150">
        <f t="shared" si="1"/>
        <v>16</v>
      </c>
      <c r="B110" s="153"/>
      <c r="C110" s="152"/>
      <c r="D110" s="153"/>
      <c r="E110" s="515"/>
      <c r="F110" s="371"/>
      <c r="G110" s="512"/>
      <c r="H110" s="514"/>
      <c r="I110" s="514"/>
      <c r="J110" s="514"/>
      <c r="K110" s="514"/>
      <c r="L110" s="514"/>
      <c r="M110" s="543"/>
      <c r="N110" s="543"/>
      <c r="O110" s="544"/>
      <c r="P110" s="544"/>
      <c r="Q110" s="174"/>
      <c r="R110" s="175"/>
      <c r="S110" s="175"/>
      <c r="T110" s="175"/>
      <c r="U110" s="175"/>
      <c r="V110" s="175"/>
      <c r="W110" s="175"/>
      <c r="X110" s="175"/>
      <c r="Y110" s="175"/>
      <c r="Z110" s="175"/>
    </row>
    <row r="111" spans="1:26" s="162" customFormat="1" ht="113.25" customHeight="1">
      <c r="A111" s="150">
        <f t="shared" si="1"/>
        <v>17</v>
      </c>
      <c r="B111" s="153"/>
      <c r="C111" s="152"/>
      <c r="D111" s="153"/>
      <c r="E111" s="516"/>
      <c r="F111" s="371"/>
      <c r="G111" s="512"/>
      <c r="H111" s="514"/>
      <c r="I111" s="514"/>
      <c r="J111" s="514"/>
      <c r="K111" s="514"/>
      <c r="L111" s="514"/>
      <c r="M111" s="543"/>
      <c r="N111" s="543"/>
      <c r="O111" s="544"/>
      <c r="P111" s="544"/>
      <c r="Q111" s="888"/>
      <c r="R111" s="175"/>
      <c r="S111" s="175"/>
      <c r="T111" s="175"/>
      <c r="U111" s="175"/>
      <c r="V111" s="175"/>
      <c r="W111" s="175"/>
      <c r="X111" s="175"/>
      <c r="Y111" s="175"/>
      <c r="Z111" s="175"/>
    </row>
    <row r="112" spans="1:26" s="162" customFormat="1" ht="120.75" customHeight="1">
      <c r="A112" s="150">
        <f t="shared" si="1"/>
        <v>18</v>
      </c>
      <c r="B112" s="153"/>
      <c r="C112" s="152"/>
      <c r="D112" s="153"/>
      <c r="E112" s="516"/>
      <c r="F112" s="371"/>
      <c r="G112" s="512"/>
      <c r="H112" s="514"/>
      <c r="I112" s="514"/>
      <c r="J112" s="514"/>
      <c r="K112" s="514"/>
      <c r="L112" s="514"/>
      <c r="M112" s="543"/>
      <c r="N112" s="543"/>
      <c r="O112" s="544"/>
      <c r="P112" s="544"/>
      <c r="Q112" s="888"/>
      <c r="R112" s="175"/>
      <c r="S112" s="175"/>
      <c r="T112" s="175"/>
      <c r="U112" s="175"/>
      <c r="V112" s="175"/>
      <c r="W112" s="175"/>
      <c r="X112" s="175"/>
      <c r="Y112" s="175"/>
      <c r="Z112" s="175"/>
    </row>
    <row r="113" spans="1:26" s="162" customFormat="1" ht="125.25" customHeight="1">
      <c r="A113" s="150">
        <f t="shared" si="1"/>
        <v>19</v>
      </c>
      <c r="B113" s="153"/>
      <c r="C113" s="152"/>
      <c r="D113" s="153"/>
      <c r="E113" s="516"/>
      <c r="F113" s="371"/>
      <c r="G113" s="512"/>
      <c r="H113" s="514"/>
      <c r="I113" s="514"/>
      <c r="J113" s="514"/>
      <c r="K113" s="514"/>
      <c r="L113" s="514"/>
      <c r="M113" s="543"/>
      <c r="N113" s="543"/>
      <c r="O113" s="544"/>
      <c r="P113" s="544"/>
      <c r="Q113" s="888"/>
      <c r="R113" s="175"/>
      <c r="S113" s="175"/>
      <c r="T113" s="175"/>
      <c r="U113" s="175"/>
      <c r="V113" s="175"/>
      <c r="W113" s="175"/>
      <c r="X113" s="175"/>
      <c r="Y113" s="175"/>
      <c r="Z113" s="175"/>
    </row>
    <row r="114" spans="1:26" s="162" customFormat="1">
      <c r="A114" s="150"/>
      <c r="B114" s="151" t="s">
        <v>28</v>
      </c>
      <c r="C114" s="152"/>
      <c r="D114" s="153"/>
      <c r="E114" s="154"/>
      <c r="F114" s="155"/>
      <c r="G114" s="155"/>
      <c r="H114" s="155"/>
      <c r="I114" s="157"/>
      <c r="J114" s="157"/>
      <c r="K114" s="158">
        <f>SUM(K95:K95)</f>
        <v>0</v>
      </c>
      <c r="L114" s="158">
        <f>SUM(L95:L95)</f>
        <v>0</v>
      </c>
      <c r="M114" s="185">
        <f>SUM(M95:M95)</f>
        <v>0</v>
      </c>
      <c r="N114" s="158">
        <f>SUM(N95:N95)</f>
        <v>0</v>
      </c>
      <c r="O114" s="160"/>
      <c r="P114" s="160"/>
      <c r="Q114" s="161"/>
    </row>
    <row r="115" spans="1:26">
      <c r="B115" s="112"/>
      <c r="C115" s="112"/>
      <c r="D115" s="112"/>
      <c r="E115" s="163"/>
      <c r="F115" s="112"/>
      <c r="G115" s="112"/>
      <c r="H115" s="112"/>
      <c r="I115" s="112"/>
      <c r="J115" s="112"/>
      <c r="K115" s="112"/>
      <c r="L115" s="112"/>
      <c r="M115" s="112"/>
      <c r="N115" s="112"/>
      <c r="O115" s="112"/>
      <c r="P115" s="112"/>
    </row>
    <row r="116" spans="1:26" ht="18.75">
      <c r="B116" s="166" t="s">
        <v>123</v>
      </c>
      <c r="C116" s="176">
        <f>+K114</f>
        <v>0</v>
      </c>
      <c r="H116" s="168"/>
      <c r="I116" s="168"/>
      <c r="J116" s="168"/>
      <c r="K116" s="168"/>
      <c r="L116" s="168"/>
      <c r="M116" s="168"/>
      <c r="N116" s="112"/>
      <c r="O116" s="112"/>
      <c r="P116" s="112"/>
    </row>
    <row r="118" spans="1:26" ht="15.75" thickBot="1"/>
    <row r="119" spans="1:26" ht="37.15" customHeight="1" thickBot="1">
      <c r="B119" s="177" t="s">
        <v>124</v>
      </c>
      <c r="C119" s="142" t="s">
        <v>125</v>
      </c>
      <c r="D119" s="177" t="s">
        <v>27</v>
      </c>
      <c r="E119" s="142" t="s">
        <v>126</v>
      </c>
    </row>
    <row r="120" spans="1:26" ht="41.45" customHeight="1">
      <c r="B120" s="178" t="s">
        <v>127</v>
      </c>
      <c r="C120" s="179">
        <v>20</v>
      </c>
      <c r="D120" s="179">
        <v>0</v>
      </c>
      <c r="E120" s="1282">
        <f>+D120+D121+D122</f>
        <v>0</v>
      </c>
    </row>
    <row r="121" spans="1:26">
      <c r="B121" s="178" t="s">
        <v>128</v>
      </c>
      <c r="C121" s="118">
        <v>30</v>
      </c>
      <c r="D121" s="605">
        <v>0</v>
      </c>
      <c r="E121" s="1283"/>
    </row>
    <row r="122" spans="1:26" ht="15.75" thickBot="1">
      <c r="B122" s="178" t="s">
        <v>129</v>
      </c>
      <c r="C122" s="180">
        <v>40</v>
      </c>
      <c r="D122" s="180">
        <v>0</v>
      </c>
      <c r="E122" s="1284"/>
    </row>
    <row r="124" spans="1:26" ht="15.75" thickBot="1"/>
    <row r="125" spans="1:26" ht="27" thickBot="1">
      <c r="B125" s="1268" t="s">
        <v>130</v>
      </c>
      <c r="C125" s="1269"/>
      <c r="D125" s="1269"/>
      <c r="E125" s="1269"/>
      <c r="F125" s="1269"/>
      <c r="G125" s="1269"/>
      <c r="H125" s="1269"/>
      <c r="I125" s="1269"/>
      <c r="J125" s="1269"/>
      <c r="K125" s="1269"/>
      <c r="L125" s="1269"/>
      <c r="M125" s="1269"/>
      <c r="N125" s="1270"/>
    </row>
    <row r="127" spans="1:26" ht="76.5" customHeight="1">
      <c r="B127" s="114" t="s">
        <v>92</v>
      </c>
      <c r="C127" s="114" t="s">
        <v>93</v>
      </c>
      <c r="D127" s="114" t="s">
        <v>94</v>
      </c>
      <c r="E127" s="114" t="s">
        <v>95</v>
      </c>
      <c r="F127" s="114" t="s">
        <v>96</v>
      </c>
      <c r="G127" s="114" t="s">
        <v>97</v>
      </c>
      <c r="H127" s="114" t="s">
        <v>98</v>
      </c>
      <c r="I127" s="114" t="s">
        <v>99</v>
      </c>
      <c r="J127" s="1271" t="s">
        <v>100</v>
      </c>
      <c r="K127" s="1272"/>
      <c r="L127" s="1273"/>
      <c r="M127" s="114" t="s">
        <v>101</v>
      </c>
      <c r="N127" s="114" t="s">
        <v>102</v>
      </c>
      <c r="O127" s="114" t="s">
        <v>103</v>
      </c>
      <c r="P127" s="1271" t="s">
        <v>82</v>
      </c>
      <c r="Q127" s="1273"/>
    </row>
    <row r="128" spans="1:26" ht="39.75" customHeight="1">
      <c r="B128" s="213" t="s">
        <v>1135</v>
      </c>
      <c r="C128" s="213"/>
      <c r="D128" s="213"/>
      <c r="E128" s="634"/>
      <c r="F128" s="213"/>
      <c r="G128" s="119"/>
      <c r="H128" s="219"/>
      <c r="I128" s="120"/>
      <c r="J128" s="46"/>
      <c r="K128" s="188"/>
      <c r="L128" s="122"/>
      <c r="M128" s="44"/>
      <c r="N128" s="44"/>
      <c r="O128" s="44"/>
      <c r="P128" s="1381"/>
      <c r="Q128" s="1368"/>
    </row>
    <row r="129" spans="2:17" ht="32.25" customHeight="1">
      <c r="B129" s="213" t="s">
        <v>461</v>
      </c>
      <c r="C129" s="579"/>
      <c r="D129" s="213"/>
      <c r="E129" s="634"/>
      <c r="F129" s="213"/>
      <c r="G129" s="213"/>
      <c r="H129" s="219"/>
      <c r="I129" s="120"/>
      <c r="J129" s="46"/>
      <c r="K129" s="188"/>
      <c r="L129" s="188"/>
      <c r="M129" s="44"/>
      <c r="N129" s="44"/>
      <c r="O129" s="44"/>
      <c r="P129" s="1276"/>
      <c r="Q129" s="1277"/>
    </row>
    <row r="130" spans="2:17" ht="33.6" customHeight="1">
      <c r="B130" s="213" t="s">
        <v>462</v>
      </c>
      <c r="C130" s="579"/>
      <c r="D130" s="213"/>
      <c r="E130" s="634"/>
      <c r="F130" s="119"/>
      <c r="G130" s="119"/>
      <c r="H130" s="219"/>
      <c r="I130" s="120"/>
      <c r="J130" s="46"/>
      <c r="K130" s="122"/>
      <c r="L130" s="122"/>
      <c r="M130" s="44"/>
      <c r="N130" s="44"/>
      <c r="O130" s="44"/>
      <c r="P130" s="1278"/>
      <c r="Q130" s="1279"/>
    </row>
    <row r="133" spans="2:17" ht="15.75" thickBot="1"/>
    <row r="134" spans="2:17" ht="54" customHeight="1">
      <c r="B134" s="615" t="s">
        <v>17</v>
      </c>
      <c r="C134" s="615" t="s">
        <v>124</v>
      </c>
      <c r="D134" s="114" t="s">
        <v>125</v>
      </c>
      <c r="E134" s="615" t="s">
        <v>27</v>
      </c>
      <c r="F134" s="142" t="s">
        <v>138</v>
      </c>
      <c r="G134" s="181"/>
    </row>
    <row r="135" spans="2:17" ht="120.75" customHeight="1">
      <c r="B135" s="1285" t="s">
        <v>139</v>
      </c>
      <c r="C135" s="144" t="s">
        <v>140</v>
      </c>
      <c r="D135" s="605">
        <v>25</v>
      </c>
      <c r="E135" s="605">
        <v>0</v>
      </c>
      <c r="F135" s="1286">
        <f>+E135+E136+E137</f>
        <v>0</v>
      </c>
      <c r="G135" s="145"/>
    </row>
    <row r="136" spans="2:17" ht="76.150000000000006" customHeight="1">
      <c r="B136" s="1285"/>
      <c r="C136" s="144" t="s">
        <v>141</v>
      </c>
      <c r="D136" s="602">
        <v>25</v>
      </c>
      <c r="E136" s="605">
        <v>0</v>
      </c>
      <c r="F136" s="1287"/>
      <c r="G136" s="145"/>
    </row>
    <row r="137" spans="2:17" ht="69" customHeight="1">
      <c r="B137" s="1285"/>
      <c r="C137" s="144" t="s">
        <v>142</v>
      </c>
      <c r="D137" s="605">
        <v>10</v>
      </c>
      <c r="E137" s="605">
        <v>0</v>
      </c>
      <c r="F137" s="1288"/>
      <c r="G137" s="145"/>
    </row>
    <row r="138" spans="2:17">
      <c r="C138"/>
    </row>
    <row r="141" spans="2:17">
      <c r="B141" s="42" t="s">
        <v>143</v>
      </c>
    </row>
    <row r="144" spans="2:17">
      <c r="B144" s="43" t="s">
        <v>17</v>
      </c>
      <c r="C144" s="43" t="s">
        <v>26</v>
      </c>
      <c r="D144" s="615" t="s">
        <v>27</v>
      </c>
      <c r="E144" s="615" t="s">
        <v>28</v>
      </c>
    </row>
    <row r="145" spans="2:5" ht="61.5" customHeight="1">
      <c r="B145" s="49" t="s">
        <v>144</v>
      </c>
      <c r="C145" s="50">
        <v>40</v>
      </c>
      <c r="D145" s="605">
        <f>+E120</f>
        <v>0</v>
      </c>
      <c r="E145" s="1265">
        <f>+D145+D146</f>
        <v>0</v>
      </c>
    </row>
    <row r="146" spans="2:5" ht="68.25" customHeight="1">
      <c r="B146" s="49" t="s">
        <v>145</v>
      </c>
      <c r="C146" s="50">
        <v>60</v>
      </c>
      <c r="D146" s="605">
        <f>+F135</f>
        <v>0</v>
      </c>
      <c r="E146" s="1266"/>
    </row>
  </sheetData>
  <mergeCells count="41">
    <mergeCell ref="B135:B137"/>
    <mergeCell ref="F135:F137"/>
    <mergeCell ref="E145:E146"/>
    <mergeCell ref="B125:N125"/>
    <mergeCell ref="J127:L127"/>
    <mergeCell ref="P127:Q127"/>
    <mergeCell ref="P128:Q128"/>
    <mergeCell ref="P129:Q129"/>
    <mergeCell ref="P130:Q130"/>
    <mergeCell ref="B81:N81"/>
    <mergeCell ref="D84:E84"/>
    <mergeCell ref="D85:E85"/>
    <mergeCell ref="B88:P88"/>
    <mergeCell ref="B91:N91"/>
    <mergeCell ref="E120:E122"/>
    <mergeCell ref="P78:Q78"/>
    <mergeCell ref="C57:N57"/>
    <mergeCell ref="B59:N59"/>
    <mergeCell ref="O62:P62"/>
    <mergeCell ref="O63:P63"/>
    <mergeCell ref="B69:N69"/>
    <mergeCell ref="J72:L72"/>
    <mergeCell ref="P72:Q72"/>
    <mergeCell ref="P73:Q73"/>
    <mergeCell ref="P74:Q74"/>
    <mergeCell ref="P75:Q75"/>
    <mergeCell ref="P76:Q76"/>
    <mergeCell ref="P77:Q77"/>
    <mergeCell ref="C10:E10"/>
    <mergeCell ref="B16:C16"/>
    <mergeCell ref="E34:E35"/>
    <mergeCell ref="M39:N39"/>
    <mergeCell ref="B53:B54"/>
    <mergeCell ref="C53:C54"/>
    <mergeCell ref="D53:E53"/>
    <mergeCell ref="C9:N9"/>
    <mergeCell ref="B2:P2"/>
    <mergeCell ref="B4:P4"/>
    <mergeCell ref="C6:N6"/>
    <mergeCell ref="C7:N7"/>
    <mergeCell ref="C8:N8"/>
  </mergeCells>
  <dataValidations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2:Z143"/>
  <sheetViews>
    <sheetView zoomScale="70" zoomScaleNormal="70" workbookViewId="0">
      <selection activeCell="E20" sqref="E20"/>
    </sheetView>
  </sheetViews>
  <sheetFormatPr baseColWidth="10" defaultRowHeight="15"/>
  <cols>
    <col min="1" max="1" width="3.140625" style="1" bestFit="1" customWidth="1"/>
    <col min="2" max="2" width="62.28515625" style="1" customWidth="1"/>
    <col min="3" max="3" width="31.140625" style="1" customWidth="1"/>
    <col min="4" max="4" width="28.140625" style="1" customWidth="1"/>
    <col min="5" max="5" width="25" style="1" customWidth="1"/>
    <col min="6" max="7" width="29.7109375" style="1" customWidth="1"/>
    <col min="8" max="8" width="22.5703125" style="1" customWidth="1"/>
    <col min="9" max="9" width="20.85546875" style="1" customWidth="1"/>
    <col min="10" max="10" width="26.42578125" style="1" customWidth="1"/>
    <col min="11" max="11" width="19.42578125" style="1" customWidth="1"/>
    <col min="12" max="12" width="21.5703125" style="1" customWidth="1"/>
    <col min="13" max="13" width="22.5703125" style="1" customWidth="1"/>
    <col min="14" max="14" width="25.7109375" style="1" customWidth="1"/>
    <col min="15" max="15" width="26.140625" style="1" customWidth="1"/>
    <col min="16" max="16" width="19.5703125" style="1" bestFit="1" customWidth="1"/>
    <col min="17" max="17" width="64"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1369</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2633</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917"/>
      <c r="C14" s="917"/>
      <c r="D14" s="613" t="s">
        <v>10</v>
      </c>
      <c r="E14" s="613" t="s">
        <v>11</v>
      </c>
      <c r="F14" s="613" t="s">
        <v>12</v>
      </c>
      <c r="G14" s="147"/>
      <c r="I14" s="19"/>
      <c r="J14" s="19"/>
      <c r="K14" s="19"/>
      <c r="L14" s="19"/>
      <c r="M14" s="19"/>
      <c r="N14" s="16"/>
    </row>
    <row r="15" spans="2:16" ht="45" customHeight="1">
      <c r="B15" s="1263" t="s">
        <v>9</v>
      </c>
      <c r="C15" s="1264"/>
      <c r="D15" s="613">
        <v>23</v>
      </c>
      <c r="E15" s="20">
        <v>730898350</v>
      </c>
      <c r="F15" s="446">
        <v>350</v>
      </c>
      <c r="G15" s="148"/>
      <c r="I15" s="23"/>
      <c r="J15" s="23"/>
      <c r="K15" s="23"/>
      <c r="L15" s="23"/>
      <c r="M15" s="23"/>
      <c r="N15" s="16"/>
    </row>
    <row r="16" spans="2:16" ht="15.75" thickBot="1">
      <c r="B16" s="1263" t="s">
        <v>13</v>
      </c>
      <c r="C16" s="1264"/>
      <c r="D16" s="613"/>
      <c r="E16" s="644">
        <f>SUM(E15:E15)</f>
        <v>730898350</v>
      </c>
      <c r="F16" s="974">
        <v>350</v>
      </c>
      <c r="G16" s="148"/>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F15*80%</f>
        <v>280</v>
      </c>
      <c r="D18" s="266"/>
      <c r="E18" s="36">
        <f>E16</f>
        <v>730898350</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605"/>
      <c r="D24" s="605" t="s">
        <v>184</v>
      </c>
      <c r="E24"/>
      <c r="F24"/>
      <c r="G24"/>
      <c r="H24"/>
      <c r="I24" s="15"/>
      <c r="J24" s="15"/>
      <c r="K24" s="15"/>
      <c r="L24" s="15"/>
      <c r="M24" s="15"/>
      <c r="N24" s="16"/>
    </row>
    <row r="25" spans="1:14">
      <c r="A25" s="773"/>
      <c r="B25" s="44" t="s">
        <v>21</v>
      </c>
      <c r="C25" s="605"/>
      <c r="D25" s="605" t="s">
        <v>184</v>
      </c>
      <c r="E25"/>
      <c r="F25"/>
      <c r="G25"/>
      <c r="H25"/>
      <c r="I25" s="15"/>
      <c r="J25" s="15"/>
      <c r="K25" s="15"/>
      <c r="L25" s="15"/>
      <c r="M25" s="15"/>
      <c r="N25" s="16"/>
    </row>
    <row r="26" spans="1:14">
      <c r="A26" s="773"/>
      <c r="B26" s="44" t="s">
        <v>22</v>
      </c>
      <c r="C26" s="605" t="s">
        <v>184</v>
      </c>
      <c r="D26" s="605"/>
      <c r="E26"/>
      <c r="F26"/>
      <c r="G26"/>
      <c r="H26"/>
      <c r="I26" s="15"/>
      <c r="J26" s="15"/>
      <c r="K26" s="15"/>
      <c r="L26" s="15"/>
      <c r="M26" s="15"/>
      <c r="N26" s="16"/>
    </row>
    <row r="27" spans="1:14">
      <c r="A27" s="773"/>
      <c r="B27" s="44" t="s">
        <v>23</v>
      </c>
      <c r="C27" s="605"/>
      <c r="D27" s="605" t="s">
        <v>184</v>
      </c>
      <c r="E27"/>
      <c r="F27"/>
      <c r="G27"/>
      <c r="H27"/>
      <c r="I27" s="15"/>
      <c r="J27" s="15"/>
      <c r="K27" s="15"/>
      <c r="L27" s="15"/>
      <c r="M27" s="15"/>
      <c r="N27" s="16"/>
    </row>
    <row r="28" spans="1:14">
      <c r="A28" s="773"/>
      <c r="B28" s="117" t="s">
        <v>24</v>
      </c>
      <c r="C28" s="46"/>
      <c r="D28" s="47"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s="615" t="s">
        <v>2564</v>
      </c>
      <c r="G33"/>
      <c r="H33"/>
      <c r="I33" s="15"/>
      <c r="J33" s="15"/>
      <c r="K33" s="15"/>
      <c r="L33" s="15"/>
      <c r="M33" s="15"/>
      <c r="N33" s="16"/>
    </row>
    <row r="34" spans="1:26" ht="165" customHeight="1">
      <c r="A34" s="773"/>
      <c r="B34" s="49" t="s">
        <v>29</v>
      </c>
      <c r="C34" s="50">
        <v>40</v>
      </c>
      <c r="D34" s="605">
        <v>0</v>
      </c>
      <c r="E34" s="1265">
        <f>+D34+D35</f>
        <v>0</v>
      </c>
      <c r="F34" s="610"/>
      <c r="G34"/>
      <c r="H34"/>
      <c r="I34" s="15"/>
      <c r="J34" s="15"/>
      <c r="K34" s="15"/>
      <c r="L34" s="15"/>
      <c r="M34" s="15"/>
      <c r="N34" s="16"/>
    </row>
    <row r="35" spans="1:26" ht="81.75" customHeight="1">
      <c r="A35" s="773"/>
      <c r="B35" s="49" t="s">
        <v>30</v>
      </c>
      <c r="C35" s="50">
        <v>60</v>
      </c>
      <c r="D35" s="605">
        <f>+F142</f>
        <v>0</v>
      </c>
      <c r="E35" s="1266"/>
      <c r="F35" s="958"/>
      <c r="G35"/>
      <c r="H35"/>
      <c r="I35" s="15"/>
      <c r="J35" s="15"/>
      <c r="K35" s="15"/>
      <c r="L35" s="15"/>
      <c r="M35" s="15"/>
      <c r="N35" s="16"/>
    </row>
    <row r="36" spans="1:26">
      <c r="A36" s="773"/>
      <c r="C36" s="40"/>
      <c r="D36" s="23"/>
      <c r="E36" s="41"/>
      <c r="F36" s="37"/>
      <c r="G36" s="37"/>
      <c r="H36" s="37"/>
      <c r="I36" s="38"/>
      <c r="J36" s="38"/>
      <c r="K36" s="38"/>
      <c r="L36" s="38"/>
      <c r="M36" s="38"/>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ht="15.75" thickBot="1">
      <c r="M39" s="1267"/>
      <c r="N39" s="1267"/>
    </row>
    <row r="40" spans="1:26">
      <c r="B40" s="42" t="s">
        <v>32</v>
      </c>
      <c r="M40" s="51"/>
      <c r="N40" s="51"/>
    </row>
    <row r="41" spans="1:26" ht="15.75" thickBot="1">
      <c r="M41" s="51"/>
      <c r="N41" s="51"/>
    </row>
    <row r="42" spans="1:26" s="15" customFormat="1" ht="109.5" customHeight="1">
      <c r="B42" s="52" t="s">
        <v>33</v>
      </c>
      <c r="C42" s="52" t="s">
        <v>34</v>
      </c>
      <c r="D42" s="52" t="s">
        <v>35</v>
      </c>
      <c r="E42" s="52" t="s">
        <v>36</v>
      </c>
      <c r="F42" s="52" t="s">
        <v>37</v>
      </c>
      <c r="G42" s="52" t="s">
        <v>38</v>
      </c>
      <c r="H42" s="52" t="s">
        <v>39</v>
      </c>
      <c r="I42" s="52" t="s">
        <v>40</v>
      </c>
      <c r="J42" s="52" t="s">
        <v>41</v>
      </c>
      <c r="K42" s="52" t="s">
        <v>42</v>
      </c>
      <c r="L42" s="52" t="s">
        <v>43</v>
      </c>
      <c r="M42" s="53" t="s">
        <v>44</v>
      </c>
      <c r="N42" s="52" t="s">
        <v>45</v>
      </c>
      <c r="O42" s="52" t="s">
        <v>46</v>
      </c>
      <c r="P42" s="54" t="s">
        <v>47</v>
      </c>
      <c r="Q42" s="54" t="s">
        <v>48</v>
      </c>
    </row>
    <row r="43" spans="1:26" s="162" customFormat="1" ht="30">
      <c r="A43" s="150">
        <v>1</v>
      </c>
      <c r="B43" s="153" t="s">
        <v>2568</v>
      </c>
      <c r="C43" s="153" t="s">
        <v>2568</v>
      </c>
      <c r="D43" s="153" t="s">
        <v>2569</v>
      </c>
      <c r="E43" s="153" t="s">
        <v>2570</v>
      </c>
      <c r="F43" s="153" t="s">
        <v>336</v>
      </c>
      <c r="G43" s="153" t="s">
        <v>53</v>
      </c>
      <c r="H43" s="514">
        <v>41215</v>
      </c>
      <c r="I43" s="514">
        <v>41274</v>
      </c>
      <c r="J43" s="514" t="s">
        <v>19</v>
      </c>
      <c r="K43" s="543">
        <v>2</v>
      </c>
      <c r="L43" s="514" t="s">
        <v>53</v>
      </c>
      <c r="M43" s="516">
        <v>3650</v>
      </c>
      <c r="N43" s="543" t="s">
        <v>53</v>
      </c>
      <c r="O43" s="544">
        <v>1298524000</v>
      </c>
      <c r="P43" s="544">
        <v>70</v>
      </c>
      <c r="Q43" s="174" t="s">
        <v>2571</v>
      </c>
      <c r="R43" s="175"/>
      <c r="S43" s="175"/>
      <c r="T43" s="175"/>
      <c r="U43" s="175"/>
      <c r="V43" s="175"/>
      <c r="W43" s="175"/>
      <c r="X43" s="175"/>
      <c r="Y43" s="175"/>
      <c r="Z43" s="175"/>
    </row>
    <row r="44" spans="1:26" s="162" customFormat="1" ht="30">
      <c r="A44" s="150">
        <f>+A43+1</f>
        <v>2</v>
      </c>
      <c r="B44" s="153" t="s">
        <v>2568</v>
      </c>
      <c r="C44" s="153" t="s">
        <v>2568</v>
      </c>
      <c r="D44" s="153" t="s">
        <v>2569</v>
      </c>
      <c r="E44" s="153" t="s">
        <v>2572</v>
      </c>
      <c r="F44" s="153" t="s">
        <v>336</v>
      </c>
      <c r="G44" s="153" t="s">
        <v>53</v>
      </c>
      <c r="H44" s="514">
        <v>41254</v>
      </c>
      <c r="I44" s="514">
        <v>41961</v>
      </c>
      <c r="J44" s="514" t="s">
        <v>19</v>
      </c>
      <c r="K44" s="543">
        <v>22.5</v>
      </c>
      <c r="L44" s="514" t="s">
        <v>53</v>
      </c>
      <c r="M44" s="516">
        <v>4350</v>
      </c>
      <c r="N44" s="543" t="s">
        <v>53</v>
      </c>
      <c r="O44" s="544">
        <v>16146092010</v>
      </c>
      <c r="P44" s="544">
        <v>70</v>
      </c>
      <c r="Q44" s="174" t="s">
        <v>2571</v>
      </c>
      <c r="R44" s="175"/>
      <c r="S44" s="175"/>
      <c r="T44" s="175"/>
      <c r="U44" s="175"/>
      <c r="V44" s="175"/>
      <c r="W44" s="175"/>
      <c r="X44" s="175"/>
      <c r="Y44" s="175"/>
      <c r="Z44" s="175"/>
    </row>
    <row r="45" spans="1:26" s="162" customFormat="1" ht="123.75" customHeight="1">
      <c r="A45" s="150">
        <f t="shared" ref="A45:A50" si="0">+A44+1</f>
        <v>3</v>
      </c>
      <c r="B45" s="153" t="s">
        <v>2568</v>
      </c>
      <c r="C45" s="153" t="s">
        <v>2568</v>
      </c>
      <c r="D45" s="153" t="s">
        <v>2573</v>
      </c>
      <c r="E45" s="557" t="s">
        <v>2574</v>
      </c>
      <c r="F45" s="153" t="s">
        <v>336</v>
      </c>
      <c r="G45" s="153" t="s">
        <v>53</v>
      </c>
      <c r="H45" s="514">
        <v>40878</v>
      </c>
      <c r="I45" s="514">
        <v>41955</v>
      </c>
      <c r="J45" s="514" t="s">
        <v>19</v>
      </c>
      <c r="K45" s="567">
        <v>12</v>
      </c>
      <c r="L45" s="959" t="s">
        <v>53</v>
      </c>
      <c r="M45" s="515"/>
      <c r="N45" s="543" t="s">
        <v>53</v>
      </c>
      <c r="O45" s="544">
        <v>25024266169</v>
      </c>
      <c r="P45" s="544">
        <v>71</v>
      </c>
      <c r="Q45" s="888" t="s">
        <v>2575</v>
      </c>
      <c r="R45" s="175"/>
      <c r="S45" s="175"/>
      <c r="T45" s="175"/>
      <c r="U45" s="175"/>
      <c r="V45" s="175"/>
      <c r="W45" s="175"/>
      <c r="X45" s="175"/>
      <c r="Y45" s="175"/>
      <c r="Z45" s="175"/>
    </row>
    <row r="46" spans="1:26" s="162" customFormat="1" ht="45">
      <c r="A46" s="150">
        <f t="shared" si="0"/>
        <v>4</v>
      </c>
      <c r="B46" s="153" t="s">
        <v>2568</v>
      </c>
      <c r="C46" s="153" t="s">
        <v>2568</v>
      </c>
      <c r="D46" s="153" t="s">
        <v>2576</v>
      </c>
      <c r="E46" s="557" t="s">
        <v>2577</v>
      </c>
      <c r="F46" s="153" t="s">
        <v>336</v>
      </c>
      <c r="G46" s="153" t="s">
        <v>53</v>
      </c>
      <c r="H46" s="514">
        <v>39783</v>
      </c>
      <c r="I46" s="514">
        <v>40301</v>
      </c>
      <c r="J46" s="514" t="s">
        <v>19</v>
      </c>
      <c r="K46" s="567">
        <v>5</v>
      </c>
      <c r="L46" s="959" t="s">
        <v>53</v>
      </c>
      <c r="M46" s="515"/>
      <c r="N46" s="543" t="s">
        <v>53</v>
      </c>
      <c r="O46" s="544">
        <v>1087253221</v>
      </c>
      <c r="P46" s="544">
        <v>72</v>
      </c>
      <c r="Q46" s="888" t="s">
        <v>2578</v>
      </c>
      <c r="R46" s="175"/>
      <c r="S46" s="175"/>
      <c r="T46" s="175"/>
      <c r="U46" s="175"/>
      <c r="V46" s="175"/>
      <c r="W46" s="175"/>
      <c r="X46" s="175"/>
      <c r="Y46" s="175"/>
      <c r="Z46" s="175"/>
    </row>
    <row r="47" spans="1:26" s="162" customFormat="1" ht="30">
      <c r="A47" s="150">
        <f t="shared" si="0"/>
        <v>5</v>
      </c>
      <c r="B47" s="153" t="s">
        <v>2568</v>
      </c>
      <c r="C47" s="153" t="s">
        <v>2568</v>
      </c>
      <c r="D47" s="153" t="s">
        <v>2576</v>
      </c>
      <c r="E47" s="557" t="s">
        <v>2579</v>
      </c>
      <c r="F47" s="153" t="s">
        <v>336</v>
      </c>
      <c r="G47" s="153" t="s">
        <v>53</v>
      </c>
      <c r="H47" s="514">
        <v>40581</v>
      </c>
      <c r="I47" s="514">
        <v>40847</v>
      </c>
      <c r="J47" s="514" t="s">
        <v>19</v>
      </c>
      <c r="K47" s="567">
        <v>8.8000000000000007</v>
      </c>
      <c r="L47" s="959" t="s">
        <v>53</v>
      </c>
      <c r="M47" s="515"/>
      <c r="N47" s="543" t="s">
        <v>53</v>
      </c>
      <c r="O47" s="544">
        <v>1074373466</v>
      </c>
      <c r="P47" s="544">
        <v>72</v>
      </c>
      <c r="Q47" s="888" t="s">
        <v>2580</v>
      </c>
      <c r="R47" s="175"/>
      <c r="S47" s="175"/>
      <c r="T47" s="175"/>
      <c r="U47" s="175"/>
      <c r="V47" s="175"/>
      <c r="W47" s="175"/>
      <c r="X47" s="175"/>
      <c r="Y47" s="175"/>
      <c r="Z47" s="175"/>
    </row>
    <row r="48" spans="1:26" s="162" customFormat="1" ht="30">
      <c r="A48" s="150">
        <f t="shared" si="0"/>
        <v>6</v>
      </c>
      <c r="B48" s="153" t="s">
        <v>2568</v>
      </c>
      <c r="C48" s="153" t="s">
        <v>2568</v>
      </c>
      <c r="D48" s="153" t="s">
        <v>2576</v>
      </c>
      <c r="E48" s="557" t="s">
        <v>2581</v>
      </c>
      <c r="F48" s="153" t="s">
        <v>336</v>
      </c>
      <c r="G48" s="153" t="s">
        <v>53</v>
      </c>
      <c r="H48" s="514">
        <v>40182</v>
      </c>
      <c r="I48" s="514">
        <v>40543</v>
      </c>
      <c r="J48" s="514" t="s">
        <v>19</v>
      </c>
      <c r="K48" s="567">
        <v>7.8</v>
      </c>
      <c r="L48" s="959" t="s">
        <v>53</v>
      </c>
      <c r="M48" s="515"/>
      <c r="N48" s="543" t="s">
        <v>53</v>
      </c>
      <c r="O48" s="544">
        <v>795712000</v>
      </c>
      <c r="P48" s="544">
        <v>72</v>
      </c>
      <c r="Q48" s="888" t="s">
        <v>2580</v>
      </c>
      <c r="R48" s="175"/>
      <c r="S48" s="175"/>
      <c r="T48" s="175"/>
      <c r="U48" s="175"/>
      <c r="V48" s="175"/>
      <c r="W48" s="175"/>
      <c r="X48" s="175"/>
      <c r="Y48" s="175"/>
      <c r="Z48" s="175"/>
    </row>
    <row r="49" spans="1:26" s="162" customFormat="1" ht="72.75" customHeight="1">
      <c r="A49" s="150">
        <f t="shared" si="0"/>
        <v>7</v>
      </c>
      <c r="B49" s="153"/>
      <c r="C49" s="153" t="s">
        <v>2568</v>
      </c>
      <c r="D49" s="153" t="s">
        <v>2576</v>
      </c>
      <c r="E49" s="557" t="s">
        <v>2582</v>
      </c>
      <c r="F49" s="153" t="s">
        <v>336</v>
      </c>
      <c r="G49" s="153" t="s">
        <v>53</v>
      </c>
      <c r="H49" s="514">
        <v>40581</v>
      </c>
      <c r="I49" s="514">
        <v>40847</v>
      </c>
      <c r="J49" s="514" t="s">
        <v>19</v>
      </c>
      <c r="K49" s="567">
        <v>0</v>
      </c>
      <c r="L49" s="959" t="s">
        <v>53</v>
      </c>
      <c r="M49" s="515"/>
      <c r="N49" s="543" t="s">
        <v>53</v>
      </c>
      <c r="O49" s="544">
        <v>663082757</v>
      </c>
      <c r="P49" s="544">
        <v>72</v>
      </c>
      <c r="Q49" s="888" t="s">
        <v>2583</v>
      </c>
      <c r="R49" s="175"/>
      <c r="S49" s="175"/>
      <c r="T49" s="175"/>
      <c r="U49" s="175"/>
      <c r="V49" s="175"/>
      <c r="W49" s="175"/>
      <c r="X49" s="175"/>
      <c r="Y49" s="175"/>
      <c r="Z49" s="175"/>
    </row>
    <row r="50" spans="1:26" s="162" customFormat="1" ht="69" customHeight="1">
      <c r="A50" s="150">
        <f t="shared" si="0"/>
        <v>8</v>
      </c>
      <c r="B50" s="153" t="s">
        <v>2568</v>
      </c>
      <c r="C50" s="153" t="s">
        <v>2568</v>
      </c>
      <c r="D50" s="153" t="s">
        <v>2576</v>
      </c>
      <c r="E50" s="557" t="s">
        <v>2584</v>
      </c>
      <c r="F50" s="153" t="s">
        <v>336</v>
      </c>
      <c r="G50" s="153" t="s">
        <v>53</v>
      </c>
      <c r="H50" s="514">
        <v>40427</v>
      </c>
      <c r="I50" s="514">
        <v>40574</v>
      </c>
      <c r="J50" s="514" t="s">
        <v>19</v>
      </c>
      <c r="K50" s="515">
        <v>1</v>
      </c>
      <c r="L50" s="959" t="s">
        <v>53</v>
      </c>
      <c r="M50" s="515"/>
      <c r="N50" s="543" t="s">
        <v>53</v>
      </c>
      <c r="O50" s="544">
        <v>595786333</v>
      </c>
      <c r="P50" s="544">
        <v>72</v>
      </c>
      <c r="Q50" s="888" t="s">
        <v>2585</v>
      </c>
      <c r="R50" s="175"/>
      <c r="S50" s="175"/>
      <c r="T50" s="175"/>
      <c r="U50" s="175"/>
      <c r="V50" s="175"/>
      <c r="W50" s="175"/>
      <c r="X50" s="175"/>
      <c r="Y50" s="175"/>
      <c r="Z50" s="175"/>
    </row>
    <row r="51" spans="1:26" s="162" customFormat="1">
      <c r="A51" s="150"/>
      <c r="B51" s="151" t="s">
        <v>28</v>
      </c>
      <c r="C51" s="152"/>
      <c r="D51" s="153"/>
      <c r="E51" s="154"/>
      <c r="F51" s="155"/>
      <c r="G51" s="155"/>
      <c r="H51" s="155"/>
      <c r="I51" s="157"/>
      <c r="J51" s="157"/>
      <c r="K51" s="547">
        <f t="shared" ref="K51:N51" si="1">SUM(K43:K50)</f>
        <v>59.099999999999994</v>
      </c>
      <c r="L51" s="547">
        <f t="shared" si="1"/>
        <v>0</v>
      </c>
      <c r="M51" s="889">
        <f t="shared" si="1"/>
        <v>8000</v>
      </c>
      <c r="N51" s="547">
        <f t="shared" si="1"/>
        <v>0</v>
      </c>
      <c r="O51" s="544"/>
      <c r="P51" s="544"/>
      <c r="Q51" s="161"/>
    </row>
    <row r="52" spans="1:26" s="112" customFormat="1">
      <c r="E52" s="163"/>
    </row>
    <row r="53" spans="1:26" s="112" customFormat="1">
      <c r="B53" s="1253" t="s">
        <v>60</v>
      </c>
      <c r="C53" s="1253" t="s">
        <v>61</v>
      </c>
      <c r="D53" s="1255" t="s">
        <v>62</v>
      </c>
      <c r="E53" s="1255"/>
    </row>
    <row r="54" spans="1:26" s="112" customFormat="1">
      <c r="B54" s="1254"/>
      <c r="C54" s="1254"/>
      <c r="D54" s="625" t="s">
        <v>63</v>
      </c>
      <c r="E54" s="165" t="s">
        <v>64</v>
      </c>
    </row>
    <row r="55" spans="1:26" s="112" customFormat="1" ht="30.6" customHeight="1">
      <c r="B55" s="166" t="s">
        <v>65</v>
      </c>
      <c r="C55" s="167">
        <f>+K51</f>
        <v>59.099999999999994</v>
      </c>
      <c r="D55" s="117"/>
      <c r="E55" s="117" t="s">
        <v>184</v>
      </c>
      <c r="F55" s="168"/>
      <c r="G55" s="168"/>
      <c r="H55" s="168"/>
      <c r="I55" s="168"/>
      <c r="J55" s="168"/>
      <c r="K55" s="168"/>
      <c r="L55" s="168"/>
      <c r="M55" s="168"/>
    </row>
    <row r="56" spans="1:26" s="112" customFormat="1" ht="30" customHeight="1">
      <c r="B56" s="166" t="s">
        <v>66</v>
      </c>
      <c r="C56" s="167">
        <f>+M51</f>
        <v>8000</v>
      </c>
      <c r="D56" s="117"/>
      <c r="E56" s="117" t="s">
        <v>184</v>
      </c>
    </row>
    <row r="57" spans="1:26" s="112" customFormat="1">
      <c r="B57" s="113"/>
      <c r="C57" s="1274"/>
      <c r="D57" s="1274"/>
      <c r="E57" s="1274"/>
      <c r="F57" s="1274"/>
      <c r="G57" s="1274"/>
      <c r="H57" s="1274"/>
      <c r="I57" s="1274"/>
      <c r="J57" s="1274"/>
      <c r="K57" s="1274"/>
      <c r="L57" s="1274"/>
      <c r="M57" s="1274"/>
      <c r="N57" s="1274"/>
    </row>
    <row r="58" spans="1:26" ht="28.15" customHeight="1" thickBot="1"/>
    <row r="59" spans="1:26" ht="27" thickBot="1">
      <c r="B59" s="1275" t="s">
        <v>68</v>
      </c>
      <c r="C59" s="1275"/>
      <c r="D59" s="1275"/>
      <c r="E59" s="1275"/>
      <c r="F59" s="1275"/>
      <c r="G59" s="1275"/>
      <c r="H59" s="1275"/>
      <c r="I59" s="1275"/>
      <c r="J59" s="1275"/>
      <c r="K59" s="1275"/>
      <c r="L59" s="1275"/>
      <c r="M59" s="1275"/>
      <c r="N59" s="1275"/>
    </row>
    <row r="62" spans="1:26" ht="109.5" customHeight="1">
      <c r="B62" s="114" t="s">
        <v>69</v>
      </c>
      <c r="C62" s="115" t="s">
        <v>70</v>
      </c>
      <c r="D62" s="115" t="s">
        <v>71</v>
      </c>
      <c r="E62" s="115" t="s">
        <v>72</v>
      </c>
      <c r="F62" s="115" t="s">
        <v>73</v>
      </c>
      <c r="G62" s="115" t="s">
        <v>74</v>
      </c>
      <c r="H62" s="115" t="s">
        <v>75</v>
      </c>
      <c r="I62" s="115" t="s">
        <v>76</v>
      </c>
      <c r="J62" s="115" t="s">
        <v>77</v>
      </c>
      <c r="K62" s="115" t="s">
        <v>78</v>
      </c>
      <c r="L62" s="115" t="s">
        <v>79</v>
      </c>
      <c r="M62" s="116" t="s">
        <v>80</v>
      </c>
      <c r="N62" s="116" t="s">
        <v>81</v>
      </c>
      <c r="O62" s="1271" t="s">
        <v>82</v>
      </c>
      <c r="P62" s="1273"/>
      <c r="Q62" s="115" t="s">
        <v>83</v>
      </c>
    </row>
    <row r="63" spans="1:26">
      <c r="B63" s="119" t="s">
        <v>2586</v>
      </c>
      <c r="C63" s="119" t="s">
        <v>155</v>
      </c>
      <c r="D63" s="120" t="s">
        <v>2476</v>
      </c>
      <c r="E63" s="120">
        <v>350</v>
      </c>
      <c r="F63" s="121" t="s">
        <v>53</v>
      </c>
      <c r="G63" s="121" t="s">
        <v>53</v>
      </c>
      <c r="H63" s="121" t="s">
        <v>53</v>
      </c>
      <c r="I63" s="122" t="s">
        <v>18</v>
      </c>
      <c r="J63" s="122" t="s">
        <v>18</v>
      </c>
      <c r="K63" s="44" t="s">
        <v>18</v>
      </c>
      <c r="L63" s="44" t="s">
        <v>18</v>
      </c>
      <c r="M63" s="44" t="s">
        <v>18</v>
      </c>
      <c r="N63" s="44" t="s">
        <v>18</v>
      </c>
      <c r="O63" s="1278"/>
      <c r="P63" s="1279"/>
      <c r="Q63" s="44" t="s">
        <v>18</v>
      </c>
    </row>
    <row r="64" spans="1:26">
      <c r="B64" s="1" t="s">
        <v>88</v>
      </c>
    </row>
    <row r="65" spans="2:17">
      <c r="B65" s="1" t="s">
        <v>89</v>
      </c>
    </row>
    <row r="66" spans="2:17">
      <c r="B66" s="1" t="s">
        <v>90</v>
      </c>
    </row>
    <row r="68" spans="2:17" ht="15.75" thickBot="1"/>
    <row r="69" spans="2:17" ht="27" thickBot="1">
      <c r="B69" s="1268" t="s">
        <v>91</v>
      </c>
      <c r="C69" s="1269"/>
      <c r="D69" s="1269"/>
      <c r="E69" s="1269"/>
      <c r="F69" s="1269"/>
      <c r="G69" s="1269"/>
      <c r="H69" s="1269"/>
      <c r="I69" s="1269"/>
      <c r="J69" s="1269"/>
      <c r="K69" s="1269"/>
      <c r="L69" s="1269"/>
      <c r="M69" s="1269"/>
      <c r="N69" s="1270"/>
    </row>
    <row r="72" spans="2:17" ht="76.5" customHeight="1">
      <c r="B72" s="114" t="s">
        <v>92</v>
      </c>
      <c r="C72" s="114" t="s">
        <v>93</v>
      </c>
      <c r="D72" s="114" t="s">
        <v>94</v>
      </c>
      <c r="E72" s="114" t="s">
        <v>95</v>
      </c>
      <c r="F72" s="114" t="s">
        <v>96</v>
      </c>
      <c r="G72" s="114" t="s">
        <v>97</v>
      </c>
      <c r="H72" s="114" t="s">
        <v>98</v>
      </c>
      <c r="I72" s="114" t="s">
        <v>99</v>
      </c>
      <c r="J72" s="1271" t="s">
        <v>100</v>
      </c>
      <c r="K72" s="1272"/>
      <c r="L72" s="1273"/>
      <c r="M72" s="114" t="s">
        <v>101</v>
      </c>
      <c r="N72" s="114" t="s">
        <v>102</v>
      </c>
      <c r="O72" s="114" t="s">
        <v>103</v>
      </c>
      <c r="P72" s="1271" t="s">
        <v>82</v>
      </c>
      <c r="Q72" s="1273"/>
    </row>
    <row r="73" spans="2:17" ht="153" customHeight="1">
      <c r="B73" s="213" t="s">
        <v>104</v>
      </c>
      <c r="C73" s="595" t="s">
        <v>2478</v>
      </c>
      <c r="D73" s="129" t="s">
        <v>2634</v>
      </c>
      <c r="E73" s="119">
        <v>34612861</v>
      </c>
      <c r="F73" s="129" t="s">
        <v>2635</v>
      </c>
      <c r="G73" s="129" t="s">
        <v>132</v>
      </c>
      <c r="H73" s="219">
        <v>39560</v>
      </c>
      <c r="I73" s="120">
        <v>119958</v>
      </c>
      <c r="J73" s="129" t="s">
        <v>2636</v>
      </c>
      <c r="K73" s="188" t="s">
        <v>2637</v>
      </c>
      <c r="L73" s="189" t="s">
        <v>2638</v>
      </c>
      <c r="M73" s="44" t="s">
        <v>18</v>
      </c>
      <c r="N73" s="44" t="s">
        <v>588</v>
      </c>
      <c r="O73" s="44" t="s">
        <v>18</v>
      </c>
      <c r="P73" s="1488" t="s">
        <v>2639</v>
      </c>
      <c r="Q73" s="1488"/>
    </row>
    <row r="74" spans="2:17" ht="60.75" customHeight="1">
      <c r="B74" s="213" t="s">
        <v>133</v>
      </c>
      <c r="C74" s="595" t="s">
        <v>2478</v>
      </c>
      <c r="D74" s="129" t="s">
        <v>2640</v>
      </c>
      <c r="E74" s="119">
        <v>1062281750</v>
      </c>
      <c r="F74" s="129" t="s">
        <v>2641</v>
      </c>
      <c r="G74" s="129" t="s">
        <v>2642</v>
      </c>
      <c r="H74" s="219" t="s">
        <v>2643</v>
      </c>
      <c r="I74" s="120" t="s">
        <v>53</v>
      </c>
      <c r="J74" s="129" t="s">
        <v>1369</v>
      </c>
      <c r="K74" s="188" t="s">
        <v>2644</v>
      </c>
      <c r="L74" s="189" t="s">
        <v>2601</v>
      </c>
      <c r="M74" s="44" t="s">
        <v>18</v>
      </c>
      <c r="N74" s="44" t="s">
        <v>18</v>
      </c>
      <c r="O74" s="44" t="s">
        <v>18</v>
      </c>
      <c r="P74" s="1411"/>
      <c r="Q74" s="1411"/>
    </row>
    <row r="75" spans="2:17" ht="60.75" customHeight="1">
      <c r="B75" s="213" t="s">
        <v>133</v>
      </c>
      <c r="C75" s="595" t="s">
        <v>2478</v>
      </c>
      <c r="D75" s="129" t="s">
        <v>2645</v>
      </c>
      <c r="E75" s="119">
        <v>24370806</v>
      </c>
      <c r="F75" s="129" t="s">
        <v>2646</v>
      </c>
      <c r="G75" s="129" t="s">
        <v>2647</v>
      </c>
      <c r="H75" s="219" t="s">
        <v>2648</v>
      </c>
      <c r="I75" s="120">
        <v>109682</v>
      </c>
      <c r="J75" s="129" t="s">
        <v>2649</v>
      </c>
      <c r="K75" s="188" t="s">
        <v>2650</v>
      </c>
      <c r="L75" s="189" t="s">
        <v>2651</v>
      </c>
      <c r="M75" s="44" t="s">
        <v>18</v>
      </c>
      <c r="N75" s="44" t="s">
        <v>588</v>
      </c>
      <c r="O75" s="44" t="s">
        <v>18</v>
      </c>
      <c r="P75" s="1411" t="s">
        <v>2652</v>
      </c>
      <c r="Q75" s="1411"/>
    </row>
    <row r="77" spans="2:17" ht="15.75" thickBot="1"/>
    <row r="78" spans="2:17" ht="27" thickBot="1">
      <c r="B78" s="1268" t="s">
        <v>118</v>
      </c>
      <c r="C78" s="1269"/>
      <c r="D78" s="1269"/>
      <c r="E78" s="1269"/>
      <c r="F78" s="1269"/>
      <c r="G78" s="1269"/>
      <c r="H78" s="1269"/>
      <c r="I78" s="1269"/>
      <c r="J78" s="1269"/>
      <c r="K78" s="1269"/>
      <c r="L78" s="1269"/>
      <c r="M78" s="1269"/>
      <c r="N78" s="1270"/>
    </row>
    <row r="81" spans="1:26" ht="46.15" customHeight="1">
      <c r="B81" s="115" t="s">
        <v>17</v>
      </c>
      <c r="C81" s="115" t="s">
        <v>119</v>
      </c>
      <c r="D81" s="1271" t="s">
        <v>82</v>
      </c>
      <c r="E81" s="1273"/>
    </row>
    <row r="82" spans="1:26" ht="46.9" customHeight="1">
      <c r="B82" s="129" t="s">
        <v>181</v>
      </c>
      <c r="C82" s="44"/>
      <c r="D82" s="1281"/>
      <c r="E82" s="1281"/>
    </row>
    <row r="85" spans="1:26" ht="26.25">
      <c r="B85" s="1256" t="s">
        <v>121</v>
      </c>
      <c r="C85" s="1257"/>
      <c r="D85" s="1257"/>
      <c r="E85" s="1257"/>
      <c r="F85" s="1257"/>
      <c r="G85" s="1257"/>
      <c r="H85" s="1257"/>
      <c r="I85" s="1257"/>
      <c r="J85" s="1257"/>
      <c r="K85" s="1257"/>
      <c r="L85" s="1257"/>
      <c r="M85" s="1257"/>
      <c r="N85" s="1257"/>
      <c r="O85" s="1257"/>
      <c r="P85" s="1257"/>
    </row>
    <row r="87" spans="1:26" ht="15.75" thickBot="1"/>
    <row r="88" spans="1:26" ht="27" thickBot="1">
      <c r="B88" s="1268" t="s">
        <v>122</v>
      </c>
      <c r="C88" s="1269"/>
      <c r="D88" s="1269"/>
      <c r="E88" s="1269"/>
      <c r="F88" s="1269"/>
      <c r="G88" s="1269"/>
      <c r="H88" s="1269"/>
      <c r="I88" s="1269"/>
      <c r="J88" s="1269"/>
      <c r="K88" s="1269"/>
      <c r="L88" s="1269"/>
      <c r="M88" s="1269"/>
      <c r="N88" s="1270"/>
    </row>
    <row r="90" spans="1:26" ht="15.75" thickBot="1">
      <c r="M90" s="51"/>
      <c r="N90" s="51"/>
    </row>
    <row r="91" spans="1:26" s="15" customFormat="1" ht="109.5" customHeight="1">
      <c r="B91" s="52" t="s">
        <v>33</v>
      </c>
      <c r="C91" s="52" t="s">
        <v>34</v>
      </c>
      <c r="D91" s="52" t="s">
        <v>35</v>
      </c>
      <c r="E91" s="52" t="s">
        <v>36</v>
      </c>
      <c r="F91" s="52" t="s">
        <v>37</v>
      </c>
      <c r="G91" s="52" t="s">
        <v>38</v>
      </c>
      <c r="H91" s="52" t="s">
        <v>39</v>
      </c>
      <c r="I91" s="52" t="s">
        <v>40</v>
      </c>
      <c r="J91" s="52" t="s">
        <v>41</v>
      </c>
      <c r="K91" s="52" t="s">
        <v>42</v>
      </c>
      <c r="L91" s="52" t="s">
        <v>43</v>
      </c>
      <c r="M91" s="53" t="s">
        <v>44</v>
      </c>
      <c r="N91" s="52" t="s">
        <v>45</v>
      </c>
      <c r="O91" s="52" t="s">
        <v>46</v>
      </c>
      <c r="P91" s="54" t="s">
        <v>47</v>
      </c>
      <c r="Q91" s="54" t="s">
        <v>48</v>
      </c>
    </row>
    <row r="92" spans="1:26" s="162" customFormat="1">
      <c r="A92" s="150">
        <v>1</v>
      </c>
      <c r="B92" s="153"/>
      <c r="C92" s="975"/>
      <c r="D92" s="153"/>
      <c r="E92" s="153"/>
      <c r="F92" s="975"/>
      <c r="G92" s="512"/>
      <c r="H92" s="514"/>
      <c r="I92" s="514"/>
      <c r="J92" s="514"/>
      <c r="K92" s="514"/>
      <c r="L92" s="514"/>
      <c r="M92" s="543"/>
      <c r="N92" s="543"/>
      <c r="O92" s="544"/>
      <c r="P92" s="544"/>
      <c r="Q92" s="888"/>
      <c r="R92" s="175"/>
      <c r="S92" s="175"/>
      <c r="T92" s="175"/>
      <c r="U92" s="175"/>
      <c r="V92" s="175"/>
      <c r="W92" s="175"/>
      <c r="X92" s="175"/>
      <c r="Y92" s="175"/>
      <c r="Z92" s="175"/>
    </row>
    <row r="93" spans="1:26" s="162" customFormat="1">
      <c r="A93" s="150">
        <f>A92+1</f>
        <v>2</v>
      </c>
      <c r="B93" s="153"/>
      <c r="C93" s="975"/>
      <c r="D93" s="153"/>
      <c r="E93" s="557"/>
      <c r="F93" s="975"/>
      <c r="G93" s="512"/>
      <c r="H93" s="514"/>
      <c r="I93" s="514"/>
      <c r="J93" s="514"/>
      <c r="K93" s="514"/>
      <c r="L93" s="514"/>
      <c r="M93" s="543"/>
      <c r="N93" s="543"/>
      <c r="O93" s="544"/>
      <c r="P93" s="544"/>
      <c r="Q93" s="888"/>
      <c r="R93" s="175"/>
      <c r="S93" s="175"/>
      <c r="T93" s="175"/>
      <c r="U93" s="175"/>
      <c r="V93" s="175"/>
      <c r="W93" s="175"/>
      <c r="X93" s="175"/>
      <c r="Y93" s="175"/>
      <c r="Z93" s="175"/>
    </row>
    <row r="94" spans="1:26" s="162" customFormat="1">
      <c r="A94" s="150">
        <f t="shared" ref="A94:A110" si="2">A93+1</f>
        <v>3</v>
      </c>
      <c r="B94" s="153"/>
      <c r="C94" s="975"/>
      <c r="D94" s="153"/>
      <c r="E94" s="557"/>
      <c r="F94" s="975"/>
      <c r="G94" s="512"/>
      <c r="H94" s="514"/>
      <c r="I94" s="514"/>
      <c r="J94" s="514"/>
      <c r="K94" s="514"/>
      <c r="L94" s="514"/>
      <c r="M94" s="543"/>
      <c r="N94" s="543"/>
      <c r="O94" s="544"/>
      <c r="P94" s="544"/>
      <c r="Q94" s="888"/>
      <c r="R94" s="175"/>
      <c r="S94" s="175"/>
      <c r="T94" s="175"/>
      <c r="U94" s="175"/>
      <c r="V94" s="175"/>
      <c r="W94" s="175"/>
      <c r="X94" s="175"/>
      <c r="Y94" s="175"/>
      <c r="Z94" s="175"/>
    </row>
    <row r="95" spans="1:26" s="162" customFormat="1">
      <c r="A95" s="150">
        <f t="shared" si="2"/>
        <v>4</v>
      </c>
      <c r="B95" s="153"/>
      <c r="C95" s="975"/>
      <c r="D95" s="153"/>
      <c r="E95" s="152"/>
      <c r="F95" s="975"/>
      <c r="G95" s="512"/>
      <c r="H95" s="514"/>
      <c r="I95" s="514"/>
      <c r="J95" s="514"/>
      <c r="K95" s="514"/>
      <c r="L95" s="514"/>
      <c r="M95" s="543"/>
      <c r="N95" s="543"/>
      <c r="O95" s="544"/>
      <c r="P95" s="544"/>
      <c r="Q95" s="888"/>
      <c r="R95" s="175"/>
      <c r="S95" s="175"/>
      <c r="T95" s="175"/>
      <c r="U95" s="175"/>
      <c r="V95" s="175"/>
      <c r="W95" s="175"/>
      <c r="X95" s="175"/>
      <c r="Y95" s="175"/>
      <c r="Z95" s="175"/>
    </row>
    <row r="96" spans="1:26" s="162" customFormat="1">
      <c r="A96" s="150">
        <f t="shared" si="2"/>
        <v>5</v>
      </c>
      <c r="B96" s="153"/>
      <c r="C96" s="975"/>
      <c r="D96" s="153"/>
      <c r="E96" s="152"/>
      <c r="F96" s="975"/>
      <c r="G96" s="512"/>
      <c r="H96" s="514"/>
      <c r="I96" s="514"/>
      <c r="J96" s="514"/>
      <c r="K96" s="514"/>
      <c r="L96" s="514"/>
      <c r="M96" s="543"/>
      <c r="N96" s="543"/>
      <c r="O96" s="544"/>
      <c r="P96" s="544"/>
      <c r="Q96" s="888"/>
      <c r="R96" s="175"/>
      <c r="S96" s="175"/>
      <c r="T96" s="175"/>
      <c r="U96" s="175"/>
      <c r="V96" s="175"/>
      <c r="W96" s="175"/>
      <c r="X96" s="175"/>
      <c r="Y96" s="175"/>
      <c r="Z96" s="175"/>
    </row>
    <row r="97" spans="1:26" s="162" customFormat="1">
      <c r="A97" s="150">
        <f t="shared" si="2"/>
        <v>6</v>
      </c>
      <c r="B97" s="153"/>
      <c r="C97" s="975"/>
      <c r="D97" s="153"/>
      <c r="E97" s="557"/>
      <c r="F97" s="975"/>
      <c r="G97" s="512"/>
      <c r="H97" s="514"/>
      <c r="I97" s="514"/>
      <c r="J97" s="514"/>
      <c r="K97" s="514"/>
      <c r="L97" s="514"/>
      <c r="M97" s="543"/>
      <c r="N97" s="543"/>
      <c r="O97" s="544"/>
      <c r="P97" s="544"/>
      <c r="Q97" s="888"/>
      <c r="R97" s="175"/>
      <c r="S97" s="175"/>
      <c r="T97" s="175"/>
      <c r="U97" s="175"/>
      <c r="V97" s="175"/>
      <c r="W97" s="175"/>
      <c r="X97" s="175"/>
      <c r="Y97" s="175"/>
      <c r="Z97" s="175"/>
    </row>
    <row r="98" spans="1:26" s="162" customFormat="1">
      <c r="A98" s="150">
        <f t="shared" si="2"/>
        <v>7</v>
      </c>
      <c r="B98" s="153"/>
      <c r="C98" s="975"/>
      <c r="D98" s="153"/>
      <c r="E98" s="557"/>
      <c r="F98" s="975"/>
      <c r="G98" s="512"/>
      <c r="H98" s="514"/>
      <c r="I98" s="514"/>
      <c r="J98" s="514"/>
      <c r="K98" s="514"/>
      <c r="L98" s="514"/>
      <c r="M98" s="543"/>
      <c r="N98" s="543"/>
      <c r="O98" s="544"/>
      <c r="P98" s="544"/>
      <c r="Q98" s="888"/>
      <c r="R98" s="175"/>
      <c r="S98" s="175"/>
      <c r="T98" s="175"/>
      <c r="U98" s="175"/>
      <c r="V98" s="175"/>
      <c r="W98" s="175"/>
      <c r="X98" s="175"/>
      <c r="Y98" s="175"/>
      <c r="Z98" s="175"/>
    </row>
    <row r="99" spans="1:26" s="162" customFormat="1">
      <c r="A99" s="150">
        <f t="shared" si="2"/>
        <v>8</v>
      </c>
      <c r="B99" s="153"/>
      <c r="C99" s="975"/>
      <c r="D99" s="153"/>
      <c r="E99" s="557"/>
      <c r="F99" s="975"/>
      <c r="G99" s="512"/>
      <c r="H99" s="514"/>
      <c r="I99" s="514"/>
      <c r="J99" s="514"/>
      <c r="K99" s="514"/>
      <c r="L99" s="514"/>
      <c r="M99" s="543"/>
      <c r="N99" s="543"/>
      <c r="O99" s="544"/>
      <c r="P99" s="544"/>
      <c r="Q99" s="888"/>
      <c r="R99" s="175"/>
      <c r="S99" s="175"/>
      <c r="T99" s="175"/>
      <c r="U99" s="175"/>
      <c r="V99" s="175"/>
      <c r="W99" s="175"/>
      <c r="X99" s="175"/>
      <c r="Y99" s="175"/>
      <c r="Z99" s="175"/>
    </row>
    <row r="100" spans="1:26" s="162" customFormat="1">
      <c r="A100" s="150">
        <f t="shared" si="2"/>
        <v>9</v>
      </c>
      <c r="B100" s="153"/>
      <c r="C100" s="975"/>
      <c r="D100" s="153"/>
      <c r="E100" s="557"/>
      <c r="F100" s="975"/>
      <c r="G100" s="512"/>
      <c r="H100" s="514"/>
      <c r="I100" s="514"/>
      <c r="J100" s="514"/>
      <c r="K100" s="514"/>
      <c r="L100" s="514"/>
      <c r="M100" s="543"/>
      <c r="N100" s="543"/>
      <c r="O100" s="544"/>
      <c r="P100" s="544"/>
      <c r="Q100" s="888"/>
      <c r="R100" s="175"/>
      <c r="S100" s="175"/>
      <c r="T100" s="175"/>
      <c r="U100" s="175"/>
      <c r="V100" s="175"/>
      <c r="W100" s="175"/>
      <c r="X100" s="175"/>
      <c r="Y100" s="175"/>
      <c r="Z100" s="175"/>
    </row>
    <row r="101" spans="1:26" s="162" customFormat="1">
      <c r="A101" s="150">
        <f t="shared" si="2"/>
        <v>10</v>
      </c>
      <c r="B101" s="153"/>
      <c r="C101" s="152"/>
      <c r="D101" s="153"/>
      <c r="E101" s="557"/>
      <c r="F101" s="975"/>
      <c r="G101" s="512"/>
      <c r="H101" s="514"/>
      <c r="I101" s="514"/>
      <c r="J101" s="514"/>
      <c r="K101" s="514"/>
      <c r="L101" s="514"/>
      <c r="M101" s="543"/>
      <c r="N101" s="543"/>
      <c r="O101" s="544"/>
      <c r="P101" s="544"/>
      <c r="Q101" s="888"/>
      <c r="R101" s="175"/>
      <c r="S101" s="175"/>
      <c r="T101" s="175"/>
      <c r="U101" s="175"/>
      <c r="V101" s="175"/>
      <c r="W101" s="175"/>
      <c r="X101" s="175"/>
      <c r="Y101" s="175"/>
      <c r="Z101" s="175"/>
    </row>
    <row r="102" spans="1:26" s="162" customFormat="1">
      <c r="A102" s="150">
        <f t="shared" si="2"/>
        <v>11</v>
      </c>
      <c r="B102" s="153"/>
      <c r="C102" s="152"/>
      <c r="D102" s="153"/>
      <c r="E102" s="557"/>
      <c r="F102" s="975"/>
      <c r="G102" s="512"/>
      <c r="H102" s="514"/>
      <c r="I102" s="514"/>
      <c r="J102" s="514"/>
      <c r="K102" s="514"/>
      <c r="L102" s="514"/>
      <c r="M102" s="543"/>
      <c r="N102" s="543"/>
      <c r="O102" s="544"/>
      <c r="P102" s="544"/>
      <c r="Q102" s="888"/>
      <c r="R102" s="175"/>
      <c r="S102" s="175"/>
      <c r="T102" s="175"/>
      <c r="U102" s="175"/>
      <c r="V102" s="175"/>
      <c r="W102" s="175"/>
      <c r="X102" s="175"/>
      <c r="Y102" s="175"/>
      <c r="Z102" s="175"/>
    </row>
    <row r="103" spans="1:26" s="162" customFormat="1">
      <c r="A103" s="150">
        <f t="shared" si="2"/>
        <v>12</v>
      </c>
      <c r="B103" s="153"/>
      <c r="C103" s="152"/>
      <c r="D103" s="153"/>
      <c r="E103" s="557"/>
      <c r="F103" s="975"/>
      <c r="G103" s="512"/>
      <c r="H103" s="514"/>
      <c r="I103" s="514"/>
      <c r="J103" s="514"/>
      <c r="K103" s="514"/>
      <c r="L103" s="514"/>
      <c r="M103" s="543"/>
      <c r="N103" s="543"/>
      <c r="O103" s="544"/>
      <c r="P103" s="544"/>
      <c r="Q103" s="888"/>
      <c r="R103" s="175"/>
      <c r="S103" s="175"/>
      <c r="T103" s="175"/>
      <c r="U103" s="175"/>
      <c r="V103" s="175"/>
      <c r="W103" s="175"/>
      <c r="X103" s="175"/>
      <c r="Y103" s="175"/>
      <c r="Z103" s="175"/>
    </row>
    <row r="104" spans="1:26" s="162" customFormat="1">
      <c r="A104" s="150">
        <f t="shared" si="2"/>
        <v>13</v>
      </c>
      <c r="B104" s="153"/>
      <c r="C104" s="152"/>
      <c r="D104" s="153"/>
      <c r="E104" s="557"/>
      <c r="F104" s="975"/>
      <c r="G104" s="512"/>
      <c r="H104" s="514"/>
      <c r="I104" s="514"/>
      <c r="J104" s="514"/>
      <c r="K104" s="514"/>
      <c r="L104" s="514"/>
      <c r="M104" s="543"/>
      <c r="N104" s="543"/>
      <c r="O104" s="544"/>
      <c r="P104" s="544"/>
      <c r="Q104" s="888"/>
      <c r="R104" s="175"/>
      <c r="S104" s="175"/>
      <c r="T104" s="175"/>
      <c r="U104" s="175"/>
      <c r="V104" s="175"/>
      <c r="W104" s="175"/>
      <c r="X104" s="175"/>
      <c r="Y104" s="175"/>
      <c r="Z104" s="175"/>
    </row>
    <row r="105" spans="1:26" s="162" customFormat="1">
      <c r="A105" s="150">
        <f t="shared" si="2"/>
        <v>14</v>
      </c>
      <c r="B105" s="153"/>
      <c r="C105" s="152"/>
      <c r="D105" s="153"/>
      <c r="E105" s="557"/>
      <c r="F105" s="975"/>
      <c r="G105" s="512"/>
      <c r="H105" s="514"/>
      <c r="I105" s="514"/>
      <c r="J105" s="514"/>
      <c r="K105" s="514"/>
      <c r="L105" s="514"/>
      <c r="M105" s="543"/>
      <c r="N105" s="543"/>
      <c r="O105" s="544"/>
      <c r="P105" s="544"/>
      <c r="Q105" s="888"/>
      <c r="R105" s="175"/>
      <c r="S105" s="175"/>
      <c r="T105" s="175"/>
      <c r="U105" s="175"/>
      <c r="V105" s="175"/>
      <c r="W105" s="175"/>
      <c r="X105" s="175"/>
      <c r="Y105" s="175"/>
      <c r="Z105" s="175"/>
    </row>
    <row r="106" spans="1:26" s="162" customFormat="1">
      <c r="A106" s="150">
        <f t="shared" si="2"/>
        <v>15</v>
      </c>
      <c r="B106" s="153"/>
      <c r="C106" s="152"/>
      <c r="D106" s="153"/>
      <c r="E106" s="516"/>
      <c r="F106" s="975"/>
      <c r="G106" s="512"/>
      <c r="H106" s="514"/>
      <c r="I106" s="514"/>
      <c r="J106" s="514"/>
      <c r="K106" s="514"/>
      <c r="L106" s="514"/>
      <c r="M106" s="543"/>
      <c r="N106" s="543"/>
      <c r="O106" s="544"/>
      <c r="P106" s="544"/>
      <c r="Q106" s="888"/>
      <c r="R106" s="175"/>
      <c r="S106" s="175"/>
      <c r="T106" s="175"/>
      <c r="U106" s="175"/>
      <c r="V106" s="175"/>
      <c r="W106" s="175"/>
      <c r="X106" s="175"/>
      <c r="Y106" s="175"/>
      <c r="Z106" s="175"/>
    </row>
    <row r="107" spans="1:26" s="162" customFormat="1">
      <c r="A107" s="150">
        <f t="shared" si="2"/>
        <v>16</v>
      </c>
      <c r="B107" s="153"/>
      <c r="C107" s="152"/>
      <c r="D107" s="153"/>
      <c r="E107" s="516"/>
      <c r="F107" s="975"/>
      <c r="G107" s="512"/>
      <c r="H107" s="514"/>
      <c r="I107" s="514"/>
      <c r="J107" s="514"/>
      <c r="K107" s="514"/>
      <c r="L107" s="514"/>
      <c r="M107" s="543"/>
      <c r="N107" s="543"/>
      <c r="O107" s="544"/>
      <c r="P107" s="544"/>
      <c r="Q107" s="888"/>
      <c r="R107" s="175"/>
      <c r="S107" s="175"/>
      <c r="T107" s="175"/>
      <c r="U107" s="175"/>
      <c r="V107" s="175"/>
      <c r="W107" s="175"/>
      <c r="X107" s="175"/>
      <c r="Y107" s="175"/>
      <c r="Z107" s="175"/>
    </row>
    <row r="108" spans="1:26" s="162" customFormat="1">
      <c r="A108" s="150">
        <f t="shared" si="2"/>
        <v>17</v>
      </c>
      <c r="B108" s="153"/>
      <c r="C108" s="152"/>
      <c r="D108" s="153"/>
      <c r="E108" s="516"/>
      <c r="F108" s="975"/>
      <c r="G108" s="512"/>
      <c r="H108" s="514"/>
      <c r="I108" s="514"/>
      <c r="J108" s="514"/>
      <c r="K108" s="514"/>
      <c r="L108" s="514"/>
      <c r="M108" s="543"/>
      <c r="N108" s="543"/>
      <c r="O108" s="544"/>
      <c r="P108" s="544"/>
      <c r="Q108" s="888"/>
      <c r="R108" s="175"/>
      <c r="S108" s="175"/>
      <c r="T108" s="175"/>
      <c r="U108" s="175"/>
      <c r="V108" s="175"/>
      <c r="W108" s="175"/>
      <c r="X108" s="175"/>
      <c r="Y108" s="175"/>
      <c r="Z108" s="175"/>
    </row>
    <row r="109" spans="1:26" s="162" customFormat="1">
      <c r="A109" s="150">
        <f t="shared" si="2"/>
        <v>18</v>
      </c>
      <c r="B109" s="153"/>
      <c r="C109" s="152"/>
      <c r="D109" s="153"/>
      <c r="E109" s="516"/>
      <c r="F109" s="975"/>
      <c r="G109" s="512"/>
      <c r="H109" s="514"/>
      <c r="I109" s="514"/>
      <c r="J109" s="514"/>
      <c r="K109" s="514"/>
      <c r="L109" s="514"/>
      <c r="M109" s="543"/>
      <c r="N109" s="543"/>
      <c r="O109" s="544"/>
      <c r="P109" s="544"/>
      <c r="Q109" s="888"/>
      <c r="R109" s="175"/>
      <c r="S109" s="175"/>
      <c r="T109" s="175"/>
      <c r="U109" s="175"/>
      <c r="V109" s="175"/>
      <c r="W109" s="175"/>
      <c r="X109" s="175"/>
      <c r="Y109" s="175"/>
      <c r="Z109" s="175"/>
    </row>
    <row r="110" spans="1:26" s="162" customFormat="1">
      <c r="A110" s="150">
        <f t="shared" si="2"/>
        <v>19</v>
      </c>
      <c r="B110" s="153"/>
      <c r="C110" s="152"/>
      <c r="D110" s="153"/>
      <c r="E110" s="516"/>
      <c r="F110" s="975"/>
      <c r="G110" s="512"/>
      <c r="H110" s="514"/>
      <c r="I110" s="514"/>
      <c r="J110" s="514"/>
      <c r="K110" s="514"/>
      <c r="L110" s="514"/>
      <c r="M110" s="543"/>
      <c r="N110" s="543"/>
      <c r="O110" s="544"/>
      <c r="P110" s="544"/>
      <c r="Q110" s="888"/>
      <c r="R110" s="175"/>
      <c r="S110" s="175"/>
      <c r="T110" s="175"/>
      <c r="U110" s="175"/>
      <c r="V110" s="175"/>
      <c r="W110" s="175"/>
      <c r="X110" s="175"/>
      <c r="Y110" s="175"/>
      <c r="Z110" s="175"/>
    </row>
    <row r="111" spans="1:26" s="162" customFormat="1">
      <c r="A111" s="150"/>
      <c r="B111" s="151" t="s">
        <v>28</v>
      </c>
      <c r="C111" s="152"/>
      <c r="D111" s="153"/>
      <c r="E111" s="154"/>
      <c r="F111" s="155"/>
      <c r="G111" s="155"/>
      <c r="H111" s="155"/>
      <c r="I111" s="157"/>
      <c r="J111" s="157"/>
      <c r="K111" s="158">
        <f>SUM(K92:K92)</f>
        <v>0</v>
      </c>
      <c r="L111" s="158">
        <f>SUM(L92:L92)</f>
        <v>0</v>
      </c>
      <c r="M111" s="185">
        <f>SUM(M92:M92)</f>
        <v>0</v>
      </c>
      <c r="N111" s="158">
        <f>SUM(N92:N92)</f>
        <v>0</v>
      </c>
      <c r="O111" s="160"/>
      <c r="P111" s="160"/>
      <c r="Q111" s="161"/>
    </row>
    <row r="112" spans="1:26">
      <c r="B112" s="112"/>
      <c r="C112" s="112"/>
      <c r="D112" s="112"/>
      <c r="E112" s="163"/>
      <c r="F112" s="112"/>
      <c r="G112" s="112"/>
      <c r="H112" s="112"/>
      <c r="I112" s="112"/>
      <c r="J112" s="112"/>
      <c r="K112" s="112"/>
      <c r="L112" s="112"/>
      <c r="M112" s="112"/>
      <c r="N112" s="112"/>
      <c r="O112" s="112"/>
      <c r="P112" s="112"/>
    </row>
    <row r="113" spans="2:17" ht="18.75">
      <c r="B113" s="166" t="s">
        <v>123</v>
      </c>
      <c r="C113" s="176">
        <f>+K111</f>
        <v>0</v>
      </c>
      <c r="H113" s="168"/>
      <c r="I113" s="168"/>
      <c r="J113" s="168"/>
      <c r="K113" s="168"/>
      <c r="L113" s="168"/>
      <c r="M113" s="168"/>
      <c r="N113" s="112"/>
      <c r="O113" s="112"/>
      <c r="P113" s="112"/>
    </row>
    <row r="115" spans="2:17" ht="15.75" thickBot="1"/>
    <row r="116" spans="2:17" ht="37.15" customHeight="1" thickBot="1">
      <c r="B116" s="177" t="s">
        <v>124</v>
      </c>
      <c r="C116" s="142" t="s">
        <v>125</v>
      </c>
      <c r="D116" s="177" t="s">
        <v>27</v>
      </c>
      <c r="E116" s="142" t="s">
        <v>126</v>
      </c>
    </row>
    <row r="117" spans="2:17" ht="41.45" customHeight="1">
      <c r="B117" s="178" t="s">
        <v>127</v>
      </c>
      <c r="C117" s="179">
        <v>20</v>
      </c>
      <c r="D117" s="179">
        <v>0</v>
      </c>
      <c r="E117" s="1282">
        <f>+D117+D118+D119</f>
        <v>0</v>
      </c>
    </row>
    <row r="118" spans="2:17">
      <c r="B118" s="178" t="s">
        <v>128</v>
      </c>
      <c r="C118" s="118">
        <v>30</v>
      </c>
      <c r="D118" s="605">
        <v>0</v>
      </c>
      <c r="E118" s="1283"/>
    </row>
    <row r="119" spans="2:17" ht="15.75" thickBot="1">
      <c r="B119" s="178" t="s">
        <v>129</v>
      </c>
      <c r="C119" s="180">
        <v>40</v>
      </c>
      <c r="D119" s="180">
        <v>0</v>
      </c>
      <c r="E119" s="1284"/>
    </row>
    <row r="121" spans="2:17" ht="15.75" thickBot="1"/>
    <row r="122" spans="2:17" ht="27" thickBot="1">
      <c r="B122" s="1268" t="s">
        <v>130</v>
      </c>
      <c r="C122" s="1269"/>
      <c r="D122" s="1269"/>
      <c r="E122" s="1269"/>
      <c r="F122" s="1269"/>
      <c r="G122" s="1269"/>
      <c r="H122" s="1269"/>
      <c r="I122" s="1269"/>
      <c r="J122" s="1269"/>
      <c r="K122" s="1269"/>
      <c r="L122" s="1269"/>
      <c r="M122" s="1269"/>
      <c r="N122" s="1270"/>
    </row>
    <row r="124" spans="2:17" ht="76.5" customHeight="1">
      <c r="B124" s="114" t="s">
        <v>92</v>
      </c>
      <c r="C124" s="114" t="s">
        <v>93</v>
      </c>
      <c r="D124" s="114" t="s">
        <v>94</v>
      </c>
      <c r="E124" s="114" t="s">
        <v>95</v>
      </c>
      <c r="F124" s="114" t="s">
        <v>96</v>
      </c>
      <c r="G124" s="114" t="s">
        <v>97</v>
      </c>
      <c r="H124" s="114" t="s">
        <v>98</v>
      </c>
      <c r="I124" s="114" t="s">
        <v>99</v>
      </c>
      <c r="J124" s="1271" t="s">
        <v>100</v>
      </c>
      <c r="K124" s="1272"/>
      <c r="L124" s="1273"/>
      <c r="M124" s="114" t="s">
        <v>101</v>
      </c>
      <c r="N124" s="114" t="s">
        <v>102</v>
      </c>
      <c r="O124" s="114" t="s">
        <v>103</v>
      </c>
      <c r="P124" s="1271" t="s">
        <v>82</v>
      </c>
      <c r="Q124" s="1273"/>
    </row>
    <row r="125" spans="2:17" ht="49.5" customHeight="1">
      <c r="B125" s="213" t="s">
        <v>460</v>
      </c>
      <c r="C125" s="579"/>
      <c r="D125" s="213"/>
      <c r="E125" s="634"/>
      <c r="F125" s="119"/>
      <c r="G125" s="213"/>
      <c r="H125" s="219"/>
      <c r="I125" s="120"/>
      <c r="J125" s="46"/>
      <c r="K125" s="188"/>
      <c r="L125" s="122"/>
      <c r="M125" s="44"/>
      <c r="N125" s="44"/>
      <c r="O125" s="44"/>
      <c r="P125" s="1276"/>
      <c r="Q125" s="1277"/>
    </row>
    <row r="126" spans="2:17" ht="33" customHeight="1">
      <c r="B126" s="213" t="s">
        <v>461</v>
      </c>
      <c r="C126" s="579"/>
      <c r="D126" s="119"/>
      <c r="E126" s="119"/>
      <c r="F126" s="119"/>
      <c r="G126" s="119"/>
      <c r="I126" s="120"/>
      <c r="J126" s="46"/>
      <c r="K126" s="188"/>
      <c r="L126" s="122"/>
      <c r="M126" s="44"/>
      <c r="N126" s="44"/>
      <c r="O126" s="44"/>
      <c r="P126" s="1278"/>
      <c r="Q126" s="1279"/>
    </row>
    <row r="127" spans="2:17" ht="33.6" customHeight="1">
      <c r="B127" s="213" t="s">
        <v>462</v>
      </c>
      <c r="C127" s="579"/>
      <c r="D127" s="213"/>
      <c r="E127" s="634"/>
      <c r="F127" s="119"/>
      <c r="G127" s="119"/>
      <c r="H127" s="219"/>
      <c r="I127" s="120"/>
      <c r="J127" s="46"/>
      <c r="K127" s="122"/>
      <c r="L127" s="122"/>
      <c r="M127" s="44"/>
      <c r="N127" s="44"/>
      <c r="O127" s="44"/>
      <c r="P127" s="1281"/>
      <c r="Q127" s="1281"/>
    </row>
    <row r="130" spans="2:7" ht="15.75" thickBot="1"/>
    <row r="131" spans="2:7" ht="54" customHeight="1">
      <c r="B131" s="615" t="s">
        <v>17</v>
      </c>
      <c r="C131" s="615" t="s">
        <v>124</v>
      </c>
      <c r="D131" s="114" t="s">
        <v>125</v>
      </c>
      <c r="E131" s="615" t="s">
        <v>27</v>
      </c>
      <c r="F131" s="142" t="s">
        <v>138</v>
      </c>
      <c r="G131" s="143"/>
    </row>
    <row r="132" spans="2:7" ht="120.75" customHeight="1">
      <c r="B132" s="1285" t="s">
        <v>139</v>
      </c>
      <c r="C132" s="144" t="s">
        <v>140</v>
      </c>
      <c r="D132" s="605">
        <v>25</v>
      </c>
      <c r="E132" s="605"/>
      <c r="F132" s="1286">
        <f>+E132+E133+E134</f>
        <v>0</v>
      </c>
      <c r="G132" s="145"/>
    </row>
    <row r="133" spans="2:7" ht="76.150000000000006" customHeight="1">
      <c r="B133" s="1285"/>
      <c r="C133" s="144" t="s">
        <v>141</v>
      </c>
      <c r="D133" s="602">
        <v>25</v>
      </c>
      <c r="E133" s="605"/>
      <c r="F133" s="1287"/>
      <c r="G133" s="145"/>
    </row>
    <row r="134" spans="2:7" ht="69" customHeight="1">
      <c r="B134" s="1285"/>
      <c r="C134" s="144" t="s">
        <v>142</v>
      </c>
      <c r="D134" s="605">
        <v>10</v>
      </c>
      <c r="E134" s="605"/>
      <c r="F134" s="1288"/>
      <c r="G134" s="145"/>
    </row>
    <row r="135" spans="2:7">
      <c r="C135"/>
    </row>
    <row r="138" spans="2:7">
      <c r="B138" s="42" t="s">
        <v>143</v>
      </c>
    </row>
    <row r="141" spans="2:7">
      <c r="B141" s="43" t="s">
        <v>17</v>
      </c>
      <c r="C141" s="43" t="s">
        <v>26</v>
      </c>
      <c r="D141" s="615" t="s">
        <v>27</v>
      </c>
      <c r="E141" s="615" t="s">
        <v>28</v>
      </c>
    </row>
    <row r="142" spans="2:7" ht="61.5" customHeight="1">
      <c r="B142" s="49" t="s">
        <v>144</v>
      </c>
      <c r="C142" s="50">
        <v>40</v>
      </c>
      <c r="D142" s="605">
        <f>+E117</f>
        <v>0</v>
      </c>
      <c r="E142" s="1265">
        <f>+D142+D143</f>
        <v>0</v>
      </c>
    </row>
    <row r="143" spans="2:7" ht="68.25" customHeight="1">
      <c r="B143" s="49" t="s">
        <v>145</v>
      </c>
      <c r="C143" s="50">
        <v>60</v>
      </c>
      <c r="D143" s="605">
        <f>+F132</f>
        <v>0</v>
      </c>
      <c r="E143" s="1266"/>
    </row>
  </sheetData>
  <mergeCells count="39">
    <mergeCell ref="E142:E143"/>
    <mergeCell ref="B85:P85"/>
    <mergeCell ref="B88:N88"/>
    <mergeCell ref="E117:E119"/>
    <mergeCell ref="B122:N122"/>
    <mergeCell ref="J124:L124"/>
    <mergeCell ref="P124:Q124"/>
    <mergeCell ref="P125:Q125"/>
    <mergeCell ref="P126:Q126"/>
    <mergeCell ref="P127:Q127"/>
    <mergeCell ref="B132:B134"/>
    <mergeCell ref="F132:F134"/>
    <mergeCell ref="D82:E82"/>
    <mergeCell ref="C57:N57"/>
    <mergeCell ref="B59:N59"/>
    <mergeCell ref="O62:P62"/>
    <mergeCell ref="O63:P63"/>
    <mergeCell ref="B69:N69"/>
    <mergeCell ref="J72:L72"/>
    <mergeCell ref="P72:Q72"/>
    <mergeCell ref="P73:Q73"/>
    <mergeCell ref="P74:Q74"/>
    <mergeCell ref="P75:Q75"/>
    <mergeCell ref="B78:N78"/>
    <mergeCell ref="D81:E81"/>
    <mergeCell ref="B53:B54"/>
    <mergeCell ref="C53:C54"/>
    <mergeCell ref="D53:E53"/>
    <mergeCell ref="B2:P2"/>
    <mergeCell ref="B4:P4"/>
    <mergeCell ref="C6:N6"/>
    <mergeCell ref="C7:N7"/>
    <mergeCell ref="C8:N8"/>
    <mergeCell ref="C9:N9"/>
    <mergeCell ref="C10:E10"/>
    <mergeCell ref="B15:C15"/>
    <mergeCell ref="B16:C16"/>
    <mergeCell ref="E34:E35"/>
    <mergeCell ref="M39:N39"/>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zoomScale="80" zoomScaleNormal="80" workbookViewId="0">
      <selection activeCell="A8" sqref="A8"/>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4971</v>
      </c>
      <c r="D6" s="1258"/>
      <c r="E6" s="1258"/>
      <c r="F6" s="1258"/>
      <c r="G6" s="1258"/>
      <c r="H6" s="1258"/>
      <c r="I6" s="1258"/>
      <c r="J6" s="1258"/>
      <c r="K6" s="1258"/>
      <c r="L6" s="1258"/>
      <c r="M6" s="1258"/>
      <c r="N6" s="1259"/>
    </row>
    <row r="7" spans="2:16" ht="16.5" thickBot="1">
      <c r="B7" s="5" t="s">
        <v>4</v>
      </c>
      <c r="C7" s="1258" t="s">
        <v>1118</v>
      </c>
      <c r="D7" s="1258"/>
      <c r="E7" s="1258"/>
      <c r="F7" s="1258"/>
      <c r="G7" s="1258"/>
      <c r="H7" s="1258"/>
      <c r="I7" s="1258"/>
      <c r="J7" s="1258"/>
      <c r="K7" s="1258"/>
      <c r="L7" s="1258"/>
      <c r="M7" s="1258"/>
      <c r="N7" s="1259"/>
    </row>
    <row r="8" spans="2:16" ht="16.5" thickBot="1">
      <c r="B8" s="5" t="s">
        <v>5</v>
      </c>
      <c r="C8" s="1258" t="s">
        <v>1118</v>
      </c>
      <c r="D8" s="1258"/>
      <c r="E8" s="1258"/>
      <c r="F8" s="1258"/>
      <c r="G8" s="1258"/>
      <c r="H8" s="1258"/>
      <c r="I8" s="1258"/>
      <c r="J8" s="1258"/>
      <c r="K8" s="1258"/>
      <c r="L8" s="1258"/>
      <c r="M8" s="1258"/>
      <c r="N8" s="1259"/>
    </row>
    <row r="9" spans="2:16" ht="16.5" thickBot="1">
      <c r="B9" s="5" t="s">
        <v>6</v>
      </c>
      <c r="C9" s="1258" t="s">
        <v>1118</v>
      </c>
      <c r="D9" s="1258"/>
      <c r="E9" s="1258"/>
      <c r="F9" s="1258"/>
      <c r="G9" s="1258"/>
      <c r="H9" s="1258"/>
      <c r="I9" s="1258"/>
      <c r="J9" s="1258"/>
      <c r="K9" s="1258"/>
      <c r="L9" s="1258"/>
      <c r="M9" s="1258"/>
      <c r="N9" s="1259"/>
    </row>
    <row r="10" spans="2:16" ht="16.5" thickBot="1">
      <c r="B10" s="5" t="s">
        <v>7</v>
      </c>
      <c r="C10" s="1260">
        <v>43</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861" t="s">
        <v>10</v>
      </c>
      <c r="E14" s="861" t="s">
        <v>11</v>
      </c>
      <c r="F14" s="861" t="s">
        <v>12</v>
      </c>
      <c r="G14" s="776"/>
      <c r="I14" s="19"/>
      <c r="J14" s="19"/>
      <c r="K14" s="19"/>
      <c r="L14" s="19"/>
      <c r="M14" s="19"/>
      <c r="N14" s="16"/>
    </row>
    <row r="15" spans="2:16">
      <c r="B15" s="1262"/>
      <c r="C15" s="1262"/>
      <c r="D15" s="1172">
        <v>43</v>
      </c>
      <c r="E15" s="1179">
        <v>626484300</v>
      </c>
      <c r="F15" s="208">
        <v>300</v>
      </c>
      <c r="G15" s="779"/>
      <c r="I15" s="23"/>
      <c r="J15" s="23"/>
      <c r="K15" s="23"/>
      <c r="L15" s="23"/>
      <c r="M15" s="23"/>
      <c r="N15" s="16"/>
    </row>
    <row r="16" spans="2:16">
      <c r="B16" s="1262"/>
      <c r="C16" s="1262"/>
      <c r="D16" s="861"/>
      <c r="E16" s="20"/>
      <c r="F16" s="208"/>
      <c r="G16" s="779"/>
      <c r="I16" s="23"/>
      <c r="J16" s="23"/>
      <c r="K16" s="23"/>
      <c r="L16" s="23"/>
      <c r="M16" s="23"/>
      <c r="N16" s="16"/>
    </row>
    <row r="17" spans="1:14">
      <c r="B17" s="1262"/>
      <c r="C17" s="1262"/>
      <c r="D17" s="861"/>
      <c r="E17" s="20"/>
      <c r="F17" s="208"/>
      <c r="G17" s="779"/>
      <c r="I17" s="23"/>
      <c r="J17" s="23"/>
      <c r="K17" s="23"/>
      <c r="L17" s="23"/>
      <c r="M17" s="23"/>
      <c r="N17" s="16"/>
    </row>
    <row r="18" spans="1:14">
      <c r="B18" s="1262"/>
      <c r="C18" s="1262"/>
      <c r="D18" s="861"/>
      <c r="E18" s="24"/>
      <c r="F18" s="208"/>
      <c r="G18" s="779"/>
      <c r="H18" s="25"/>
      <c r="I18" s="23"/>
      <c r="J18" s="23"/>
      <c r="K18" s="23"/>
      <c r="L18" s="23"/>
      <c r="M18" s="23"/>
      <c r="N18" s="26"/>
    </row>
    <row r="19" spans="1:14">
      <c r="B19" s="1262"/>
      <c r="C19" s="1262"/>
      <c r="D19" s="861"/>
      <c r="E19" s="24"/>
      <c r="F19" s="208"/>
      <c r="G19" s="779"/>
      <c r="H19" s="25"/>
      <c r="I19" s="27"/>
      <c r="J19" s="27"/>
      <c r="K19" s="27"/>
      <c r="L19" s="27"/>
      <c r="M19" s="27"/>
      <c r="N19" s="26"/>
    </row>
    <row r="20" spans="1:14">
      <c r="B20" s="1262"/>
      <c r="C20" s="1262"/>
      <c r="D20" s="861"/>
      <c r="E20" s="1179"/>
      <c r="F20" s="208"/>
      <c r="G20" s="779"/>
      <c r="H20" s="25"/>
      <c r="I20" s="15"/>
      <c r="J20" s="15"/>
      <c r="K20" s="15"/>
      <c r="L20" s="15"/>
      <c r="M20" s="15"/>
      <c r="N20" s="26"/>
    </row>
    <row r="21" spans="1:14">
      <c r="B21" s="1262"/>
      <c r="C21" s="1262"/>
      <c r="D21" s="861"/>
      <c r="E21" s="24"/>
      <c r="F21" s="208"/>
      <c r="G21" s="779"/>
      <c r="H21" s="25"/>
      <c r="I21" s="15"/>
      <c r="J21" s="15"/>
      <c r="K21" s="15"/>
      <c r="L21" s="15"/>
      <c r="M21" s="15"/>
      <c r="N21" s="26"/>
    </row>
    <row r="22" spans="1:14" ht="15.75" thickBot="1">
      <c r="B22" s="1263" t="s">
        <v>13</v>
      </c>
      <c r="C22" s="1264"/>
      <c r="D22" s="861"/>
      <c r="E22" s="28">
        <f>+SUM(E15:E21)</f>
        <v>626484300</v>
      </c>
      <c r="F22" s="29">
        <f>+SUM(F15:F21)</f>
        <v>300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240</v>
      </c>
      <c r="D24" s="35"/>
      <c r="E24" s="36">
        <v>626484300</v>
      </c>
      <c r="F24" s="37"/>
      <c r="G24" s="37"/>
      <c r="H24" s="37"/>
      <c r="I24" s="38"/>
      <c r="J24" s="38"/>
      <c r="K24" s="38"/>
      <c r="L24" s="38"/>
      <c r="M24" s="38"/>
    </row>
    <row r="25" spans="1:14">
      <c r="A25" s="873"/>
      <c r="C25" s="40"/>
      <c r="D25" s="23"/>
      <c r="E25" s="41"/>
      <c r="F25" s="37"/>
      <c r="G25" s="37"/>
      <c r="H25" s="37"/>
      <c r="I25" s="38"/>
      <c r="J25" s="38"/>
      <c r="K25" s="38"/>
      <c r="L25" s="38"/>
      <c r="M25" s="38"/>
    </row>
    <row r="26" spans="1:14">
      <c r="A26" s="873"/>
      <c r="C26" s="40"/>
      <c r="D26" s="23"/>
      <c r="E26" s="41"/>
      <c r="F26" s="37"/>
      <c r="G26" s="37"/>
      <c r="H26" s="37"/>
      <c r="I26" s="38"/>
      <c r="J26" s="38"/>
      <c r="K26" s="38"/>
      <c r="L26" s="38"/>
      <c r="M26" s="38"/>
    </row>
    <row r="27" spans="1:14">
      <c r="A27" s="873"/>
      <c r="B27" s="42" t="s">
        <v>16</v>
      </c>
      <c r="C27"/>
      <c r="D27"/>
      <c r="E27"/>
      <c r="F27"/>
      <c r="G27"/>
      <c r="H27"/>
      <c r="I27" s="15"/>
      <c r="J27" s="15"/>
      <c r="K27" s="15"/>
      <c r="L27" s="15"/>
      <c r="M27" s="15"/>
      <c r="N27" s="16"/>
    </row>
    <row r="28" spans="1:14">
      <c r="A28" s="873"/>
      <c r="B28"/>
      <c r="C28"/>
      <c r="D28"/>
      <c r="E28"/>
      <c r="F28"/>
      <c r="G28"/>
      <c r="H28"/>
      <c r="I28" s="15"/>
      <c r="J28" s="15"/>
      <c r="K28" s="15"/>
      <c r="L28" s="15"/>
      <c r="M28" s="15"/>
      <c r="N28" s="16"/>
    </row>
    <row r="29" spans="1:14">
      <c r="A29" s="873"/>
      <c r="B29" s="43" t="s">
        <v>17</v>
      </c>
      <c r="C29" s="43" t="s">
        <v>18</v>
      </c>
      <c r="D29" s="43" t="s">
        <v>19</v>
      </c>
      <c r="E29"/>
      <c r="F29"/>
      <c r="G29"/>
      <c r="H29"/>
      <c r="I29" s="15"/>
      <c r="J29" s="15"/>
      <c r="K29" s="15"/>
      <c r="L29" s="15"/>
      <c r="M29" s="15"/>
      <c r="N29" s="16"/>
    </row>
    <row r="30" spans="1:14">
      <c r="A30" s="873"/>
      <c r="B30" s="44" t="s">
        <v>20</v>
      </c>
      <c r="C30" s="858" t="s">
        <v>184</v>
      </c>
      <c r="D30" s="858"/>
      <c r="E30"/>
      <c r="F30"/>
      <c r="G30"/>
      <c r="H30"/>
      <c r="I30" s="15"/>
      <c r="J30" s="15"/>
      <c r="K30" s="15"/>
      <c r="L30" s="15"/>
      <c r="M30" s="15"/>
      <c r="N30" s="16"/>
    </row>
    <row r="31" spans="1:14">
      <c r="A31" s="873"/>
      <c r="B31" s="44" t="s">
        <v>21</v>
      </c>
      <c r="C31" s="858" t="s">
        <v>184</v>
      </c>
      <c r="D31" s="858"/>
      <c r="E31"/>
      <c r="F31"/>
      <c r="G31"/>
      <c r="H31"/>
      <c r="I31" s="15"/>
      <c r="J31" s="15"/>
      <c r="K31" s="15"/>
      <c r="L31" s="15"/>
      <c r="M31" s="15"/>
      <c r="N31" s="16"/>
    </row>
    <row r="32" spans="1:14">
      <c r="A32" s="873"/>
      <c r="B32" s="44" t="s">
        <v>22</v>
      </c>
      <c r="C32" s="858"/>
      <c r="D32" s="858" t="s">
        <v>184</v>
      </c>
      <c r="E32"/>
      <c r="F32"/>
      <c r="G32"/>
      <c r="H32"/>
      <c r="I32" s="15"/>
      <c r="J32" s="15"/>
      <c r="K32" s="15"/>
      <c r="L32" s="15"/>
      <c r="M32" s="15"/>
      <c r="N32" s="16"/>
    </row>
    <row r="33" spans="1:17">
      <c r="A33" s="873"/>
      <c r="B33" s="44" t="s">
        <v>23</v>
      </c>
      <c r="C33" s="858"/>
      <c r="D33" s="858" t="s">
        <v>184</v>
      </c>
      <c r="E33"/>
      <c r="F33"/>
      <c r="G33"/>
      <c r="H33"/>
      <c r="I33" s="15"/>
      <c r="J33" s="15"/>
      <c r="K33" s="15"/>
      <c r="L33" s="15"/>
      <c r="M33" s="15"/>
      <c r="N33" s="16"/>
    </row>
    <row r="34" spans="1:17">
      <c r="A34" s="873"/>
      <c r="B34" s="46" t="s">
        <v>5101</v>
      </c>
      <c r="C34" s="1063" t="s">
        <v>184</v>
      </c>
      <c r="D34" s="1063"/>
      <c r="E34"/>
      <c r="F34"/>
      <c r="G34"/>
      <c r="H34"/>
      <c r="I34" s="15"/>
      <c r="J34" s="15"/>
      <c r="K34" s="15"/>
      <c r="L34" s="15"/>
      <c r="M34" s="15"/>
      <c r="N34" s="16"/>
    </row>
    <row r="35" spans="1:17">
      <c r="A35" s="873"/>
      <c r="B35"/>
      <c r="C35"/>
      <c r="D35"/>
      <c r="E35"/>
      <c r="F35"/>
      <c r="G35"/>
      <c r="H35"/>
      <c r="I35" s="15"/>
      <c r="J35" s="15"/>
      <c r="K35" s="15"/>
      <c r="L35" s="15"/>
      <c r="M35" s="15"/>
      <c r="N35" s="16"/>
    </row>
    <row r="36" spans="1:17">
      <c r="A36" s="873"/>
      <c r="B36" s="42" t="s">
        <v>25</v>
      </c>
      <c r="C36"/>
      <c r="D36"/>
      <c r="E36"/>
      <c r="F36"/>
      <c r="G36"/>
      <c r="H36"/>
      <c r="I36" s="15"/>
      <c r="J36" s="15"/>
      <c r="K36" s="15"/>
      <c r="L36" s="15"/>
      <c r="M36" s="15"/>
      <c r="N36" s="16"/>
    </row>
    <row r="37" spans="1:17">
      <c r="A37" s="873"/>
      <c r="B37"/>
      <c r="C37"/>
      <c r="D37"/>
      <c r="E37"/>
      <c r="F37"/>
      <c r="G37"/>
      <c r="H37"/>
      <c r="I37" s="15"/>
      <c r="J37" s="15"/>
      <c r="K37" s="15"/>
      <c r="L37" s="15"/>
      <c r="M37" s="15"/>
      <c r="N37" s="16"/>
    </row>
    <row r="38" spans="1:17">
      <c r="A38" s="873"/>
      <c r="B38"/>
      <c r="C38"/>
      <c r="D38"/>
      <c r="E38"/>
      <c r="F38"/>
      <c r="G38"/>
      <c r="H38"/>
      <c r="I38" s="15"/>
      <c r="J38" s="15"/>
      <c r="K38" s="15"/>
      <c r="L38" s="15"/>
      <c r="M38" s="15"/>
      <c r="N38" s="16"/>
    </row>
    <row r="39" spans="1:17">
      <c r="A39" s="873"/>
      <c r="B39" s="43" t="s">
        <v>17</v>
      </c>
      <c r="C39" s="43" t="s">
        <v>26</v>
      </c>
      <c r="D39" s="879" t="s">
        <v>27</v>
      </c>
      <c r="E39" s="879" t="s">
        <v>28</v>
      </c>
      <c r="F39"/>
      <c r="G39"/>
      <c r="H39"/>
      <c r="I39" s="15"/>
      <c r="J39" s="15"/>
      <c r="K39" s="15"/>
      <c r="L39" s="15"/>
      <c r="M39" s="15"/>
      <c r="N39" s="16"/>
    </row>
    <row r="40" spans="1:17" ht="65.25" customHeight="1">
      <c r="A40" s="873"/>
      <c r="B40" s="49" t="s">
        <v>29</v>
      </c>
      <c r="C40" s="1169">
        <v>40</v>
      </c>
      <c r="D40" s="860">
        <v>0</v>
      </c>
      <c r="E40" s="1363">
        <f>+D40+D41</f>
        <v>0</v>
      </c>
      <c r="F40"/>
      <c r="G40"/>
      <c r="H40"/>
      <c r="I40" s="15"/>
      <c r="J40" s="15"/>
      <c r="K40" s="15"/>
      <c r="L40" s="15"/>
      <c r="M40" s="15"/>
      <c r="N40" s="16"/>
    </row>
    <row r="41" spans="1:17" ht="82.5" customHeight="1">
      <c r="A41" s="873"/>
      <c r="B41" s="49" t="s">
        <v>30</v>
      </c>
      <c r="C41" s="1169">
        <v>60</v>
      </c>
      <c r="D41" s="860">
        <v>0</v>
      </c>
      <c r="E41" s="1364"/>
      <c r="F41"/>
      <c r="G41"/>
      <c r="H41"/>
      <c r="I41" s="15"/>
      <c r="J41" s="15"/>
      <c r="K41" s="15"/>
      <c r="L41" s="15"/>
      <c r="M41" s="15"/>
      <c r="N41" s="16"/>
    </row>
    <row r="42" spans="1:17">
      <c r="A42" s="873"/>
      <c r="C42" s="40"/>
      <c r="D42" s="23"/>
      <c r="E42" s="41"/>
      <c r="F42" s="37"/>
      <c r="G42" s="37"/>
      <c r="H42" s="37"/>
      <c r="I42" s="38"/>
      <c r="J42" s="38"/>
      <c r="K42" s="38"/>
      <c r="L42" s="38"/>
      <c r="M42" s="38"/>
    </row>
    <row r="43" spans="1:17">
      <c r="A43" s="873"/>
      <c r="C43" s="40"/>
      <c r="D43" s="23"/>
      <c r="E43" s="41"/>
      <c r="F43" s="37"/>
      <c r="G43" s="37"/>
      <c r="H43" s="37"/>
      <c r="I43" s="38"/>
      <c r="J43" s="38"/>
      <c r="K43" s="38"/>
      <c r="L43" s="38"/>
      <c r="M43" s="38"/>
    </row>
    <row r="44" spans="1:17">
      <c r="A44" s="8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30">
      <c r="A49" s="150">
        <v>1</v>
      </c>
      <c r="B49" s="153" t="s">
        <v>5102</v>
      </c>
      <c r="C49" s="153" t="s">
        <v>5102</v>
      </c>
      <c r="D49" s="153" t="s">
        <v>49</v>
      </c>
      <c r="E49" s="159" t="s">
        <v>5241</v>
      </c>
      <c r="F49" s="155" t="s">
        <v>18</v>
      </c>
      <c r="G49" s="184"/>
      <c r="H49" s="156">
        <v>40602</v>
      </c>
      <c r="I49" s="156">
        <v>40896</v>
      </c>
      <c r="J49" s="157" t="s">
        <v>19</v>
      </c>
      <c r="K49" s="159">
        <v>11</v>
      </c>
      <c r="L49" s="157"/>
      <c r="M49" s="159">
        <v>220</v>
      </c>
      <c r="N49" s="173"/>
      <c r="O49" s="1151">
        <v>3301740000</v>
      </c>
      <c r="P49" s="160">
        <v>2</v>
      </c>
      <c r="Q49" s="174"/>
      <c r="R49" s="175"/>
      <c r="S49" s="175"/>
      <c r="T49" s="175"/>
      <c r="U49" s="175"/>
      <c r="V49" s="175"/>
      <c r="W49" s="175"/>
      <c r="X49" s="175"/>
      <c r="Y49" s="175"/>
      <c r="Z49" s="175"/>
    </row>
    <row r="50" spans="1:26" s="162" customFormat="1" ht="30">
      <c r="A50" s="150">
        <f>+A49+1</f>
        <v>2</v>
      </c>
      <c r="B50" s="153" t="s">
        <v>5102</v>
      </c>
      <c r="C50" s="153" t="s">
        <v>5102</v>
      </c>
      <c r="D50" s="153" t="s">
        <v>4962</v>
      </c>
      <c r="E50" s="159" t="s">
        <v>5242</v>
      </c>
      <c r="F50" s="155" t="s">
        <v>18</v>
      </c>
      <c r="G50" s="155"/>
      <c r="H50" s="156">
        <v>40940</v>
      </c>
      <c r="I50" s="156">
        <v>41274</v>
      </c>
      <c r="J50" s="157" t="s">
        <v>19</v>
      </c>
      <c r="K50" s="159">
        <v>11</v>
      </c>
      <c r="L50" s="157"/>
      <c r="M50" s="159">
        <v>1080</v>
      </c>
      <c r="N50" s="173"/>
      <c r="O50" s="1151">
        <v>917098041</v>
      </c>
      <c r="P50" s="160">
        <v>1</v>
      </c>
      <c r="Q50" s="174"/>
      <c r="R50" s="175"/>
      <c r="S50" s="175"/>
      <c r="T50" s="175"/>
      <c r="U50" s="175"/>
      <c r="V50" s="175"/>
      <c r="W50" s="175"/>
      <c r="X50" s="175"/>
      <c r="Y50" s="175"/>
      <c r="Z50" s="175"/>
    </row>
    <row r="51" spans="1:26" s="162" customFormat="1" ht="30">
      <c r="A51" s="150">
        <f t="shared" ref="A51:A56" si="0">+A50+1</f>
        <v>3</v>
      </c>
      <c r="B51" s="153" t="s">
        <v>5102</v>
      </c>
      <c r="C51" s="153" t="s">
        <v>5102</v>
      </c>
      <c r="D51" s="153" t="s">
        <v>2053</v>
      </c>
      <c r="E51" s="159">
        <v>192140</v>
      </c>
      <c r="F51" s="155" t="s">
        <v>18</v>
      </c>
      <c r="G51" s="155"/>
      <c r="H51" s="156">
        <v>41298</v>
      </c>
      <c r="I51" s="156">
        <v>41439</v>
      </c>
      <c r="J51" s="157" t="s">
        <v>19</v>
      </c>
      <c r="K51" s="159">
        <v>5</v>
      </c>
      <c r="L51" s="157"/>
      <c r="M51" s="159">
        <v>45</v>
      </c>
      <c r="N51" s="173"/>
      <c r="O51" s="1151">
        <v>22164759</v>
      </c>
      <c r="P51" s="160">
        <v>1</v>
      </c>
      <c r="Q51" s="174"/>
      <c r="R51" s="175"/>
      <c r="S51" s="175"/>
      <c r="T51" s="175"/>
      <c r="U51" s="175"/>
      <c r="V51" s="175"/>
      <c r="W51" s="175"/>
      <c r="X51" s="175"/>
      <c r="Y51" s="175"/>
      <c r="Z51" s="175"/>
    </row>
    <row r="52" spans="1:26" s="162" customFormat="1">
      <c r="A52" s="150">
        <f t="shared" si="0"/>
        <v>4</v>
      </c>
      <c r="B52" s="153"/>
      <c r="C52" s="152"/>
      <c r="D52" s="153"/>
      <c r="E52" s="159"/>
      <c r="F52" s="155"/>
      <c r="G52" s="155"/>
      <c r="H52" s="155"/>
      <c r="I52" s="156"/>
      <c r="J52" s="157"/>
      <c r="K52" s="159"/>
      <c r="L52" s="157"/>
      <c r="M52" s="159"/>
      <c r="N52" s="173"/>
      <c r="O52" s="1151"/>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6"/>
      <c r="J53" s="157"/>
      <c r="K53" s="159"/>
      <c r="L53" s="157"/>
      <c r="M53" s="159"/>
      <c r="N53" s="173"/>
      <c r="O53" s="1151"/>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6"/>
      <c r="J54" s="157"/>
      <c r="K54" s="159"/>
      <c r="L54" s="157"/>
      <c r="M54" s="159"/>
      <c r="N54" s="173"/>
      <c r="O54" s="1151"/>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6"/>
      <c r="J55" s="157"/>
      <c r="K55" s="159"/>
      <c r="L55" s="157"/>
      <c r="M55" s="159"/>
      <c r="N55" s="173"/>
      <c r="O55" s="1151"/>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6"/>
      <c r="J56" s="157"/>
      <c r="K56" s="159"/>
      <c r="L56" s="157"/>
      <c r="M56" s="159"/>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6"/>
      <c r="J57" s="157"/>
      <c r="K57" s="521">
        <f t="shared" ref="K57:N57" si="1">SUM(K49:K56)</f>
        <v>27</v>
      </c>
      <c r="L57" s="158">
        <f t="shared" si="1"/>
        <v>0</v>
      </c>
      <c r="M57" s="521">
        <f t="shared" si="1"/>
        <v>1345</v>
      </c>
      <c r="N57" s="158">
        <f t="shared" si="1"/>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862" t="s">
        <v>63</v>
      </c>
      <c r="E60" s="165" t="s">
        <v>64</v>
      </c>
    </row>
    <row r="61" spans="1:26" s="112" customFormat="1" ht="30.6" customHeight="1">
      <c r="B61" s="166" t="s">
        <v>65</v>
      </c>
      <c r="C61" s="167">
        <f>+K57</f>
        <v>27</v>
      </c>
      <c r="D61" s="993" t="s">
        <v>184</v>
      </c>
      <c r="E61" s="993"/>
      <c r="F61" s="168"/>
      <c r="G61" s="168"/>
      <c r="H61" s="168"/>
      <c r="I61" s="168"/>
      <c r="J61" s="168"/>
      <c r="K61" s="168"/>
      <c r="L61" s="168"/>
      <c r="M61" s="168"/>
    </row>
    <row r="62" spans="1:26" s="112" customFormat="1" ht="30" customHeight="1">
      <c r="B62" s="166" t="s">
        <v>66</v>
      </c>
      <c r="C62" s="167">
        <f>+M57</f>
        <v>1345</v>
      </c>
      <c r="D62" s="993" t="s">
        <v>184</v>
      </c>
      <c r="E62" s="993"/>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ht="47.25" customHeight="1">
      <c r="B69" s="122" t="s">
        <v>1028</v>
      </c>
      <c r="C69" s="122" t="s">
        <v>155</v>
      </c>
      <c r="D69" s="120"/>
      <c r="E69" s="120"/>
      <c r="F69" s="1064"/>
      <c r="G69" s="1064"/>
      <c r="H69" s="1064"/>
      <c r="I69" s="122"/>
      <c r="J69" s="122"/>
      <c r="K69" s="44"/>
      <c r="L69" s="44"/>
      <c r="M69" s="44"/>
      <c r="N69" s="44"/>
      <c r="O69" s="1296" t="s">
        <v>5243</v>
      </c>
      <c r="P69" s="1297"/>
      <c r="Q69" s="44" t="s">
        <v>19</v>
      </c>
    </row>
    <row r="70" spans="2:17">
      <c r="B70" s="119"/>
      <c r="C70" s="119"/>
      <c r="D70" s="120"/>
      <c r="E70" s="120"/>
      <c r="F70" s="1064"/>
      <c r="G70" s="1064"/>
      <c r="H70" s="1064"/>
      <c r="I70" s="122"/>
      <c r="J70" s="122"/>
      <c r="K70" s="44"/>
      <c r="L70" s="44"/>
      <c r="M70" s="44"/>
      <c r="N70" s="44"/>
      <c r="O70" s="1278"/>
      <c r="P70" s="1279"/>
      <c r="Q70" s="44"/>
    </row>
    <row r="71" spans="2:17">
      <c r="B71" s="119"/>
      <c r="C71" s="119"/>
      <c r="D71" s="120"/>
      <c r="E71" s="120"/>
      <c r="F71" s="1064"/>
      <c r="G71" s="1064"/>
      <c r="H71" s="1064"/>
      <c r="I71" s="122"/>
      <c r="J71" s="122"/>
      <c r="K71" s="44"/>
      <c r="L71" s="44"/>
      <c r="M71" s="44"/>
      <c r="N71" s="44"/>
      <c r="O71" s="1278"/>
      <c r="P71" s="1279"/>
      <c r="Q71" s="44"/>
    </row>
    <row r="72" spans="2:17">
      <c r="B72" s="119"/>
      <c r="C72" s="119"/>
      <c r="D72" s="120"/>
      <c r="E72" s="120"/>
      <c r="F72" s="1064"/>
      <c r="G72" s="1064"/>
      <c r="H72" s="1064"/>
      <c r="I72" s="122"/>
      <c r="J72" s="122"/>
      <c r="K72" s="44"/>
      <c r="L72" s="44"/>
      <c r="M72" s="44"/>
      <c r="N72" s="44"/>
      <c r="O72" s="1278"/>
      <c r="P72" s="1279"/>
      <c r="Q72" s="44"/>
    </row>
    <row r="73" spans="2:17">
      <c r="B73" s="119"/>
      <c r="C73" s="119"/>
      <c r="D73" s="120"/>
      <c r="E73" s="120"/>
      <c r="F73" s="1064"/>
      <c r="G73" s="1064"/>
      <c r="H73" s="1064"/>
      <c r="I73" s="122"/>
      <c r="J73" s="122"/>
      <c r="K73" s="44"/>
      <c r="L73" s="44"/>
      <c r="M73" s="44"/>
      <c r="N73" s="44"/>
      <c r="O73" s="1278"/>
      <c r="P73" s="1279"/>
      <c r="Q73" s="44"/>
    </row>
    <row r="74" spans="2:17">
      <c r="B74" s="119"/>
      <c r="C74" s="119"/>
      <c r="D74" s="120"/>
      <c r="E74" s="120"/>
      <c r="F74" s="1064"/>
      <c r="G74" s="1064"/>
      <c r="H74" s="1064"/>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row>
    <row r="87" spans="2:17" ht="60.75" customHeight="1">
      <c r="B87" s="213" t="s">
        <v>104</v>
      </c>
      <c r="C87" s="213"/>
      <c r="D87" s="119" t="s">
        <v>5244</v>
      </c>
      <c r="E87" s="634">
        <v>1063810188</v>
      </c>
      <c r="F87" s="213" t="s">
        <v>5245</v>
      </c>
      <c r="G87" s="213" t="s">
        <v>5240</v>
      </c>
      <c r="H87" s="219"/>
      <c r="I87" s="120"/>
      <c r="J87" s="46" t="s">
        <v>19</v>
      </c>
      <c r="K87" s="188" t="s">
        <v>19</v>
      </c>
      <c r="L87" s="188" t="s">
        <v>19</v>
      </c>
      <c r="M87" s="44" t="s">
        <v>18</v>
      </c>
      <c r="N87" s="44" t="s">
        <v>19</v>
      </c>
      <c r="O87" s="44" t="s">
        <v>19</v>
      </c>
      <c r="P87" s="1276" t="s">
        <v>5246</v>
      </c>
      <c r="Q87" s="1277"/>
    </row>
    <row r="88" spans="2:17" ht="33.6" customHeight="1">
      <c r="B88" s="213" t="s">
        <v>3274</v>
      </c>
      <c r="C88" s="213"/>
      <c r="D88" s="213" t="s">
        <v>5247</v>
      </c>
      <c r="E88" s="634">
        <v>25280985</v>
      </c>
      <c r="F88" s="119" t="s">
        <v>19</v>
      </c>
      <c r="G88" s="119" t="s">
        <v>19</v>
      </c>
      <c r="H88" s="219"/>
      <c r="I88" s="120"/>
      <c r="J88" s="213"/>
      <c r="K88" s="188"/>
      <c r="L88" s="188"/>
      <c r="M88" s="44" t="s">
        <v>18</v>
      </c>
      <c r="N88" s="44" t="s">
        <v>19</v>
      </c>
      <c r="O88" s="44" t="s">
        <v>5248</v>
      </c>
      <c r="P88" s="1281" t="s">
        <v>5249</v>
      </c>
      <c r="Q88" s="1281"/>
    </row>
    <row r="89" spans="2:17" ht="40.5" customHeight="1">
      <c r="B89" s="44" t="s">
        <v>3279</v>
      </c>
      <c r="C89" s="44"/>
      <c r="D89" s="129" t="s">
        <v>5250</v>
      </c>
      <c r="E89" s="928">
        <v>27297061</v>
      </c>
      <c r="F89" s="129" t="s">
        <v>4469</v>
      </c>
      <c r="G89" s="129" t="s">
        <v>5251</v>
      </c>
      <c r="H89" s="770">
        <v>38527</v>
      </c>
      <c r="I89" s="44">
        <v>143835</v>
      </c>
      <c r="J89" s="129" t="s">
        <v>5252</v>
      </c>
      <c r="K89" s="129" t="s">
        <v>5253</v>
      </c>
      <c r="L89" s="129" t="s">
        <v>5254</v>
      </c>
      <c r="M89" s="44" t="s">
        <v>18</v>
      </c>
      <c r="N89" s="44" t="s">
        <v>18</v>
      </c>
      <c r="O89" s="44" t="s">
        <v>18</v>
      </c>
      <c r="P89" s="1276"/>
      <c r="Q89" s="1277"/>
    </row>
    <row r="90" spans="2:17" ht="32.25" customHeight="1">
      <c r="B90" s="44" t="s">
        <v>5255</v>
      </c>
      <c r="C90" s="44"/>
      <c r="D90" s="129" t="s">
        <v>5256</v>
      </c>
      <c r="E90" s="928">
        <v>34551202</v>
      </c>
      <c r="F90" s="44" t="s">
        <v>5257</v>
      </c>
      <c r="G90" s="129" t="s">
        <v>5258</v>
      </c>
      <c r="H90" s="770">
        <v>40649</v>
      </c>
      <c r="I90" s="44"/>
      <c r="J90" s="44"/>
      <c r="K90" s="44"/>
      <c r="L90" s="44"/>
      <c r="M90" s="44" t="s">
        <v>18</v>
      </c>
      <c r="N90" s="44" t="s">
        <v>19</v>
      </c>
      <c r="O90" s="44" t="s">
        <v>19</v>
      </c>
      <c r="P90" s="1276" t="s">
        <v>5259</v>
      </c>
      <c r="Q90" s="1277"/>
    </row>
    <row r="91" spans="2:17" ht="27" thickBot="1">
      <c r="B91" s="1374" t="s">
        <v>118</v>
      </c>
      <c r="C91" s="1375"/>
      <c r="D91" s="1375"/>
      <c r="E91" s="1375"/>
      <c r="F91" s="1375"/>
      <c r="G91" s="1375"/>
      <c r="H91" s="1375"/>
      <c r="I91" s="1375"/>
      <c r="J91" s="1375"/>
      <c r="K91" s="1375"/>
      <c r="L91" s="1375"/>
      <c r="M91" s="1375"/>
      <c r="N91" s="1376"/>
    </row>
    <row r="94" spans="2:17" ht="46.15" customHeight="1">
      <c r="B94" s="115" t="s">
        <v>17</v>
      </c>
      <c r="C94" s="115" t="s">
        <v>119</v>
      </c>
      <c r="D94" s="1271" t="s">
        <v>82</v>
      </c>
      <c r="E94" s="1273"/>
    </row>
    <row r="95" spans="2:17" ht="46.9" customHeight="1">
      <c r="B95" s="129" t="s">
        <v>181</v>
      </c>
      <c r="C95" s="860" t="s">
        <v>18</v>
      </c>
      <c r="D95" s="1350"/>
      <c r="E95" s="1350"/>
    </row>
    <row r="98" spans="1:26" ht="26.25">
      <c r="B98" s="1256" t="s">
        <v>121</v>
      </c>
      <c r="C98" s="1257"/>
      <c r="D98" s="1257"/>
      <c r="E98" s="1257"/>
      <c r="F98" s="1257"/>
      <c r="G98" s="1257"/>
      <c r="H98" s="1257"/>
      <c r="I98" s="1257"/>
      <c r="J98" s="1257"/>
      <c r="K98" s="1257"/>
      <c r="L98" s="1257"/>
      <c r="M98" s="1257"/>
      <c r="N98" s="1257"/>
      <c r="O98" s="1257"/>
      <c r="P98" s="1257"/>
    </row>
    <row r="100" spans="1:26" ht="15.75" thickBot="1"/>
    <row r="101" spans="1:26" ht="27" thickBot="1">
      <c r="B101" s="1268" t="s">
        <v>122</v>
      </c>
      <c r="C101" s="1269"/>
      <c r="D101" s="1269"/>
      <c r="E101" s="1269"/>
      <c r="F101" s="1269"/>
      <c r="G101" s="1269"/>
      <c r="H101" s="1269"/>
      <c r="I101" s="1269"/>
      <c r="J101" s="1269"/>
      <c r="K101" s="1269"/>
      <c r="L101" s="1269"/>
      <c r="M101" s="1269"/>
      <c r="N101" s="1270"/>
    </row>
    <row r="103" spans="1:26" ht="15.75" thickBot="1">
      <c r="M103" s="51"/>
      <c r="N103" s="51"/>
    </row>
    <row r="104" spans="1:26" s="15" customFormat="1" ht="109.5" customHeight="1">
      <c r="B104" s="52" t="s">
        <v>33</v>
      </c>
      <c r="C104" s="52" t="s">
        <v>34</v>
      </c>
      <c r="D104" s="52" t="s">
        <v>35</v>
      </c>
      <c r="E104" s="52" t="s">
        <v>36</v>
      </c>
      <c r="F104" s="52" t="s">
        <v>37</v>
      </c>
      <c r="G104" s="52" t="s">
        <v>38</v>
      </c>
      <c r="H104" s="52" t="s">
        <v>39</v>
      </c>
      <c r="I104" s="52" t="s">
        <v>40</v>
      </c>
      <c r="J104" s="52" t="s">
        <v>41</v>
      </c>
      <c r="K104" s="52" t="s">
        <v>42</v>
      </c>
      <c r="L104" s="52" t="s">
        <v>43</v>
      </c>
      <c r="M104" s="53" t="s">
        <v>44</v>
      </c>
      <c r="N104" s="52" t="s">
        <v>45</v>
      </c>
      <c r="O104" s="52" t="s">
        <v>46</v>
      </c>
      <c r="P104" s="54" t="s">
        <v>47</v>
      </c>
      <c r="Q104" s="54" t="s">
        <v>48</v>
      </c>
    </row>
    <row r="105" spans="1:26" s="162" customFormat="1">
      <c r="A105" s="150">
        <v>1</v>
      </c>
      <c r="B105" s="153"/>
      <c r="C105" s="153"/>
      <c r="D105" s="153"/>
      <c r="E105" s="159"/>
      <c r="F105" s="155"/>
      <c r="G105" s="184"/>
      <c r="H105" s="156"/>
      <c r="I105" s="156"/>
      <c r="J105" s="157"/>
      <c r="K105" s="157"/>
      <c r="L105" s="159"/>
      <c r="M105" s="159"/>
      <c r="N105" s="173"/>
      <c r="O105" s="160"/>
      <c r="P105" s="160"/>
      <c r="Q105" s="174"/>
      <c r="R105" s="175"/>
      <c r="S105" s="175"/>
      <c r="T105" s="175"/>
      <c r="U105" s="175"/>
      <c r="V105" s="175"/>
      <c r="W105" s="175"/>
      <c r="X105" s="175"/>
      <c r="Y105" s="175"/>
      <c r="Z105" s="175"/>
    </row>
    <row r="106" spans="1:26" s="162" customFormat="1">
      <c r="A106" s="150">
        <f>+A105+1</f>
        <v>2</v>
      </c>
      <c r="B106" s="153"/>
      <c r="C106" s="153"/>
      <c r="D106" s="153"/>
      <c r="E106" s="159"/>
      <c r="F106" s="155"/>
      <c r="G106" s="155"/>
      <c r="H106" s="156"/>
      <c r="I106" s="156"/>
      <c r="J106" s="157"/>
      <c r="K106" s="157"/>
      <c r="L106" s="159"/>
      <c r="M106" s="159"/>
      <c r="N106" s="173"/>
      <c r="O106" s="160"/>
      <c r="P106" s="160"/>
      <c r="Q106" s="174"/>
      <c r="R106" s="175"/>
      <c r="S106" s="175"/>
      <c r="T106" s="175"/>
      <c r="U106" s="175"/>
      <c r="V106" s="175"/>
      <c r="W106" s="175"/>
      <c r="X106" s="175"/>
      <c r="Y106" s="175"/>
      <c r="Z106" s="175"/>
    </row>
    <row r="107" spans="1:26" s="162" customFormat="1">
      <c r="A107" s="150">
        <f t="shared" ref="A107:A112" si="2">+A106+1</f>
        <v>3</v>
      </c>
      <c r="B107" s="153"/>
      <c r="C107" s="152"/>
      <c r="D107" s="153"/>
      <c r="E107" s="159"/>
      <c r="F107" s="155"/>
      <c r="G107" s="155"/>
      <c r="H107" s="155"/>
      <c r="I107" s="156"/>
      <c r="J107" s="157"/>
      <c r="K107" s="157"/>
      <c r="L107" s="159"/>
      <c r="M107" s="173"/>
      <c r="N107" s="173"/>
      <c r="O107" s="160"/>
      <c r="P107" s="160"/>
      <c r="Q107" s="174"/>
      <c r="R107" s="175"/>
      <c r="S107" s="175"/>
      <c r="T107" s="175"/>
      <c r="U107" s="175"/>
      <c r="V107" s="175"/>
      <c r="W107" s="175"/>
      <c r="X107" s="175"/>
      <c r="Y107" s="175"/>
      <c r="Z107" s="175"/>
    </row>
    <row r="108" spans="1:26" s="162" customFormat="1">
      <c r="A108" s="150">
        <f t="shared" si="2"/>
        <v>4</v>
      </c>
      <c r="B108" s="153"/>
      <c r="C108" s="152"/>
      <c r="D108" s="153"/>
      <c r="E108" s="159"/>
      <c r="F108" s="155"/>
      <c r="G108" s="155"/>
      <c r="H108" s="155"/>
      <c r="I108" s="156"/>
      <c r="J108" s="157"/>
      <c r="K108" s="157"/>
      <c r="L108" s="159"/>
      <c r="M108" s="173"/>
      <c r="N108" s="173"/>
      <c r="O108" s="160"/>
      <c r="P108" s="160"/>
      <c r="Q108" s="174"/>
      <c r="R108" s="175"/>
      <c r="S108" s="175"/>
      <c r="T108" s="175"/>
      <c r="U108" s="175"/>
      <c r="V108" s="175"/>
      <c r="W108" s="175"/>
      <c r="X108" s="175"/>
      <c r="Y108" s="175"/>
      <c r="Z108" s="175"/>
    </row>
    <row r="109" spans="1:26" s="162" customFormat="1">
      <c r="A109" s="150">
        <f t="shared" si="2"/>
        <v>5</v>
      </c>
      <c r="B109" s="153"/>
      <c r="C109" s="152"/>
      <c r="D109" s="153"/>
      <c r="E109" s="159"/>
      <c r="F109" s="155"/>
      <c r="G109" s="155"/>
      <c r="H109" s="155"/>
      <c r="I109" s="156"/>
      <c r="J109" s="157"/>
      <c r="K109" s="157"/>
      <c r="L109" s="159"/>
      <c r="M109" s="173"/>
      <c r="N109" s="173"/>
      <c r="O109" s="160"/>
      <c r="P109" s="160"/>
      <c r="Q109" s="174"/>
      <c r="R109" s="175"/>
      <c r="S109" s="175"/>
      <c r="T109" s="175"/>
      <c r="U109" s="175"/>
      <c r="V109" s="175"/>
      <c r="W109" s="175"/>
      <c r="X109" s="175"/>
      <c r="Y109" s="175"/>
      <c r="Z109" s="175"/>
    </row>
    <row r="110" spans="1:26" s="162" customFormat="1">
      <c r="A110" s="150">
        <f t="shared" si="2"/>
        <v>6</v>
      </c>
      <c r="B110" s="153"/>
      <c r="C110" s="152"/>
      <c r="D110" s="153"/>
      <c r="E110" s="159"/>
      <c r="F110" s="155"/>
      <c r="G110" s="155"/>
      <c r="H110" s="155"/>
      <c r="I110" s="156"/>
      <c r="J110" s="157"/>
      <c r="K110" s="157"/>
      <c r="L110" s="159"/>
      <c r="M110" s="173"/>
      <c r="N110" s="173"/>
      <c r="O110" s="160"/>
      <c r="P110" s="160"/>
      <c r="Q110" s="174"/>
      <c r="R110" s="175"/>
      <c r="S110" s="175"/>
      <c r="T110" s="175"/>
      <c r="U110" s="175"/>
      <c r="V110" s="175"/>
      <c r="W110" s="175"/>
      <c r="X110" s="175"/>
      <c r="Y110" s="175"/>
      <c r="Z110" s="175"/>
    </row>
    <row r="111" spans="1:26" s="162" customFormat="1">
      <c r="A111" s="150">
        <f t="shared" si="2"/>
        <v>7</v>
      </c>
      <c r="B111" s="153"/>
      <c r="C111" s="152"/>
      <c r="D111" s="153"/>
      <c r="E111" s="159"/>
      <c r="F111" s="155"/>
      <c r="G111" s="155"/>
      <c r="H111" s="155"/>
      <c r="I111" s="156"/>
      <c r="J111" s="157"/>
      <c r="K111" s="157"/>
      <c r="L111" s="157"/>
      <c r="M111" s="173"/>
      <c r="N111" s="173"/>
      <c r="O111" s="160"/>
      <c r="P111" s="160"/>
      <c r="Q111" s="174"/>
      <c r="R111" s="175"/>
      <c r="S111" s="175"/>
      <c r="T111" s="175"/>
      <c r="U111" s="175"/>
      <c r="V111" s="175"/>
      <c r="W111" s="175"/>
      <c r="X111" s="175"/>
      <c r="Y111" s="175"/>
      <c r="Z111" s="175"/>
    </row>
    <row r="112" spans="1:26" s="162" customFormat="1">
      <c r="A112" s="150">
        <f t="shared" si="2"/>
        <v>8</v>
      </c>
      <c r="B112" s="153"/>
      <c r="C112" s="152"/>
      <c r="D112" s="153"/>
      <c r="E112" s="159"/>
      <c r="F112" s="155"/>
      <c r="G112" s="155"/>
      <c r="H112" s="155"/>
      <c r="I112" s="156"/>
      <c r="J112" s="157"/>
      <c r="K112" s="157"/>
      <c r="L112" s="157"/>
      <c r="M112" s="173"/>
      <c r="N112" s="173"/>
      <c r="O112" s="160"/>
      <c r="P112" s="160"/>
      <c r="Q112" s="174"/>
      <c r="R112" s="175"/>
      <c r="S112" s="175"/>
      <c r="T112" s="175"/>
      <c r="U112" s="175"/>
      <c r="V112" s="175"/>
      <c r="W112" s="175"/>
      <c r="X112" s="175"/>
      <c r="Y112" s="175"/>
      <c r="Z112" s="175"/>
    </row>
    <row r="113" spans="1:17" s="162" customFormat="1">
      <c r="A113" s="150"/>
      <c r="B113" s="151" t="s">
        <v>28</v>
      </c>
      <c r="C113" s="152"/>
      <c r="D113" s="153"/>
      <c r="E113" s="159"/>
      <c r="F113" s="155"/>
      <c r="G113" s="155"/>
      <c r="H113" s="155"/>
      <c r="I113" s="156"/>
      <c r="J113" s="157"/>
      <c r="K113" s="158">
        <f t="shared" ref="K113:N113" si="3">SUM(K105:K112)</f>
        <v>0</v>
      </c>
      <c r="L113" s="158">
        <f t="shared" si="3"/>
        <v>0</v>
      </c>
      <c r="M113" s="185">
        <f t="shared" si="3"/>
        <v>0</v>
      </c>
      <c r="N113" s="158">
        <f t="shared" si="3"/>
        <v>0</v>
      </c>
      <c r="O113" s="160"/>
      <c r="P113" s="160"/>
      <c r="Q113" s="161"/>
    </row>
    <row r="114" spans="1:17">
      <c r="B114" s="112"/>
      <c r="C114" s="112"/>
      <c r="D114" s="112"/>
      <c r="E114" s="163"/>
      <c r="F114" s="112"/>
      <c r="G114" s="112"/>
      <c r="H114" s="112"/>
      <c r="I114" s="112"/>
      <c r="J114" s="112"/>
      <c r="K114" s="112"/>
      <c r="L114" s="112"/>
      <c r="M114" s="112"/>
      <c r="N114" s="112"/>
      <c r="O114" s="112"/>
      <c r="P114" s="112"/>
    </row>
    <row r="115" spans="1:17" ht="18.75">
      <c r="B115" s="166" t="s">
        <v>123</v>
      </c>
      <c r="C115" s="176"/>
      <c r="H115" s="168"/>
      <c r="I115" s="168"/>
      <c r="J115" s="168"/>
      <c r="K115" s="168"/>
      <c r="L115" s="168"/>
      <c r="M115" s="168"/>
      <c r="N115" s="112"/>
      <c r="O115" s="112"/>
      <c r="P115" s="112"/>
    </row>
    <row r="117" spans="1:17" ht="15.75" thickBot="1"/>
    <row r="118" spans="1:17" ht="37.15" customHeight="1" thickBot="1">
      <c r="B118" s="177" t="s">
        <v>124</v>
      </c>
      <c r="C118" s="142" t="s">
        <v>125</v>
      </c>
      <c r="D118" s="177" t="s">
        <v>27</v>
      </c>
      <c r="E118" s="142" t="s">
        <v>126</v>
      </c>
    </row>
    <row r="119" spans="1:17" ht="41.45" customHeight="1">
      <c r="B119" s="178" t="s">
        <v>127</v>
      </c>
      <c r="C119" s="179">
        <v>20</v>
      </c>
      <c r="D119" s="179">
        <v>0</v>
      </c>
      <c r="E119" s="1282">
        <f>+D119+D120+D121</f>
        <v>0</v>
      </c>
    </row>
    <row r="120" spans="1:17">
      <c r="B120" s="178" t="s">
        <v>128</v>
      </c>
      <c r="C120" s="993">
        <v>30</v>
      </c>
      <c r="D120" s="858">
        <v>0</v>
      </c>
      <c r="E120" s="1283"/>
    </row>
    <row r="121" spans="1:17" ht="15.75" thickBot="1">
      <c r="B121" s="178" t="s">
        <v>129</v>
      </c>
      <c r="C121" s="180">
        <v>40</v>
      </c>
      <c r="D121" s="180">
        <v>0</v>
      </c>
      <c r="E121" s="1284"/>
    </row>
    <row r="123" spans="1:17" ht="15.75" thickBot="1"/>
    <row r="124" spans="1:17" ht="27" thickBot="1">
      <c r="B124" s="1268" t="s">
        <v>130</v>
      </c>
      <c r="C124" s="1269"/>
      <c r="D124" s="1269"/>
      <c r="E124" s="1269"/>
      <c r="F124" s="1269"/>
      <c r="G124" s="1269"/>
      <c r="H124" s="1269"/>
      <c r="I124" s="1269"/>
      <c r="J124" s="1269"/>
      <c r="K124" s="1269"/>
      <c r="L124" s="1269"/>
      <c r="M124" s="1269"/>
      <c r="N124" s="1270"/>
    </row>
    <row r="126" spans="1:17" ht="76.5" customHeight="1">
      <c r="B126" s="114" t="s">
        <v>92</v>
      </c>
      <c r="C126" s="114" t="s">
        <v>93</v>
      </c>
      <c r="D126" s="114" t="s">
        <v>94</v>
      </c>
      <c r="E126" s="114" t="s">
        <v>95</v>
      </c>
      <c r="F126" s="114" t="s">
        <v>96</v>
      </c>
      <c r="G126" s="114" t="s">
        <v>97</v>
      </c>
      <c r="H126" s="114" t="s">
        <v>98</v>
      </c>
      <c r="I126" s="114" t="s">
        <v>99</v>
      </c>
      <c r="J126" s="1271" t="s">
        <v>100</v>
      </c>
      <c r="K126" s="1272"/>
      <c r="L126" s="1273"/>
      <c r="M126" s="114" t="s">
        <v>101</v>
      </c>
      <c r="N126" s="114" t="s">
        <v>102</v>
      </c>
      <c r="O126" s="114" t="s">
        <v>103</v>
      </c>
      <c r="P126" s="1271" t="s">
        <v>82</v>
      </c>
      <c r="Q126" s="1273"/>
    </row>
    <row r="127" spans="1:17" ht="60.75" customHeight="1">
      <c r="B127" s="213" t="s">
        <v>5260</v>
      </c>
      <c r="C127" s="579"/>
      <c r="D127" s="213"/>
      <c r="E127" s="634"/>
      <c r="F127" s="213"/>
      <c r="G127" s="119"/>
      <c r="H127" s="219"/>
      <c r="I127" s="120"/>
      <c r="J127" s="46"/>
      <c r="K127" s="188"/>
      <c r="L127" s="122"/>
      <c r="M127" s="44"/>
      <c r="N127" s="44"/>
      <c r="O127" s="44"/>
      <c r="P127" s="1276"/>
      <c r="Q127" s="1277"/>
    </row>
    <row r="128" spans="1:17" ht="60.75" customHeight="1">
      <c r="B128" s="213" t="s">
        <v>1135</v>
      </c>
      <c r="C128" s="579"/>
      <c r="D128" s="213"/>
      <c r="E128" s="634"/>
      <c r="F128" s="213"/>
      <c r="G128" s="213"/>
      <c r="H128" s="219"/>
      <c r="I128" s="120"/>
      <c r="J128" s="213"/>
      <c r="K128" s="188"/>
      <c r="L128" s="188"/>
      <c r="M128" s="44"/>
      <c r="N128" s="44"/>
      <c r="O128" s="44"/>
      <c r="P128" s="1276"/>
      <c r="Q128" s="1277"/>
    </row>
    <row r="129" spans="2:17" ht="39.75" customHeight="1">
      <c r="B129" s="213" t="s">
        <v>5261</v>
      </c>
      <c r="C129" s="579"/>
      <c r="D129" s="213"/>
      <c r="E129" s="634"/>
      <c r="F129" s="119"/>
      <c r="G129" s="213"/>
      <c r="H129" s="219"/>
      <c r="I129" s="120"/>
      <c r="J129" s="46"/>
      <c r="K129" s="122"/>
      <c r="L129" s="122"/>
      <c r="M129" s="44"/>
      <c r="N129" s="44"/>
      <c r="O129" s="44"/>
      <c r="P129" s="1276"/>
      <c r="Q129" s="1277"/>
    </row>
    <row r="130" spans="2:17" ht="29.25" customHeight="1">
      <c r="B130" s="44" t="s">
        <v>1136</v>
      </c>
      <c r="C130" s="110"/>
      <c r="D130" s="129"/>
      <c r="E130" s="928"/>
      <c r="F130" s="129"/>
      <c r="G130" s="213"/>
      <c r="H130" s="770"/>
      <c r="I130" s="44"/>
      <c r="J130" s="44"/>
      <c r="K130" s="129"/>
      <c r="L130" s="44"/>
      <c r="M130" s="44"/>
      <c r="N130" s="44"/>
      <c r="O130" s="44"/>
      <c r="P130" s="1276"/>
      <c r="Q130" s="1277"/>
    </row>
    <row r="131" spans="2:17" ht="33.75" customHeight="1">
      <c r="B131" s="44" t="s">
        <v>5262</v>
      </c>
      <c r="C131" s="44"/>
      <c r="D131" s="44"/>
      <c r="E131" s="928"/>
      <c r="F131" s="44"/>
      <c r="G131" s="213"/>
      <c r="H131" s="44"/>
      <c r="I131" s="44"/>
      <c r="J131" s="44"/>
      <c r="K131" s="44"/>
      <c r="L131" s="44"/>
      <c r="M131" s="44"/>
      <c r="N131" s="44"/>
      <c r="O131" s="44"/>
      <c r="P131" s="1276"/>
      <c r="Q131" s="1277"/>
    </row>
    <row r="132" spans="2:17" ht="30.75" customHeight="1">
      <c r="B132" s="44" t="s">
        <v>5263</v>
      </c>
      <c r="C132" s="44"/>
      <c r="D132" s="44"/>
      <c r="E132" s="928"/>
      <c r="F132" s="44"/>
      <c r="G132" s="44"/>
      <c r="H132" s="770"/>
      <c r="I132" s="44"/>
      <c r="J132" s="44"/>
      <c r="K132" s="44"/>
      <c r="L132" s="44"/>
      <c r="M132" s="44"/>
      <c r="N132" s="44"/>
      <c r="O132" s="44"/>
      <c r="P132" s="1276"/>
      <c r="Q132" s="1277"/>
    </row>
    <row r="133" spans="2:17" ht="54" customHeight="1">
      <c r="B133" s="878" t="s">
        <v>17</v>
      </c>
      <c r="C133" s="878" t="s">
        <v>124</v>
      </c>
      <c r="D133" s="642" t="s">
        <v>125</v>
      </c>
      <c r="E133" s="878" t="s">
        <v>27</v>
      </c>
      <c r="F133" s="643" t="s">
        <v>138</v>
      </c>
      <c r="G133" s="143"/>
    </row>
    <row r="134" spans="2:17" ht="120.75" customHeight="1">
      <c r="B134" s="1285" t="s">
        <v>139</v>
      </c>
      <c r="C134" s="144" t="s">
        <v>140</v>
      </c>
      <c r="D134" s="858">
        <v>25</v>
      </c>
      <c r="E134" s="858">
        <v>0</v>
      </c>
      <c r="F134" s="1286">
        <f>+E134+E135+E136</f>
        <v>0</v>
      </c>
      <c r="G134" s="145"/>
    </row>
    <row r="135" spans="2:17" ht="76.150000000000006" customHeight="1">
      <c r="B135" s="1285"/>
      <c r="C135" s="144" t="s">
        <v>141</v>
      </c>
      <c r="D135" s="866">
        <v>25</v>
      </c>
      <c r="E135" s="858">
        <v>0</v>
      </c>
      <c r="F135" s="1287"/>
      <c r="G135" s="145"/>
    </row>
    <row r="136" spans="2:17" ht="69" customHeight="1">
      <c r="B136" s="1285"/>
      <c r="C136" s="144" t="s">
        <v>142</v>
      </c>
      <c r="D136" s="858">
        <v>10</v>
      </c>
      <c r="E136" s="858">
        <v>0</v>
      </c>
      <c r="F136" s="1288"/>
      <c r="G136" s="145"/>
    </row>
    <row r="137" spans="2:17">
      <c r="C137"/>
    </row>
    <row r="140" spans="2:17">
      <c r="B140" s="42" t="s">
        <v>143</v>
      </c>
    </row>
    <row r="143" spans="2:17">
      <c r="B143" s="43" t="s">
        <v>17</v>
      </c>
      <c r="C143" s="43" t="s">
        <v>26</v>
      </c>
      <c r="D143" s="879" t="s">
        <v>27</v>
      </c>
      <c r="E143" s="879" t="s">
        <v>28</v>
      </c>
    </row>
    <row r="144" spans="2:17" ht="61.5" customHeight="1">
      <c r="B144" s="49" t="s">
        <v>144</v>
      </c>
      <c r="C144" s="50">
        <v>40</v>
      </c>
      <c r="D144" s="858">
        <f>+E119</f>
        <v>0</v>
      </c>
      <c r="E144" s="1265">
        <f>+D144+D145</f>
        <v>0</v>
      </c>
    </row>
    <row r="145" spans="2:5" ht="68.25" customHeight="1">
      <c r="B145" s="49" t="s">
        <v>145</v>
      </c>
      <c r="C145" s="50">
        <v>60</v>
      </c>
      <c r="D145" s="858">
        <f>+F134</f>
        <v>0</v>
      </c>
      <c r="E145" s="1266"/>
    </row>
  </sheetData>
  <mergeCells count="49">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J86:L86"/>
    <mergeCell ref="P86:Q86"/>
    <mergeCell ref="C63:N63"/>
    <mergeCell ref="B65:N65"/>
    <mergeCell ref="O68:P68"/>
    <mergeCell ref="O69:P69"/>
    <mergeCell ref="O70:P70"/>
    <mergeCell ref="O71:P71"/>
    <mergeCell ref="O72:P72"/>
    <mergeCell ref="O73:P73"/>
    <mergeCell ref="O74:P74"/>
    <mergeCell ref="O75:P75"/>
    <mergeCell ref="B81:N81"/>
    <mergeCell ref="J126:L126"/>
    <mergeCell ref="P126:Q126"/>
    <mergeCell ref="P87:Q87"/>
    <mergeCell ref="P88:Q88"/>
    <mergeCell ref="P89:Q89"/>
    <mergeCell ref="P90:Q90"/>
    <mergeCell ref="B91:N91"/>
    <mergeCell ref="D94:E94"/>
    <mergeCell ref="D95:E95"/>
    <mergeCell ref="B98:P98"/>
    <mergeCell ref="B101:N101"/>
    <mergeCell ref="E119:E121"/>
    <mergeCell ref="B124:N124"/>
    <mergeCell ref="B134:B136"/>
    <mergeCell ref="F134:F136"/>
    <mergeCell ref="E144:E145"/>
    <mergeCell ref="P127:Q127"/>
    <mergeCell ref="P128:Q128"/>
    <mergeCell ref="P129:Q129"/>
    <mergeCell ref="P130:Q130"/>
    <mergeCell ref="P131:Q131"/>
    <mergeCell ref="P132:Q132"/>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2:Z145"/>
  <sheetViews>
    <sheetView zoomScale="60" zoomScaleNormal="60" workbookViewId="0">
      <selection activeCell="E20" sqref="E20"/>
    </sheetView>
  </sheetViews>
  <sheetFormatPr baseColWidth="10" defaultRowHeight="15"/>
  <cols>
    <col min="1" max="1" width="3.140625" style="1" bestFit="1" customWidth="1"/>
    <col min="2" max="2" width="80.5703125" style="1" customWidth="1"/>
    <col min="3" max="3" width="23.5703125" style="1" customWidth="1"/>
    <col min="4" max="4" width="32"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2" width="18.7109375" style="1" customWidth="1"/>
    <col min="13" max="13" width="22.28515625" style="1" customWidth="1"/>
    <col min="14" max="14" width="22.140625" style="1" customWidth="1"/>
    <col min="15" max="15" width="26.140625" style="1" customWidth="1"/>
    <col min="16" max="16" width="19.5703125" style="1" bestFit="1" customWidth="1"/>
    <col min="17" max="17" width="58.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1369</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2653</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917"/>
      <c r="C14" s="917"/>
      <c r="D14" s="613" t="s">
        <v>10</v>
      </c>
      <c r="E14" s="613" t="s">
        <v>11</v>
      </c>
      <c r="F14" s="613" t="s">
        <v>12</v>
      </c>
      <c r="G14" s="147"/>
      <c r="I14" s="19"/>
      <c r="J14" s="19"/>
      <c r="K14" s="19"/>
      <c r="L14" s="19"/>
      <c r="M14" s="19"/>
      <c r="N14" s="16"/>
    </row>
    <row r="15" spans="2:16" ht="46.5" customHeight="1">
      <c r="B15" s="917" t="s">
        <v>9</v>
      </c>
      <c r="C15" s="917"/>
      <c r="D15" s="613">
        <v>25</v>
      </c>
      <c r="E15" s="536">
        <v>1044140500</v>
      </c>
      <c r="F15" s="802">
        <v>500</v>
      </c>
      <c r="G15" s="148"/>
      <c r="I15" s="23"/>
      <c r="J15" s="23"/>
      <c r="K15" s="23"/>
      <c r="L15" s="23"/>
      <c r="M15" s="23"/>
      <c r="N15" s="16"/>
    </row>
    <row r="16" spans="2:16" ht="15.75" thickBot="1">
      <c r="B16" s="1263" t="s">
        <v>13</v>
      </c>
      <c r="C16" s="1264"/>
      <c r="D16" s="613"/>
      <c r="E16" s="28">
        <f>SUM(E15)</f>
        <v>1044140500</v>
      </c>
      <c r="F16" s="803">
        <f>SUM(F15)</f>
        <v>500</v>
      </c>
      <c r="G16" s="148"/>
      <c r="H16" s="25"/>
      <c r="I16" s="15"/>
      <c r="J16" s="15"/>
      <c r="K16" s="15"/>
      <c r="L16" s="15"/>
      <c r="M16" s="15"/>
      <c r="N16" s="26"/>
    </row>
    <row r="17" spans="1:14" ht="63.75" customHeight="1" thickBot="1">
      <c r="A17" s="30"/>
      <c r="B17" s="31" t="s">
        <v>14</v>
      </c>
      <c r="C17" s="31" t="s">
        <v>15</v>
      </c>
      <c r="E17" s="19"/>
      <c r="F17" s="19"/>
      <c r="G17" s="19"/>
      <c r="H17" s="19"/>
      <c r="I17" s="32"/>
      <c r="J17" s="32"/>
      <c r="K17" s="32"/>
      <c r="L17" s="32"/>
      <c r="M17" s="32"/>
    </row>
    <row r="18" spans="1:14" ht="15.75" thickBot="1">
      <c r="A18" s="33">
        <v>1</v>
      </c>
      <c r="C18" s="265">
        <f>+F16*0.8</f>
        <v>400</v>
      </c>
      <c r="D18" s="266"/>
      <c r="E18" s="36">
        <f>E16</f>
        <v>1044140500</v>
      </c>
      <c r="F18" s="37"/>
      <c r="G18" s="37"/>
      <c r="H18" s="37"/>
      <c r="I18" s="38"/>
      <c r="J18" s="38"/>
      <c r="K18" s="38"/>
      <c r="L18" s="38"/>
      <c r="M18" s="38"/>
    </row>
    <row r="19" spans="1:14">
      <c r="A19" s="773"/>
      <c r="C19" s="538"/>
      <c r="D19" s="266"/>
      <c r="E19" s="539"/>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605"/>
      <c r="D24" s="605" t="s">
        <v>184</v>
      </c>
      <c r="E24"/>
      <c r="F24"/>
      <c r="G24"/>
      <c r="H24"/>
      <c r="I24" s="15"/>
      <c r="J24" s="15"/>
      <c r="K24" s="15"/>
      <c r="L24" s="15"/>
      <c r="M24" s="15"/>
      <c r="N24" s="16"/>
    </row>
    <row r="25" spans="1:14">
      <c r="A25" s="773"/>
      <c r="B25" s="44" t="s">
        <v>21</v>
      </c>
      <c r="C25" s="605"/>
      <c r="D25" s="605" t="s">
        <v>184</v>
      </c>
      <c r="E25"/>
      <c r="F25"/>
      <c r="G25"/>
      <c r="H25"/>
      <c r="I25" s="15"/>
      <c r="J25" s="15"/>
      <c r="K25" s="15"/>
      <c r="L25" s="15"/>
      <c r="M25" s="15"/>
      <c r="N25" s="16"/>
    </row>
    <row r="26" spans="1:14">
      <c r="A26" s="773"/>
      <c r="B26" s="44" t="s">
        <v>22</v>
      </c>
      <c r="C26" s="605" t="s">
        <v>184</v>
      </c>
      <c r="D26" s="605"/>
      <c r="E26"/>
      <c r="F26"/>
      <c r="G26"/>
      <c r="H26"/>
      <c r="I26" s="15"/>
      <c r="J26" s="15"/>
      <c r="K26" s="15"/>
      <c r="L26" s="15"/>
      <c r="M26" s="15"/>
      <c r="N26" s="16"/>
    </row>
    <row r="27" spans="1:14">
      <c r="A27" s="773"/>
      <c r="B27" s="44" t="s">
        <v>23</v>
      </c>
      <c r="C27" s="605"/>
      <c r="D27" s="605" t="s">
        <v>184</v>
      </c>
      <c r="E27"/>
      <c r="F27"/>
      <c r="G27"/>
      <c r="H27"/>
      <c r="I27" s="15"/>
      <c r="J27" s="15"/>
      <c r="K27" s="15"/>
      <c r="L27" s="15"/>
      <c r="M27" s="15"/>
      <c r="N27" s="16"/>
    </row>
    <row r="28" spans="1:14">
      <c r="A28" s="773"/>
      <c r="B28" s="44" t="s">
        <v>1764</v>
      </c>
      <c r="C28" s="605"/>
      <c r="D28" s="605"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s="615" t="s">
        <v>2564</v>
      </c>
      <c r="G33"/>
      <c r="H33"/>
      <c r="I33" s="15"/>
      <c r="J33" s="15"/>
      <c r="K33" s="15"/>
      <c r="L33" s="15"/>
      <c r="M33" s="15"/>
      <c r="N33" s="16"/>
    </row>
    <row r="34" spans="1:26" ht="183" customHeight="1">
      <c r="A34" s="773"/>
      <c r="B34" s="49" t="s">
        <v>29</v>
      </c>
      <c r="C34" s="50">
        <v>40</v>
      </c>
      <c r="D34" s="605">
        <v>0</v>
      </c>
      <c r="E34" s="1265">
        <f>+D34+D35</f>
        <v>0</v>
      </c>
      <c r="F34" s="610"/>
      <c r="G34"/>
      <c r="H34"/>
      <c r="I34" s="15"/>
      <c r="J34" s="15"/>
      <c r="K34" s="15"/>
      <c r="L34" s="15"/>
      <c r="M34" s="15"/>
      <c r="N34" s="16"/>
    </row>
    <row r="35" spans="1:26" ht="42.75">
      <c r="A35" s="773"/>
      <c r="B35" s="49" t="s">
        <v>30</v>
      </c>
      <c r="C35" s="50">
        <v>60</v>
      </c>
      <c r="D35" s="605">
        <v>0</v>
      </c>
      <c r="E35" s="1266"/>
      <c r="F35" s="958"/>
      <c r="G35"/>
      <c r="H35"/>
      <c r="I35" s="15"/>
      <c r="J35" s="15"/>
      <c r="K35" s="15"/>
      <c r="L35" s="15"/>
      <c r="M35" s="15"/>
      <c r="N35" s="16"/>
    </row>
    <row r="36" spans="1:26">
      <c r="A36" s="773"/>
      <c r="C36" s="40"/>
      <c r="D36" s="23"/>
      <c r="E36" s="41"/>
      <c r="F36" s="37"/>
      <c r="G36" s="37"/>
      <c r="H36" s="37"/>
      <c r="I36" s="38"/>
      <c r="J36" s="38"/>
      <c r="K36" s="38"/>
      <c r="L36" s="38"/>
      <c r="M36" s="38"/>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ht="15.75" thickBot="1">
      <c r="M39" s="1267"/>
      <c r="N39" s="1267"/>
    </row>
    <row r="40" spans="1:26">
      <c r="B40" s="42" t="s">
        <v>32</v>
      </c>
      <c r="M40" s="51"/>
      <c r="N40" s="51"/>
    </row>
    <row r="41" spans="1:26" ht="15.75" thickBot="1">
      <c r="M41" s="51"/>
      <c r="N41" s="51"/>
    </row>
    <row r="42" spans="1:26" s="15" customFormat="1" ht="109.5" customHeight="1">
      <c r="B42" s="52" t="s">
        <v>33</v>
      </c>
      <c r="C42" s="52" t="s">
        <v>34</v>
      </c>
      <c r="D42" s="52" t="s">
        <v>35</v>
      </c>
      <c r="E42" s="52" t="s">
        <v>36</v>
      </c>
      <c r="F42" s="52" t="s">
        <v>37</v>
      </c>
      <c r="G42" s="52" t="s">
        <v>38</v>
      </c>
      <c r="H42" s="52" t="s">
        <v>39</v>
      </c>
      <c r="I42" s="52" t="s">
        <v>40</v>
      </c>
      <c r="J42" s="52" t="s">
        <v>41</v>
      </c>
      <c r="K42" s="52" t="s">
        <v>42</v>
      </c>
      <c r="L42" s="52" t="s">
        <v>43</v>
      </c>
      <c r="M42" s="53" t="s">
        <v>44</v>
      </c>
      <c r="N42" s="52" t="s">
        <v>45</v>
      </c>
      <c r="O42" s="52" t="s">
        <v>46</v>
      </c>
      <c r="P42" s="54" t="s">
        <v>47</v>
      </c>
      <c r="Q42" s="54" t="s">
        <v>48</v>
      </c>
    </row>
    <row r="43" spans="1:26" s="162" customFormat="1" ht="30">
      <c r="A43" s="150">
        <v>1</v>
      </c>
      <c r="B43" s="153" t="s">
        <v>2568</v>
      </c>
      <c r="C43" s="153" t="s">
        <v>2568</v>
      </c>
      <c r="D43" s="153" t="s">
        <v>2569</v>
      </c>
      <c r="E43" s="153" t="s">
        <v>2570</v>
      </c>
      <c r="F43" s="153" t="s">
        <v>336</v>
      </c>
      <c r="G43" s="153" t="s">
        <v>53</v>
      </c>
      <c r="H43" s="514">
        <v>41215</v>
      </c>
      <c r="I43" s="514">
        <v>41274</v>
      </c>
      <c r="J43" s="514" t="s">
        <v>19</v>
      </c>
      <c r="K43" s="543">
        <v>2</v>
      </c>
      <c r="L43" s="514" t="s">
        <v>53</v>
      </c>
      <c r="M43" s="516">
        <v>3650</v>
      </c>
      <c r="N43" s="543" t="s">
        <v>53</v>
      </c>
      <c r="O43" s="544">
        <v>1298524000</v>
      </c>
      <c r="P43" s="544">
        <v>70</v>
      </c>
      <c r="Q43" s="174" t="s">
        <v>2571</v>
      </c>
      <c r="R43" s="175"/>
      <c r="S43" s="175"/>
      <c r="T43" s="175"/>
      <c r="U43" s="175"/>
      <c r="V43" s="175"/>
      <c r="W43" s="175"/>
      <c r="X43" s="175"/>
      <c r="Y43" s="175"/>
      <c r="Z43" s="175"/>
    </row>
    <row r="44" spans="1:26" s="162" customFormat="1" ht="30">
      <c r="A44" s="150">
        <f>+A43+1</f>
        <v>2</v>
      </c>
      <c r="B44" s="153" t="s">
        <v>2568</v>
      </c>
      <c r="C44" s="153" t="s">
        <v>2568</v>
      </c>
      <c r="D44" s="153" t="s">
        <v>2569</v>
      </c>
      <c r="E44" s="153" t="s">
        <v>2572</v>
      </c>
      <c r="F44" s="153" t="s">
        <v>336</v>
      </c>
      <c r="G44" s="153" t="s">
        <v>53</v>
      </c>
      <c r="H44" s="514">
        <v>41254</v>
      </c>
      <c r="I44" s="514">
        <v>41961</v>
      </c>
      <c r="J44" s="514" t="s">
        <v>19</v>
      </c>
      <c r="K44" s="543">
        <v>22.5</v>
      </c>
      <c r="L44" s="514" t="s">
        <v>53</v>
      </c>
      <c r="M44" s="516">
        <v>4350</v>
      </c>
      <c r="N44" s="543" t="s">
        <v>53</v>
      </c>
      <c r="O44" s="544">
        <v>16146092010</v>
      </c>
      <c r="P44" s="544">
        <v>70</v>
      </c>
      <c r="Q44" s="174" t="s">
        <v>2571</v>
      </c>
      <c r="R44" s="175"/>
      <c r="S44" s="175"/>
      <c r="T44" s="175"/>
      <c r="U44" s="175"/>
      <c r="V44" s="175"/>
      <c r="W44" s="175"/>
      <c r="X44" s="175"/>
      <c r="Y44" s="175"/>
      <c r="Z44" s="175"/>
    </row>
    <row r="45" spans="1:26" s="162" customFormat="1" ht="127.5" customHeight="1">
      <c r="A45" s="150">
        <f t="shared" ref="A45:A50" si="0">+A44+1</f>
        <v>3</v>
      </c>
      <c r="B45" s="153" t="s">
        <v>2568</v>
      </c>
      <c r="C45" s="153" t="s">
        <v>2568</v>
      </c>
      <c r="D45" s="153" t="s">
        <v>2573</v>
      </c>
      <c r="E45" s="557" t="s">
        <v>2574</v>
      </c>
      <c r="F45" s="153" t="s">
        <v>336</v>
      </c>
      <c r="G45" s="153" t="s">
        <v>53</v>
      </c>
      <c r="H45" s="514">
        <v>40878</v>
      </c>
      <c r="I45" s="514">
        <v>41955</v>
      </c>
      <c r="J45" s="514" t="s">
        <v>19</v>
      </c>
      <c r="K45" s="567">
        <v>12</v>
      </c>
      <c r="L45" s="959" t="s">
        <v>53</v>
      </c>
      <c r="M45" s="515"/>
      <c r="N45" s="543" t="s">
        <v>53</v>
      </c>
      <c r="O45" s="544">
        <v>25024266169</v>
      </c>
      <c r="P45" s="544">
        <v>71</v>
      </c>
      <c r="Q45" s="888" t="s">
        <v>2575</v>
      </c>
      <c r="R45" s="175"/>
      <c r="S45" s="175"/>
      <c r="T45" s="175"/>
      <c r="U45" s="175"/>
      <c r="V45" s="175"/>
      <c r="W45" s="175"/>
      <c r="X45" s="175"/>
      <c r="Y45" s="175"/>
      <c r="Z45" s="175"/>
    </row>
    <row r="46" spans="1:26" s="162" customFormat="1" ht="80.25" customHeight="1">
      <c r="A46" s="150">
        <f t="shared" si="0"/>
        <v>4</v>
      </c>
      <c r="B46" s="153" t="s">
        <v>2568</v>
      </c>
      <c r="C46" s="153" t="s">
        <v>2568</v>
      </c>
      <c r="D46" s="153" t="s">
        <v>2576</v>
      </c>
      <c r="E46" s="557" t="s">
        <v>2577</v>
      </c>
      <c r="F46" s="153" t="s">
        <v>336</v>
      </c>
      <c r="G46" s="153" t="s">
        <v>53</v>
      </c>
      <c r="H46" s="514">
        <v>39783</v>
      </c>
      <c r="I46" s="514">
        <v>40301</v>
      </c>
      <c r="J46" s="514" t="s">
        <v>19</v>
      </c>
      <c r="K46" s="567">
        <v>5</v>
      </c>
      <c r="L46" s="959" t="s">
        <v>53</v>
      </c>
      <c r="M46" s="515"/>
      <c r="N46" s="543" t="s">
        <v>53</v>
      </c>
      <c r="O46" s="544">
        <v>1087253221</v>
      </c>
      <c r="P46" s="544">
        <v>72</v>
      </c>
      <c r="Q46" s="888" t="s">
        <v>2578</v>
      </c>
      <c r="R46" s="175"/>
      <c r="S46" s="175"/>
      <c r="T46" s="175"/>
      <c r="U46" s="175"/>
      <c r="V46" s="175"/>
      <c r="W46" s="175"/>
      <c r="X46" s="175"/>
      <c r="Y46" s="175"/>
      <c r="Z46" s="175"/>
    </row>
    <row r="47" spans="1:26" s="162" customFormat="1" ht="30">
      <c r="A47" s="150">
        <f t="shared" si="0"/>
        <v>5</v>
      </c>
      <c r="B47" s="153" t="s">
        <v>2568</v>
      </c>
      <c r="C47" s="153" t="s">
        <v>2568</v>
      </c>
      <c r="D47" s="153" t="s">
        <v>2576</v>
      </c>
      <c r="E47" s="557" t="s">
        <v>2579</v>
      </c>
      <c r="F47" s="153" t="s">
        <v>336</v>
      </c>
      <c r="G47" s="153" t="s">
        <v>53</v>
      </c>
      <c r="H47" s="514">
        <v>40581</v>
      </c>
      <c r="I47" s="514">
        <v>40847</v>
      </c>
      <c r="J47" s="514" t="s">
        <v>19</v>
      </c>
      <c r="K47" s="567">
        <v>8.8000000000000007</v>
      </c>
      <c r="L47" s="959" t="s">
        <v>53</v>
      </c>
      <c r="M47" s="515"/>
      <c r="N47" s="543" t="s">
        <v>53</v>
      </c>
      <c r="O47" s="544">
        <v>1074373466</v>
      </c>
      <c r="P47" s="544">
        <v>72</v>
      </c>
      <c r="Q47" s="888" t="s">
        <v>2580</v>
      </c>
      <c r="R47" s="175"/>
      <c r="S47" s="175"/>
      <c r="T47" s="175"/>
      <c r="U47" s="175"/>
      <c r="V47" s="175"/>
      <c r="W47" s="175"/>
      <c r="X47" s="175"/>
      <c r="Y47" s="175"/>
      <c r="Z47" s="175"/>
    </row>
    <row r="48" spans="1:26" s="162" customFormat="1" ht="30">
      <c r="A48" s="150">
        <f t="shared" si="0"/>
        <v>6</v>
      </c>
      <c r="B48" s="153" t="s">
        <v>2568</v>
      </c>
      <c r="C48" s="153" t="s">
        <v>2568</v>
      </c>
      <c r="D48" s="153" t="s">
        <v>2576</v>
      </c>
      <c r="E48" s="557" t="s">
        <v>2581</v>
      </c>
      <c r="F48" s="153" t="s">
        <v>336</v>
      </c>
      <c r="G48" s="153" t="s">
        <v>53</v>
      </c>
      <c r="H48" s="514">
        <v>40182</v>
      </c>
      <c r="I48" s="514">
        <v>40543</v>
      </c>
      <c r="J48" s="514" t="s">
        <v>19</v>
      </c>
      <c r="K48" s="567">
        <v>7.8</v>
      </c>
      <c r="L48" s="959" t="s">
        <v>53</v>
      </c>
      <c r="M48" s="515"/>
      <c r="N48" s="543" t="s">
        <v>53</v>
      </c>
      <c r="O48" s="544">
        <v>795712000</v>
      </c>
      <c r="P48" s="544">
        <v>72</v>
      </c>
      <c r="Q48" s="888" t="s">
        <v>2580</v>
      </c>
      <c r="R48" s="175"/>
      <c r="S48" s="175"/>
      <c r="T48" s="175"/>
      <c r="U48" s="175"/>
      <c r="V48" s="175"/>
      <c r="W48" s="175"/>
      <c r="X48" s="175"/>
      <c r="Y48" s="175"/>
      <c r="Z48" s="175"/>
    </row>
    <row r="49" spans="1:26" s="162" customFormat="1" ht="76.5" customHeight="1">
      <c r="A49" s="150">
        <f t="shared" si="0"/>
        <v>7</v>
      </c>
      <c r="B49" s="153"/>
      <c r="C49" s="153" t="s">
        <v>2568</v>
      </c>
      <c r="D49" s="153" t="s">
        <v>2576</v>
      </c>
      <c r="E49" s="557" t="s">
        <v>2582</v>
      </c>
      <c r="F49" s="153" t="s">
        <v>336</v>
      </c>
      <c r="G49" s="153" t="s">
        <v>53</v>
      </c>
      <c r="H49" s="514">
        <v>40581</v>
      </c>
      <c r="I49" s="514">
        <v>40847</v>
      </c>
      <c r="J49" s="514" t="s">
        <v>19</v>
      </c>
      <c r="K49" s="567">
        <v>0</v>
      </c>
      <c r="L49" s="959" t="s">
        <v>53</v>
      </c>
      <c r="M49" s="515"/>
      <c r="N49" s="543" t="s">
        <v>53</v>
      </c>
      <c r="O49" s="544">
        <v>663082757</v>
      </c>
      <c r="P49" s="544">
        <v>72</v>
      </c>
      <c r="Q49" s="888" t="s">
        <v>2583</v>
      </c>
      <c r="R49" s="175"/>
      <c r="S49" s="175"/>
      <c r="T49" s="175"/>
      <c r="U49" s="175"/>
      <c r="V49" s="175"/>
      <c r="W49" s="175"/>
      <c r="X49" s="175"/>
      <c r="Y49" s="175"/>
      <c r="Z49" s="175"/>
    </row>
    <row r="50" spans="1:26" s="162" customFormat="1" ht="84.75" customHeight="1">
      <c r="A50" s="150">
        <f t="shared" si="0"/>
        <v>8</v>
      </c>
      <c r="B50" s="153" t="s">
        <v>2568</v>
      </c>
      <c r="C50" s="153" t="s">
        <v>2568</v>
      </c>
      <c r="D50" s="153" t="s">
        <v>2576</v>
      </c>
      <c r="E50" s="557" t="s">
        <v>2584</v>
      </c>
      <c r="F50" s="153" t="s">
        <v>336</v>
      </c>
      <c r="G50" s="153" t="s">
        <v>53</v>
      </c>
      <c r="H50" s="514">
        <v>40427</v>
      </c>
      <c r="I50" s="514">
        <v>40574</v>
      </c>
      <c r="J50" s="514" t="s">
        <v>19</v>
      </c>
      <c r="K50" s="515">
        <v>1</v>
      </c>
      <c r="L50" s="959" t="s">
        <v>53</v>
      </c>
      <c r="M50" s="515"/>
      <c r="N50" s="543" t="s">
        <v>53</v>
      </c>
      <c r="O50" s="544">
        <v>595786333</v>
      </c>
      <c r="P50" s="544">
        <v>72</v>
      </c>
      <c r="Q50" s="888" t="s">
        <v>2585</v>
      </c>
      <c r="R50" s="175"/>
      <c r="S50" s="175"/>
      <c r="T50" s="175"/>
      <c r="U50" s="175"/>
      <c r="V50" s="175"/>
      <c r="W50" s="175"/>
      <c r="X50" s="175"/>
      <c r="Y50" s="175"/>
      <c r="Z50" s="175"/>
    </row>
    <row r="51" spans="1:26" s="162" customFormat="1">
      <c r="A51" s="150"/>
      <c r="B51" s="151" t="s">
        <v>28</v>
      </c>
      <c r="C51" s="152"/>
      <c r="D51" s="153"/>
      <c r="E51" s="154"/>
      <c r="F51" s="155"/>
      <c r="G51" s="152"/>
      <c r="H51" s="152"/>
      <c r="I51" s="514"/>
      <c r="J51" s="514"/>
      <c r="K51" s="547">
        <f t="shared" ref="K51:N51" si="1">SUM(K43:K50)</f>
        <v>59.099999999999994</v>
      </c>
      <c r="L51" s="547">
        <f t="shared" si="1"/>
        <v>0</v>
      </c>
      <c r="M51" s="889">
        <f t="shared" si="1"/>
        <v>8000</v>
      </c>
      <c r="N51" s="547">
        <f t="shared" si="1"/>
        <v>0</v>
      </c>
      <c r="O51" s="544"/>
      <c r="P51" s="544"/>
      <c r="Q51" s="161"/>
    </row>
    <row r="52" spans="1:26" s="112" customFormat="1">
      <c r="E52" s="163"/>
    </row>
    <row r="53" spans="1:26" s="112" customFormat="1">
      <c r="B53" s="1253" t="s">
        <v>60</v>
      </c>
      <c r="C53" s="1253" t="s">
        <v>61</v>
      </c>
      <c r="D53" s="1255" t="s">
        <v>62</v>
      </c>
      <c r="E53" s="1255"/>
    </row>
    <row r="54" spans="1:26" s="112" customFormat="1">
      <c r="B54" s="1254"/>
      <c r="C54" s="1254"/>
      <c r="D54" s="625" t="s">
        <v>63</v>
      </c>
      <c r="E54" s="165" t="s">
        <v>64</v>
      </c>
    </row>
    <row r="55" spans="1:26" s="112" customFormat="1" ht="30.6" customHeight="1">
      <c r="B55" s="166" t="s">
        <v>65</v>
      </c>
      <c r="C55" s="167">
        <f>+K51</f>
        <v>59.099999999999994</v>
      </c>
      <c r="D55" s="118"/>
      <c r="E55" s="117" t="s">
        <v>184</v>
      </c>
      <c r="F55" s="168"/>
      <c r="G55" s="168"/>
      <c r="H55" s="168"/>
      <c r="I55" s="168"/>
      <c r="J55" s="168"/>
      <c r="K55" s="168"/>
      <c r="L55" s="168"/>
      <c r="M55" s="168"/>
    </row>
    <row r="56" spans="1:26" s="112" customFormat="1" ht="30" customHeight="1">
      <c r="B56" s="166" t="s">
        <v>66</v>
      </c>
      <c r="C56" s="167">
        <f>+M51</f>
        <v>8000</v>
      </c>
      <c r="D56" s="118"/>
      <c r="E56" s="117" t="s">
        <v>184</v>
      </c>
    </row>
    <row r="57" spans="1:26" s="112" customFormat="1">
      <c r="B57" s="113"/>
      <c r="C57" s="1274"/>
      <c r="D57" s="1274"/>
      <c r="E57" s="1274"/>
      <c r="F57" s="1274"/>
      <c r="G57" s="1274"/>
      <c r="H57" s="1274"/>
      <c r="I57" s="1274"/>
      <c r="J57" s="1274"/>
      <c r="K57" s="1274"/>
      <c r="L57" s="1274"/>
      <c r="M57" s="1274"/>
      <c r="N57" s="1274"/>
    </row>
    <row r="58" spans="1:26" ht="28.15" customHeight="1" thickBot="1"/>
    <row r="59" spans="1:26" ht="27" thickBot="1">
      <c r="B59" s="1275" t="s">
        <v>68</v>
      </c>
      <c r="C59" s="1275"/>
      <c r="D59" s="1275"/>
      <c r="E59" s="1275"/>
      <c r="F59" s="1275"/>
      <c r="G59" s="1275"/>
      <c r="H59" s="1275"/>
      <c r="I59" s="1275"/>
      <c r="J59" s="1275"/>
      <c r="K59" s="1275"/>
      <c r="L59" s="1275"/>
      <c r="M59" s="1275"/>
      <c r="N59" s="1275"/>
    </row>
    <row r="62" spans="1:26" ht="109.5" customHeight="1">
      <c r="B62" s="114" t="s">
        <v>69</v>
      </c>
      <c r="C62" s="115" t="s">
        <v>70</v>
      </c>
      <c r="D62" s="115" t="s">
        <v>71</v>
      </c>
      <c r="E62" s="115" t="s">
        <v>72</v>
      </c>
      <c r="F62" s="115" t="s">
        <v>73</v>
      </c>
      <c r="G62" s="115" t="s">
        <v>74</v>
      </c>
      <c r="H62" s="115" t="s">
        <v>75</v>
      </c>
      <c r="I62" s="115" t="s">
        <v>76</v>
      </c>
      <c r="J62" s="115" t="s">
        <v>77</v>
      </c>
      <c r="K62" s="115" t="s">
        <v>78</v>
      </c>
      <c r="L62" s="115" t="s">
        <v>79</v>
      </c>
      <c r="M62" s="116" t="s">
        <v>80</v>
      </c>
      <c r="N62" s="116" t="s">
        <v>81</v>
      </c>
      <c r="O62" s="1271" t="s">
        <v>82</v>
      </c>
      <c r="P62" s="1273"/>
      <c r="Q62" s="115" t="s">
        <v>83</v>
      </c>
    </row>
    <row r="63" spans="1:26">
      <c r="B63" s="119" t="s">
        <v>2586</v>
      </c>
      <c r="C63" s="119" t="s">
        <v>155</v>
      </c>
      <c r="D63" s="120" t="s">
        <v>2654</v>
      </c>
      <c r="E63" s="120">
        <v>500</v>
      </c>
      <c r="F63" s="121" t="s">
        <v>53</v>
      </c>
      <c r="G63" s="121" t="s">
        <v>53</v>
      </c>
      <c r="H63" s="121" t="s">
        <v>53</v>
      </c>
      <c r="I63" s="122" t="s">
        <v>18</v>
      </c>
      <c r="J63" s="121" t="s">
        <v>53</v>
      </c>
      <c r="K63" s="121" t="s">
        <v>53</v>
      </c>
      <c r="L63" s="121" t="s">
        <v>53</v>
      </c>
      <c r="M63" s="121" t="s">
        <v>53</v>
      </c>
      <c r="N63" s="121" t="s">
        <v>53</v>
      </c>
      <c r="O63" s="1278"/>
      <c r="P63" s="1279"/>
      <c r="Q63" s="44" t="s">
        <v>18</v>
      </c>
    </row>
    <row r="64" spans="1:26">
      <c r="B64" s="1" t="s">
        <v>88</v>
      </c>
    </row>
    <row r="65" spans="2:17">
      <c r="B65" s="1" t="s">
        <v>89</v>
      </c>
    </row>
    <row r="66" spans="2:17">
      <c r="B66" s="1" t="s">
        <v>90</v>
      </c>
    </row>
    <row r="68" spans="2:17" ht="15.75" thickBot="1"/>
    <row r="69" spans="2:17" ht="27" thickBot="1">
      <c r="B69" s="1268" t="s">
        <v>91</v>
      </c>
      <c r="C69" s="1269"/>
      <c r="D69" s="1269"/>
      <c r="E69" s="1269"/>
      <c r="F69" s="1269"/>
      <c r="G69" s="1269"/>
      <c r="H69" s="1269"/>
      <c r="I69" s="1269"/>
      <c r="J69" s="1269"/>
      <c r="K69" s="1269"/>
      <c r="L69" s="1269"/>
      <c r="M69" s="1269"/>
      <c r="N69" s="1270"/>
    </row>
    <row r="74" spans="2:17" ht="76.5" customHeight="1">
      <c r="B74" s="114" t="s">
        <v>92</v>
      </c>
      <c r="C74" s="114" t="s">
        <v>93</v>
      </c>
      <c r="D74" s="114" t="s">
        <v>94</v>
      </c>
      <c r="E74" s="114" t="s">
        <v>95</v>
      </c>
      <c r="F74" s="114" t="s">
        <v>96</v>
      </c>
      <c r="G74" s="114" t="s">
        <v>97</v>
      </c>
      <c r="H74" s="114" t="s">
        <v>98</v>
      </c>
      <c r="I74" s="114" t="s">
        <v>99</v>
      </c>
      <c r="J74" s="1271" t="s">
        <v>100</v>
      </c>
      <c r="K74" s="1272"/>
      <c r="L74" s="1273"/>
      <c r="M74" s="114" t="s">
        <v>101</v>
      </c>
      <c r="N74" s="114" t="s">
        <v>102</v>
      </c>
      <c r="O74" s="114" t="s">
        <v>103</v>
      </c>
      <c r="P74" s="1271" t="s">
        <v>82</v>
      </c>
      <c r="Q74" s="1273"/>
    </row>
    <row r="75" spans="2:17" s="183" customFormat="1" ht="45">
      <c r="B75" s="129" t="s">
        <v>104</v>
      </c>
      <c r="C75" s="976" t="s">
        <v>2655</v>
      </c>
      <c r="D75" s="129" t="s">
        <v>2656</v>
      </c>
      <c r="E75" s="129">
        <v>16744134</v>
      </c>
      <c r="F75" s="129" t="s">
        <v>2133</v>
      </c>
      <c r="G75" s="129" t="s">
        <v>134</v>
      </c>
      <c r="H75" s="977">
        <v>39128</v>
      </c>
      <c r="I75" s="189"/>
      <c r="J75" s="129" t="s">
        <v>2657</v>
      </c>
      <c r="K75" s="189" t="s">
        <v>2658</v>
      </c>
      <c r="L75" s="189" t="s">
        <v>2659</v>
      </c>
      <c r="M75" s="129" t="s">
        <v>18</v>
      </c>
      <c r="N75" s="129" t="s">
        <v>19</v>
      </c>
      <c r="O75" s="129" t="s">
        <v>18</v>
      </c>
      <c r="P75" s="1366" t="s">
        <v>2660</v>
      </c>
      <c r="Q75" s="1366"/>
    </row>
    <row r="76" spans="2:17" s="183" customFormat="1" ht="150">
      <c r="B76" s="129" t="s">
        <v>104</v>
      </c>
      <c r="C76" s="976" t="s">
        <v>2655</v>
      </c>
      <c r="D76" s="129" t="s">
        <v>2661</v>
      </c>
      <c r="E76" s="129">
        <v>4662368</v>
      </c>
      <c r="F76" s="129" t="s">
        <v>2662</v>
      </c>
      <c r="G76" s="129" t="s">
        <v>185</v>
      </c>
      <c r="H76" s="977">
        <v>41222</v>
      </c>
      <c r="I76" s="189"/>
      <c r="J76" s="129" t="s">
        <v>2663</v>
      </c>
      <c r="K76" s="189" t="s">
        <v>2664</v>
      </c>
      <c r="L76" s="189" t="s">
        <v>2665</v>
      </c>
      <c r="M76" s="129" t="s">
        <v>18</v>
      </c>
      <c r="N76" s="129" t="s">
        <v>19</v>
      </c>
      <c r="O76" s="129" t="s">
        <v>18</v>
      </c>
      <c r="P76" s="1296" t="s">
        <v>2666</v>
      </c>
      <c r="Q76" s="1297"/>
    </row>
    <row r="77" spans="2:17" s="183" customFormat="1" ht="105">
      <c r="B77" s="129" t="s">
        <v>133</v>
      </c>
      <c r="C77" s="976" t="s">
        <v>2667</v>
      </c>
      <c r="D77" s="129" t="s">
        <v>2668</v>
      </c>
      <c r="E77" s="129">
        <v>1061722366</v>
      </c>
      <c r="F77" s="129" t="s">
        <v>114</v>
      </c>
      <c r="G77" s="129" t="s">
        <v>134</v>
      </c>
      <c r="H77" s="977">
        <v>41622</v>
      </c>
      <c r="I77" s="189"/>
      <c r="J77" s="129" t="s">
        <v>1369</v>
      </c>
      <c r="K77" s="189" t="s">
        <v>2669</v>
      </c>
      <c r="L77" s="189" t="s">
        <v>114</v>
      </c>
      <c r="M77" s="129" t="s">
        <v>18</v>
      </c>
      <c r="N77" s="129" t="s">
        <v>18</v>
      </c>
      <c r="O77" s="129" t="s">
        <v>18</v>
      </c>
      <c r="P77" s="1280"/>
      <c r="Q77" s="1280"/>
    </row>
    <row r="78" spans="2:17" s="183" customFormat="1" ht="120">
      <c r="B78" s="129" t="s">
        <v>133</v>
      </c>
      <c r="C78" s="976" t="s">
        <v>2667</v>
      </c>
      <c r="D78" s="129" t="s">
        <v>2670</v>
      </c>
      <c r="E78" s="129">
        <v>10622285445</v>
      </c>
      <c r="F78" s="129" t="s">
        <v>2671</v>
      </c>
      <c r="G78" s="129" t="s">
        <v>132</v>
      </c>
      <c r="H78" s="480" t="s">
        <v>2672</v>
      </c>
      <c r="I78" s="189">
        <v>140392</v>
      </c>
      <c r="J78" s="129" t="s">
        <v>1369</v>
      </c>
      <c r="K78" s="129" t="s">
        <v>2673</v>
      </c>
      <c r="L78" s="129" t="s">
        <v>2674</v>
      </c>
      <c r="M78" s="129" t="s">
        <v>18</v>
      </c>
      <c r="N78" s="129" t="s">
        <v>18</v>
      </c>
      <c r="O78" s="129" t="s">
        <v>18</v>
      </c>
      <c r="P78" s="1280"/>
      <c r="Q78" s="1280"/>
    </row>
    <row r="79" spans="2:17" s="183" customFormat="1" ht="30">
      <c r="B79" s="129" t="s">
        <v>133</v>
      </c>
      <c r="C79" s="976" t="s">
        <v>2667</v>
      </c>
      <c r="D79" s="129" t="s">
        <v>2675</v>
      </c>
      <c r="E79" s="129">
        <v>1144052843</v>
      </c>
      <c r="F79" s="129" t="s">
        <v>2676</v>
      </c>
      <c r="G79" s="129" t="s">
        <v>244</v>
      </c>
      <c r="H79" s="129" t="s">
        <v>2677</v>
      </c>
      <c r="I79" s="129"/>
      <c r="J79" s="129"/>
      <c r="K79" s="129"/>
      <c r="L79" s="129"/>
      <c r="M79" s="129" t="s">
        <v>18</v>
      </c>
      <c r="N79" s="129" t="s">
        <v>19</v>
      </c>
      <c r="O79" s="129"/>
      <c r="P79" s="1296" t="s">
        <v>2678</v>
      </c>
      <c r="Q79" s="1297"/>
    </row>
    <row r="80" spans="2:17" s="183" customFormat="1" ht="60">
      <c r="B80" s="129" t="s">
        <v>133</v>
      </c>
      <c r="C80" s="976" t="s">
        <v>2667</v>
      </c>
      <c r="D80" s="129" t="s">
        <v>2679</v>
      </c>
      <c r="E80" s="129">
        <v>34372861</v>
      </c>
      <c r="F80" s="129" t="s">
        <v>2680</v>
      </c>
      <c r="G80" s="129" t="s">
        <v>134</v>
      </c>
      <c r="H80" s="129"/>
      <c r="I80" s="129"/>
      <c r="J80" s="129" t="s">
        <v>2681</v>
      </c>
      <c r="K80" s="129" t="s">
        <v>2682</v>
      </c>
      <c r="L80" s="129" t="s">
        <v>114</v>
      </c>
      <c r="M80" s="129" t="s">
        <v>18</v>
      </c>
      <c r="N80" s="129" t="s">
        <v>18</v>
      </c>
      <c r="O80" s="129" t="s">
        <v>18</v>
      </c>
      <c r="P80" s="1280"/>
      <c r="Q80" s="1280"/>
    </row>
    <row r="81" spans="1:26" ht="28.9" customHeight="1">
      <c r="B81" s="32"/>
      <c r="C81" s="32"/>
      <c r="D81" s="32"/>
      <c r="E81" s="32"/>
      <c r="F81" s="32"/>
      <c r="G81" s="32"/>
      <c r="H81" s="32"/>
      <c r="I81" s="32"/>
      <c r="J81" s="32"/>
      <c r="K81" s="32"/>
      <c r="L81" s="32"/>
      <c r="M81" s="32"/>
      <c r="N81" s="32"/>
      <c r="O81" s="32"/>
      <c r="P81" s="32"/>
      <c r="Q81" s="32"/>
    </row>
    <row r="82" spans="1:26" ht="27" thickBot="1">
      <c r="B82" s="1374" t="s">
        <v>118</v>
      </c>
      <c r="C82" s="1375"/>
      <c r="D82" s="1375"/>
      <c r="E82" s="1375"/>
      <c r="F82" s="1375"/>
      <c r="G82" s="1375"/>
      <c r="H82" s="1375"/>
      <c r="I82" s="1375"/>
      <c r="J82" s="1375"/>
      <c r="K82" s="1375"/>
      <c r="L82" s="1375"/>
      <c r="M82" s="1375"/>
      <c r="N82" s="1376"/>
    </row>
    <row r="85" spans="1:26" ht="46.15" customHeight="1">
      <c r="B85" s="115" t="s">
        <v>17</v>
      </c>
      <c r="C85" s="115" t="s">
        <v>119</v>
      </c>
      <c r="D85" s="1271" t="s">
        <v>82</v>
      </c>
      <c r="E85" s="1273"/>
    </row>
    <row r="86" spans="1:26" ht="46.9" customHeight="1">
      <c r="B86" s="129" t="s">
        <v>181</v>
      </c>
      <c r="C86" s="605" t="s">
        <v>19</v>
      </c>
      <c r="D86" s="1281"/>
      <c r="E86" s="1281"/>
    </row>
    <row r="89" spans="1:26" ht="26.25">
      <c r="B89" s="1256" t="s">
        <v>121</v>
      </c>
      <c r="C89" s="1257"/>
      <c r="D89" s="1257"/>
      <c r="E89" s="1257"/>
      <c r="F89" s="1257"/>
      <c r="G89" s="1257"/>
      <c r="H89" s="1257"/>
      <c r="I89" s="1257"/>
      <c r="J89" s="1257"/>
      <c r="K89" s="1257"/>
      <c r="L89" s="1257"/>
      <c r="M89" s="1257"/>
      <c r="N89" s="1257"/>
      <c r="O89" s="1257"/>
      <c r="P89" s="1257"/>
    </row>
    <row r="91" spans="1:26" ht="15.75" thickBot="1"/>
    <row r="92" spans="1:26" ht="27" thickBot="1">
      <c r="B92" s="1268" t="s">
        <v>122</v>
      </c>
      <c r="C92" s="1269"/>
      <c r="D92" s="1269"/>
      <c r="E92" s="1269"/>
      <c r="F92" s="1269"/>
      <c r="G92" s="1269"/>
      <c r="H92" s="1269"/>
      <c r="I92" s="1269"/>
      <c r="J92" s="1269"/>
      <c r="K92" s="1269"/>
      <c r="L92" s="1269"/>
      <c r="M92" s="1269"/>
      <c r="N92" s="1270"/>
    </row>
    <row r="94" spans="1:26" ht="15.75" thickBot="1">
      <c r="M94" s="51"/>
      <c r="N94" s="51"/>
    </row>
    <row r="95" spans="1:26" s="15" customFormat="1" ht="109.5" customHeight="1">
      <c r="B95" s="52" t="s">
        <v>33</v>
      </c>
      <c r="C95" s="52" t="s">
        <v>34</v>
      </c>
      <c r="D95" s="52" t="s">
        <v>35</v>
      </c>
      <c r="E95" s="52" t="s">
        <v>36</v>
      </c>
      <c r="F95" s="52" t="s">
        <v>37</v>
      </c>
      <c r="G95" s="52" t="s">
        <v>38</v>
      </c>
      <c r="H95" s="52" t="s">
        <v>39</v>
      </c>
      <c r="I95" s="52" t="s">
        <v>40</v>
      </c>
      <c r="J95" s="52" t="s">
        <v>41</v>
      </c>
      <c r="K95" s="52" t="s">
        <v>42</v>
      </c>
      <c r="L95" s="52" t="s">
        <v>43</v>
      </c>
      <c r="M95" s="53" t="s">
        <v>44</v>
      </c>
      <c r="N95" s="52" t="s">
        <v>45</v>
      </c>
      <c r="O95" s="52" t="s">
        <v>46</v>
      </c>
      <c r="P95" s="54" t="s">
        <v>47</v>
      </c>
      <c r="Q95" s="54" t="s">
        <v>48</v>
      </c>
    </row>
    <row r="96" spans="1:26" s="162" customFormat="1">
      <c r="A96" s="150">
        <v>1</v>
      </c>
      <c r="B96" s="153"/>
      <c r="C96" s="371"/>
      <c r="D96" s="153"/>
      <c r="E96" s="58"/>
      <c r="F96" s="371"/>
      <c r="G96" s="512"/>
      <c r="H96" s="514"/>
      <c r="I96" s="514"/>
      <c r="J96" s="514"/>
      <c r="K96" s="514"/>
      <c r="L96" s="514"/>
      <c r="M96" s="543"/>
      <c r="N96" s="543"/>
      <c r="O96" s="544"/>
      <c r="P96" s="544"/>
      <c r="Q96" s="174"/>
      <c r="R96" s="175"/>
      <c r="S96" s="175"/>
      <c r="T96" s="175"/>
      <c r="U96" s="175"/>
      <c r="V96" s="175"/>
      <c r="W96" s="175"/>
      <c r="X96" s="175"/>
      <c r="Y96" s="175"/>
      <c r="Z96" s="175"/>
    </row>
    <row r="97" spans="1:26" s="162" customFormat="1">
      <c r="A97" s="150">
        <f>A96+1</f>
        <v>2</v>
      </c>
      <c r="B97" s="153"/>
      <c r="C97" s="371"/>
      <c r="D97" s="153"/>
      <c r="E97" s="964"/>
      <c r="F97" s="371"/>
      <c r="G97" s="512"/>
      <c r="H97" s="514"/>
      <c r="I97" s="514"/>
      <c r="J97" s="514"/>
      <c r="K97" s="514"/>
      <c r="L97" s="514"/>
      <c r="M97" s="543"/>
      <c r="N97" s="543"/>
      <c r="O97" s="544"/>
      <c r="P97" s="544"/>
      <c r="Q97" s="174"/>
      <c r="R97" s="175"/>
      <c r="S97" s="175"/>
      <c r="T97" s="175"/>
      <c r="U97" s="175"/>
      <c r="V97" s="175"/>
      <c r="W97" s="175"/>
      <c r="X97" s="175"/>
      <c r="Y97" s="175"/>
      <c r="Z97" s="175"/>
    </row>
    <row r="98" spans="1:26" s="162" customFormat="1">
      <c r="A98" s="150">
        <f t="shared" ref="A98:A114" si="2">A97+1</f>
        <v>3</v>
      </c>
      <c r="B98" s="153"/>
      <c r="C98" s="371"/>
      <c r="D98" s="153"/>
      <c r="E98" s="964"/>
      <c r="F98" s="371"/>
      <c r="G98" s="512"/>
      <c r="H98" s="514"/>
      <c r="I98" s="514"/>
      <c r="J98" s="514"/>
      <c r="K98" s="514"/>
      <c r="L98" s="514"/>
      <c r="M98" s="543"/>
      <c r="N98" s="543"/>
      <c r="O98" s="544"/>
      <c r="P98" s="544"/>
      <c r="Q98" s="888"/>
      <c r="R98" s="175"/>
      <c r="S98" s="175"/>
      <c r="T98" s="175"/>
      <c r="U98" s="175"/>
      <c r="V98" s="175"/>
      <c r="W98" s="175"/>
      <c r="X98" s="175"/>
      <c r="Y98" s="175"/>
      <c r="Z98" s="175"/>
    </row>
    <row r="99" spans="1:26" s="162" customFormat="1">
      <c r="A99" s="150">
        <f t="shared" si="2"/>
        <v>4</v>
      </c>
      <c r="B99" s="153"/>
      <c r="C99" s="371"/>
      <c r="D99" s="153"/>
      <c r="E99" s="57"/>
      <c r="F99" s="371"/>
      <c r="G99" s="512"/>
      <c r="H99" s="514"/>
      <c r="I99" s="514"/>
      <c r="J99" s="514"/>
      <c r="K99" s="514"/>
      <c r="L99" s="514"/>
      <c r="M99" s="543"/>
      <c r="N99" s="543"/>
      <c r="O99" s="544"/>
      <c r="P99" s="544"/>
      <c r="Q99" s="888"/>
      <c r="R99" s="175"/>
      <c r="S99" s="175"/>
      <c r="T99" s="175"/>
      <c r="U99" s="175"/>
      <c r="V99" s="175"/>
      <c r="W99" s="175"/>
      <c r="X99" s="175"/>
      <c r="Y99" s="175"/>
      <c r="Z99" s="175"/>
    </row>
    <row r="100" spans="1:26" s="162" customFormat="1">
      <c r="A100" s="150">
        <f t="shared" si="2"/>
        <v>5</v>
      </c>
      <c r="B100" s="153"/>
      <c r="C100" s="371"/>
      <c r="D100" s="153"/>
      <c r="E100" s="57"/>
      <c r="F100" s="371"/>
      <c r="G100" s="512"/>
      <c r="H100" s="514"/>
      <c r="I100" s="514"/>
      <c r="J100" s="514"/>
      <c r="K100" s="514"/>
      <c r="L100" s="514"/>
      <c r="M100" s="543"/>
      <c r="N100" s="543"/>
      <c r="O100" s="544"/>
      <c r="P100" s="544"/>
      <c r="Q100" s="888"/>
      <c r="R100" s="175"/>
      <c r="S100" s="175"/>
      <c r="T100" s="175"/>
      <c r="U100" s="175"/>
      <c r="V100" s="175"/>
      <c r="W100" s="175"/>
      <c r="X100" s="175"/>
      <c r="Y100" s="175"/>
      <c r="Z100" s="175"/>
    </row>
    <row r="101" spans="1:26" s="162" customFormat="1">
      <c r="A101" s="150">
        <f t="shared" si="2"/>
        <v>6</v>
      </c>
      <c r="B101" s="153"/>
      <c r="C101" s="371"/>
      <c r="D101" s="153"/>
      <c r="E101" s="964"/>
      <c r="F101" s="371"/>
      <c r="G101" s="512"/>
      <c r="H101" s="514"/>
      <c r="I101" s="514"/>
      <c r="J101" s="514"/>
      <c r="K101" s="514"/>
      <c r="L101" s="514"/>
      <c r="M101" s="543"/>
      <c r="N101" s="543"/>
      <c r="O101" s="544"/>
      <c r="P101" s="544"/>
      <c r="Q101" s="888"/>
      <c r="R101" s="175"/>
      <c r="S101" s="175"/>
      <c r="T101" s="175"/>
      <c r="U101" s="175"/>
      <c r="V101" s="175"/>
      <c r="W101" s="175"/>
      <c r="X101" s="175"/>
      <c r="Y101" s="175"/>
      <c r="Z101" s="175"/>
    </row>
    <row r="102" spans="1:26" s="162" customFormat="1">
      <c r="A102" s="150">
        <f t="shared" si="2"/>
        <v>7</v>
      </c>
      <c r="B102" s="153"/>
      <c r="C102" s="371"/>
      <c r="D102" s="153"/>
      <c r="E102" s="557"/>
      <c r="F102" s="371"/>
      <c r="G102" s="512"/>
      <c r="H102" s="514"/>
      <c r="I102" s="514"/>
      <c r="J102" s="514"/>
      <c r="K102" s="514"/>
      <c r="L102" s="514"/>
      <c r="M102" s="543"/>
      <c r="N102" s="543"/>
      <c r="O102" s="544"/>
      <c r="P102" s="544"/>
      <c r="Q102" s="888"/>
      <c r="R102" s="175"/>
      <c r="S102" s="175"/>
      <c r="T102" s="175"/>
      <c r="U102" s="175"/>
      <c r="V102" s="175"/>
      <c r="W102" s="175"/>
      <c r="X102" s="175"/>
      <c r="Y102" s="175"/>
      <c r="Z102" s="175"/>
    </row>
    <row r="103" spans="1:26" s="162" customFormat="1">
      <c r="A103" s="150">
        <f t="shared" si="2"/>
        <v>8</v>
      </c>
      <c r="B103" s="153"/>
      <c r="C103" s="371"/>
      <c r="D103" s="153"/>
      <c r="E103" s="557"/>
      <c r="F103" s="371"/>
      <c r="G103" s="512"/>
      <c r="H103" s="514"/>
      <c r="I103" s="514"/>
      <c r="J103" s="514"/>
      <c r="K103" s="514"/>
      <c r="L103" s="514"/>
      <c r="M103" s="543"/>
      <c r="N103" s="543"/>
      <c r="O103" s="544"/>
      <c r="P103" s="544"/>
      <c r="Q103" s="888"/>
      <c r="R103" s="175"/>
      <c r="S103" s="175"/>
      <c r="T103" s="175"/>
      <c r="U103" s="175"/>
      <c r="V103" s="175"/>
      <c r="W103" s="175"/>
      <c r="X103" s="175"/>
      <c r="Y103" s="175"/>
      <c r="Z103" s="175"/>
    </row>
    <row r="104" spans="1:26" s="162" customFormat="1">
      <c r="A104" s="150">
        <f t="shared" si="2"/>
        <v>9</v>
      </c>
      <c r="B104" s="153"/>
      <c r="C104" s="371"/>
      <c r="D104" s="153"/>
      <c r="E104" s="557"/>
      <c r="F104" s="371"/>
      <c r="G104" s="512"/>
      <c r="H104" s="514"/>
      <c r="I104" s="514"/>
      <c r="J104" s="514"/>
      <c r="K104" s="514"/>
      <c r="L104" s="514"/>
      <c r="M104" s="543"/>
      <c r="N104" s="543"/>
      <c r="O104" s="544"/>
      <c r="P104" s="544"/>
      <c r="Q104" s="888"/>
      <c r="R104" s="175"/>
      <c r="S104" s="175"/>
      <c r="T104" s="175"/>
      <c r="U104" s="175"/>
      <c r="V104" s="175"/>
      <c r="W104" s="175"/>
      <c r="X104" s="175"/>
      <c r="Y104" s="175"/>
      <c r="Z104" s="175"/>
    </row>
    <row r="105" spans="1:26" s="162" customFormat="1">
      <c r="A105" s="150">
        <f t="shared" si="2"/>
        <v>10</v>
      </c>
      <c r="B105" s="153"/>
      <c r="C105" s="152"/>
      <c r="D105" s="153"/>
      <c r="E105" s="964"/>
      <c r="F105" s="371"/>
      <c r="G105" s="512"/>
      <c r="H105" s="514"/>
      <c r="I105" s="514"/>
      <c r="J105" s="514"/>
      <c r="K105" s="514"/>
      <c r="L105" s="514"/>
      <c r="M105" s="543"/>
      <c r="N105" s="543"/>
      <c r="O105" s="544"/>
      <c r="P105" s="544"/>
      <c r="Q105" s="888"/>
      <c r="R105" s="175"/>
      <c r="S105" s="175"/>
      <c r="T105" s="175"/>
      <c r="U105" s="175"/>
      <c r="V105" s="175"/>
      <c r="W105" s="175"/>
      <c r="X105" s="175"/>
      <c r="Y105" s="175"/>
      <c r="Z105" s="175"/>
    </row>
    <row r="106" spans="1:26" s="162" customFormat="1">
      <c r="A106" s="150">
        <f t="shared" si="2"/>
        <v>11</v>
      </c>
      <c r="B106" s="153"/>
      <c r="C106" s="152"/>
      <c r="D106" s="153"/>
      <c r="E106" s="964"/>
      <c r="F106" s="371"/>
      <c r="G106" s="512"/>
      <c r="H106" s="514"/>
      <c r="I106" s="514"/>
      <c r="J106" s="514"/>
      <c r="K106" s="514"/>
      <c r="L106" s="514"/>
      <c r="M106" s="543"/>
      <c r="N106" s="543"/>
      <c r="O106" s="544"/>
      <c r="P106" s="544"/>
      <c r="Q106" s="888"/>
      <c r="R106" s="175"/>
      <c r="S106" s="175"/>
      <c r="T106" s="175"/>
      <c r="U106" s="175"/>
      <c r="V106" s="175"/>
      <c r="W106" s="175"/>
      <c r="X106" s="175"/>
      <c r="Y106" s="175"/>
      <c r="Z106" s="175"/>
    </row>
    <row r="107" spans="1:26" s="162" customFormat="1">
      <c r="A107" s="150">
        <f t="shared" si="2"/>
        <v>12</v>
      </c>
      <c r="B107" s="153"/>
      <c r="C107" s="152"/>
      <c r="D107" s="153"/>
      <c r="E107" s="964"/>
      <c r="F107" s="371"/>
      <c r="G107" s="512"/>
      <c r="H107" s="514"/>
      <c r="I107" s="514"/>
      <c r="J107" s="514"/>
      <c r="K107" s="514"/>
      <c r="L107" s="514"/>
      <c r="M107" s="543"/>
      <c r="N107" s="543"/>
      <c r="O107" s="544"/>
      <c r="P107" s="544"/>
      <c r="Q107" s="888"/>
      <c r="R107" s="175"/>
      <c r="S107" s="175"/>
      <c r="T107" s="175"/>
      <c r="U107" s="175"/>
      <c r="V107" s="175"/>
      <c r="W107" s="175"/>
      <c r="X107" s="175"/>
      <c r="Y107" s="175"/>
      <c r="Z107" s="175"/>
    </row>
    <row r="108" spans="1:26" s="162" customFormat="1">
      <c r="A108" s="150">
        <f t="shared" si="2"/>
        <v>13</v>
      </c>
      <c r="B108" s="153"/>
      <c r="C108" s="152"/>
      <c r="D108" s="153"/>
      <c r="E108" s="964"/>
      <c r="F108" s="371"/>
      <c r="G108" s="512"/>
      <c r="H108" s="514"/>
      <c r="I108" s="514"/>
      <c r="J108" s="514"/>
      <c r="K108" s="514"/>
      <c r="L108" s="514"/>
      <c r="M108" s="543"/>
      <c r="N108" s="543"/>
      <c r="O108" s="544"/>
      <c r="P108" s="544"/>
      <c r="Q108" s="888"/>
      <c r="R108" s="175"/>
      <c r="S108" s="175"/>
      <c r="T108" s="175"/>
      <c r="U108" s="175"/>
      <c r="V108" s="175"/>
      <c r="W108" s="175"/>
      <c r="X108" s="175"/>
      <c r="Y108" s="175"/>
      <c r="Z108" s="175"/>
    </row>
    <row r="109" spans="1:26" s="162" customFormat="1">
      <c r="A109" s="150">
        <f t="shared" si="2"/>
        <v>14</v>
      </c>
      <c r="B109" s="153"/>
      <c r="C109" s="152"/>
      <c r="D109" s="153"/>
      <c r="E109" s="964"/>
      <c r="F109" s="371"/>
      <c r="G109" s="512"/>
      <c r="H109" s="514"/>
      <c r="I109" s="514"/>
      <c r="J109" s="514"/>
      <c r="K109" s="514"/>
      <c r="L109" s="514"/>
      <c r="M109" s="543"/>
      <c r="N109" s="543"/>
      <c r="O109" s="544"/>
      <c r="P109" s="544"/>
      <c r="Q109" s="888"/>
      <c r="R109" s="175"/>
      <c r="S109" s="175"/>
      <c r="T109" s="175"/>
      <c r="U109" s="175"/>
      <c r="V109" s="175"/>
      <c r="W109" s="175"/>
      <c r="X109" s="175"/>
      <c r="Y109" s="175"/>
      <c r="Z109" s="175"/>
    </row>
    <row r="110" spans="1:26" s="162" customFormat="1">
      <c r="A110" s="150">
        <f t="shared" si="2"/>
        <v>15</v>
      </c>
      <c r="B110" s="153"/>
      <c r="C110" s="152"/>
      <c r="D110" s="153"/>
      <c r="E110" s="515"/>
      <c r="F110" s="371"/>
      <c r="G110" s="512"/>
      <c r="H110" s="514"/>
      <c r="I110" s="514"/>
      <c r="J110" s="514"/>
      <c r="K110" s="514"/>
      <c r="L110" s="514"/>
      <c r="M110" s="543"/>
      <c r="N110" s="543"/>
      <c r="O110" s="544"/>
      <c r="P110" s="544"/>
      <c r="Q110" s="888"/>
      <c r="R110" s="175"/>
      <c r="S110" s="175"/>
      <c r="T110" s="175"/>
      <c r="U110" s="175"/>
      <c r="V110" s="175"/>
      <c r="W110" s="175"/>
      <c r="X110" s="175"/>
      <c r="Y110" s="175"/>
      <c r="Z110" s="175"/>
    </row>
    <row r="111" spans="1:26" s="162" customFormat="1">
      <c r="A111" s="150">
        <f t="shared" si="2"/>
        <v>16</v>
      </c>
      <c r="B111" s="153"/>
      <c r="C111" s="152"/>
      <c r="D111" s="153"/>
      <c r="E111" s="515"/>
      <c r="F111" s="371"/>
      <c r="G111" s="512"/>
      <c r="H111" s="514"/>
      <c r="I111" s="514"/>
      <c r="J111" s="514"/>
      <c r="K111" s="514"/>
      <c r="L111" s="514"/>
      <c r="M111" s="543"/>
      <c r="N111" s="543"/>
      <c r="O111" s="544"/>
      <c r="P111" s="544"/>
      <c r="Q111" s="888"/>
      <c r="R111" s="175"/>
      <c r="S111" s="175"/>
      <c r="T111" s="175"/>
      <c r="U111" s="175"/>
      <c r="V111" s="175"/>
      <c r="W111" s="175"/>
      <c r="X111" s="175"/>
      <c r="Y111" s="175"/>
      <c r="Z111" s="175"/>
    </row>
    <row r="112" spans="1:26" s="162" customFormat="1">
      <c r="A112" s="150">
        <f t="shared" si="2"/>
        <v>17</v>
      </c>
      <c r="B112" s="153"/>
      <c r="C112" s="152"/>
      <c r="D112" s="153"/>
      <c r="E112" s="515"/>
      <c r="F112" s="371"/>
      <c r="G112" s="512"/>
      <c r="H112" s="514"/>
      <c r="I112" s="514"/>
      <c r="J112" s="514"/>
      <c r="K112" s="514"/>
      <c r="L112" s="514"/>
      <c r="M112" s="543"/>
      <c r="N112" s="543"/>
      <c r="O112" s="544"/>
      <c r="P112" s="544"/>
      <c r="Q112" s="888"/>
      <c r="R112" s="175"/>
      <c r="S112" s="175"/>
      <c r="T112" s="175"/>
      <c r="U112" s="175"/>
      <c r="V112" s="175"/>
      <c r="W112" s="175"/>
      <c r="X112" s="175"/>
      <c r="Y112" s="175"/>
      <c r="Z112" s="175"/>
    </row>
    <row r="113" spans="1:26" s="162" customFormat="1">
      <c r="A113" s="150">
        <f t="shared" si="2"/>
        <v>18</v>
      </c>
      <c r="B113" s="153"/>
      <c r="C113" s="152"/>
      <c r="D113" s="153"/>
      <c r="E113" s="515"/>
      <c r="F113" s="371"/>
      <c r="G113" s="512"/>
      <c r="H113" s="514"/>
      <c r="I113" s="514"/>
      <c r="J113" s="514"/>
      <c r="K113" s="514"/>
      <c r="L113" s="514"/>
      <c r="M113" s="543"/>
      <c r="N113" s="543"/>
      <c r="O113" s="544"/>
      <c r="P113" s="544"/>
      <c r="Q113" s="888"/>
      <c r="R113" s="175"/>
      <c r="S113" s="175"/>
      <c r="T113" s="175"/>
      <c r="U113" s="175"/>
      <c r="V113" s="175"/>
      <c r="W113" s="175"/>
      <c r="X113" s="175"/>
      <c r="Y113" s="175"/>
      <c r="Z113" s="175"/>
    </row>
    <row r="114" spans="1:26" s="162" customFormat="1">
      <c r="A114" s="150">
        <f t="shared" si="2"/>
        <v>19</v>
      </c>
      <c r="B114" s="153"/>
      <c r="C114" s="152"/>
      <c r="D114" s="153"/>
      <c r="E114" s="515"/>
      <c r="F114" s="371"/>
      <c r="G114" s="512"/>
      <c r="H114" s="514"/>
      <c r="I114" s="514"/>
      <c r="J114" s="514"/>
      <c r="K114" s="514"/>
      <c r="L114" s="514"/>
      <c r="M114" s="543"/>
      <c r="N114" s="543"/>
      <c r="O114" s="544"/>
      <c r="P114" s="544"/>
      <c r="Q114" s="888"/>
      <c r="R114" s="175"/>
      <c r="S114" s="175"/>
      <c r="T114" s="175"/>
      <c r="U114" s="175"/>
      <c r="V114" s="175"/>
      <c r="W114" s="175"/>
      <c r="X114" s="175"/>
      <c r="Y114" s="175"/>
      <c r="Z114" s="175"/>
    </row>
    <row r="115" spans="1:26" s="162" customFormat="1">
      <c r="A115" s="150"/>
      <c r="B115" s="151" t="s">
        <v>28</v>
      </c>
      <c r="C115" s="152"/>
      <c r="D115" s="153"/>
      <c r="E115" s="154"/>
      <c r="F115" s="155"/>
      <c r="G115" s="155"/>
      <c r="H115" s="155"/>
      <c r="I115" s="157"/>
      <c r="J115" s="157"/>
      <c r="K115" s="158">
        <f>SUM(K96:K96)</f>
        <v>0</v>
      </c>
      <c r="L115" s="158">
        <f>SUM(L96:L96)</f>
        <v>0</v>
      </c>
      <c r="M115" s="185">
        <f>SUM(M96:M96)</f>
        <v>0</v>
      </c>
      <c r="N115" s="158">
        <f>SUM(N96:N96)</f>
        <v>0</v>
      </c>
      <c r="O115" s="160"/>
      <c r="P115" s="160"/>
      <c r="Q115" s="161"/>
    </row>
    <row r="116" spans="1:26">
      <c r="B116" s="112"/>
      <c r="C116" s="112"/>
      <c r="D116" s="112"/>
      <c r="E116" s="163"/>
      <c r="F116" s="112"/>
      <c r="G116" s="112"/>
      <c r="H116" s="112"/>
      <c r="I116" s="112"/>
      <c r="J116" s="112"/>
      <c r="K116" s="112"/>
      <c r="L116" s="112"/>
      <c r="M116" s="112"/>
      <c r="N116" s="112"/>
      <c r="O116" s="112"/>
      <c r="P116" s="112"/>
    </row>
    <row r="117" spans="1:26" ht="18.75">
      <c r="B117" s="166" t="s">
        <v>123</v>
      </c>
      <c r="C117" s="176">
        <f>+K115</f>
        <v>0</v>
      </c>
      <c r="H117" s="168"/>
      <c r="I117" s="168"/>
      <c r="J117" s="168"/>
      <c r="K117" s="168"/>
      <c r="L117" s="168"/>
      <c r="M117" s="168"/>
      <c r="N117" s="112"/>
      <c r="O117" s="112"/>
      <c r="P117" s="112"/>
    </row>
    <row r="119" spans="1:26" ht="15.75" thickBot="1"/>
    <row r="120" spans="1:26" ht="37.15" customHeight="1" thickBot="1">
      <c r="B120" s="177" t="s">
        <v>124</v>
      </c>
      <c r="C120" s="142" t="s">
        <v>125</v>
      </c>
      <c r="D120" s="177" t="s">
        <v>27</v>
      </c>
      <c r="E120" s="142" t="s">
        <v>126</v>
      </c>
    </row>
    <row r="121" spans="1:26" ht="41.45" customHeight="1">
      <c r="B121" s="178" t="s">
        <v>127</v>
      </c>
      <c r="C121" s="179">
        <v>20</v>
      </c>
      <c r="D121" s="179">
        <v>0</v>
      </c>
      <c r="E121" s="1282">
        <f>+D121+D122+D123</f>
        <v>0</v>
      </c>
    </row>
    <row r="122" spans="1:26">
      <c r="B122" s="178" t="s">
        <v>128</v>
      </c>
      <c r="C122" s="118">
        <v>30</v>
      </c>
      <c r="D122" s="605">
        <v>0</v>
      </c>
      <c r="E122" s="1283"/>
    </row>
    <row r="123" spans="1:26" ht="15.75" thickBot="1">
      <c r="B123" s="178" t="s">
        <v>129</v>
      </c>
      <c r="C123" s="180">
        <v>40</v>
      </c>
      <c r="D123" s="180">
        <v>0</v>
      </c>
      <c r="E123" s="1284"/>
    </row>
    <row r="125" spans="1:26" ht="15.75" thickBot="1"/>
    <row r="126" spans="1:26" ht="27" thickBot="1">
      <c r="B126" s="1268" t="s">
        <v>130</v>
      </c>
      <c r="C126" s="1269"/>
      <c r="D126" s="1269"/>
      <c r="E126" s="1269"/>
      <c r="F126" s="1269"/>
      <c r="G126" s="1269"/>
      <c r="H126" s="1269"/>
      <c r="I126" s="1269"/>
      <c r="J126" s="1269"/>
      <c r="K126" s="1269"/>
      <c r="L126" s="1269"/>
      <c r="M126" s="1269"/>
      <c r="N126" s="1270"/>
    </row>
    <row r="128" spans="1:26" ht="76.5" customHeight="1">
      <c r="B128" s="114" t="s">
        <v>92</v>
      </c>
      <c r="C128" s="114" t="s">
        <v>93</v>
      </c>
      <c r="D128" s="114" t="s">
        <v>94</v>
      </c>
      <c r="E128" s="114" t="s">
        <v>95</v>
      </c>
      <c r="F128" s="114" t="s">
        <v>96</v>
      </c>
      <c r="G128" s="114" t="s">
        <v>97</v>
      </c>
      <c r="H128" s="114" t="s">
        <v>98</v>
      </c>
      <c r="I128" s="114" t="s">
        <v>99</v>
      </c>
      <c r="J128" s="1271" t="s">
        <v>100</v>
      </c>
      <c r="K128" s="1272"/>
      <c r="L128" s="1273"/>
      <c r="M128" s="114" t="s">
        <v>101</v>
      </c>
      <c r="N128" s="114" t="s">
        <v>102</v>
      </c>
      <c r="O128" s="114" t="s">
        <v>103</v>
      </c>
      <c r="P128" s="1271" t="s">
        <v>82</v>
      </c>
      <c r="Q128" s="1273"/>
    </row>
    <row r="129" spans="2:17" ht="30.6" customHeight="1">
      <c r="B129" s="213" t="s">
        <v>460</v>
      </c>
      <c r="C129" s="579" t="s">
        <v>131</v>
      </c>
      <c r="D129" s="213"/>
      <c r="E129" s="634"/>
      <c r="F129" s="119"/>
      <c r="G129" s="213"/>
      <c r="H129" s="219"/>
      <c r="I129" s="120"/>
      <c r="J129" s="46"/>
      <c r="K129" s="188"/>
      <c r="L129" s="122"/>
      <c r="M129" s="44"/>
      <c r="N129" s="44"/>
      <c r="O129" s="44"/>
      <c r="P129" s="1276"/>
      <c r="Q129" s="1277"/>
    </row>
    <row r="130" spans="2:17" ht="30.6" customHeight="1">
      <c r="B130" s="213" t="s">
        <v>461</v>
      </c>
      <c r="C130" s="44"/>
      <c r="D130" s="119"/>
      <c r="E130" s="119"/>
      <c r="F130" s="119"/>
      <c r="G130" s="119"/>
      <c r="H130" s="119"/>
      <c r="I130" s="44"/>
      <c r="J130" s="44"/>
      <c r="K130" s="44"/>
      <c r="L130" s="44"/>
      <c r="M130" s="44"/>
      <c r="N130" s="110"/>
      <c r="O130" s="44"/>
      <c r="P130" s="1278"/>
      <c r="Q130" s="1279"/>
    </row>
    <row r="131" spans="2:17" ht="30.6" customHeight="1">
      <c r="B131" s="213" t="s">
        <v>462</v>
      </c>
      <c r="C131" s="44"/>
      <c r="D131" s="119"/>
      <c r="E131" s="119"/>
      <c r="F131" s="119"/>
      <c r="G131" s="119"/>
      <c r="H131" s="119"/>
      <c r="I131" s="44"/>
      <c r="J131" s="44"/>
      <c r="K131" s="44"/>
      <c r="L131" s="44"/>
      <c r="M131" s="44"/>
      <c r="N131" s="44"/>
      <c r="O131" s="44"/>
      <c r="P131" s="44"/>
      <c r="Q131" s="44"/>
    </row>
    <row r="132" spans="2:17" ht="30.6" customHeight="1">
      <c r="B132" s="591"/>
      <c r="C132" s="32"/>
      <c r="D132" s="900"/>
      <c r="E132" s="900"/>
      <c r="F132" s="900"/>
      <c r="G132" s="900"/>
      <c r="H132" s="900"/>
      <c r="I132" s="32"/>
      <c r="J132" s="32"/>
      <c r="K132" s="32"/>
      <c r="L132" s="32"/>
      <c r="M132" s="32"/>
      <c r="N132" s="32"/>
      <c r="O132" s="32"/>
      <c r="P132" s="32"/>
      <c r="Q132" s="32"/>
    </row>
    <row r="133" spans="2:17" ht="54" customHeight="1">
      <c r="B133" s="615" t="s">
        <v>17</v>
      </c>
      <c r="C133" s="615" t="s">
        <v>124</v>
      </c>
      <c r="D133" s="114" t="s">
        <v>125</v>
      </c>
      <c r="E133" s="615" t="s">
        <v>27</v>
      </c>
      <c r="F133" s="114" t="s">
        <v>138</v>
      </c>
      <c r="G133" s="143"/>
    </row>
    <row r="134" spans="2:17" ht="120.75" customHeight="1">
      <c r="B134" s="1285" t="s">
        <v>139</v>
      </c>
      <c r="C134" s="144" t="s">
        <v>140</v>
      </c>
      <c r="D134" s="605">
        <v>25</v>
      </c>
      <c r="E134" s="605">
        <v>0</v>
      </c>
      <c r="F134" s="1286">
        <f>+E134+E135+E136</f>
        <v>0</v>
      </c>
      <c r="G134" s="145"/>
    </row>
    <row r="135" spans="2:17" ht="97.5" customHeight="1">
      <c r="B135" s="1285"/>
      <c r="C135" s="144" t="s">
        <v>141</v>
      </c>
      <c r="D135" s="602">
        <v>25</v>
      </c>
      <c r="E135" s="605">
        <v>0</v>
      </c>
      <c r="F135" s="1287"/>
      <c r="G135" s="145"/>
    </row>
    <row r="136" spans="2:17" ht="78" customHeight="1">
      <c r="B136" s="1285"/>
      <c r="C136" s="144" t="s">
        <v>142</v>
      </c>
      <c r="D136" s="605">
        <v>10</v>
      </c>
      <c r="E136" s="605">
        <v>0</v>
      </c>
      <c r="F136" s="1288"/>
      <c r="G136" s="145"/>
    </row>
    <row r="137" spans="2:17">
      <c r="C137"/>
    </row>
    <row r="140" spans="2:17">
      <c r="B140" s="42" t="s">
        <v>143</v>
      </c>
    </row>
    <row r="143" spans="2:17">
      <c r="B143" s="43" t="s">
        <v>17</v>
      </c>
      <c r="C143" s="43" t="s">
        <v>26</v>
      </c>
      <c r="D143" s="615" t="s">
        <v>27</v>
      </c>
      <c r="E143" s="615" t="s">
        <v>28</v>
      </c>
    </row>
    <row r="144" spans="2:17" ht="28.5">
      <c r="B144" s="49" t="s">
        <v>144</v>
      </c>
      <c r="C144" s="50">
        <v>40</v>
      </c>
      <c r="D144" s="605">
        <f>+E121</f>
        <v>0</v>
      </c>
      <c r="E144" s="1265">
        <f>+D144+D145</f>
        <v>0</v>
      </c>
    </row>
    <row r="145" spans="2:5" ht="42.75">
      <c r="B145" s="49" t="s">
        <v>145</v>
      </c>
      <c r="C145" s="50">
        <v>60</v>
      </c>
      <c r="D145" s="605">
        <v>0</v>
      </c>
      <c r="E145" s="1266"/>
    </row>
  </sheetData>
  <mergeCells count="40">
    <mergeCell ref="E144:E145"/>
    <mergeCell ref="B126:N126"/>
    <mergeCell ref="J128:L128"/>
    <mergeCell ref="P128:Q128"/>
    <mergeCell ref="P129:Q129"/>
    <mergeCell ref="P130:Q130"/>
    <mergeCell ref="B134:B136"/>
    <mergeCell ref="F134:F136"/>
    <mergeCell ref="E121:E123"/>
    <mergeCell ref="P75:Q75"/>
    <mergeCell ref="P76:Q76"/>
    <mergeCell ref="P77:Q77"/>
    <mergeCell ref="P78:Q78"/>
    <mergeCell ref="P79:Q79"/>
    <mergeCell ref="P80:Q80"/>
    <mergeCell ref="B82:N82"/>
    <mergeCell ref="D85:E85"/>
    <mergeCell ref="D86:E86"/>
    <mergeCell ref="B89:P89"/>
    <mergeCell ref="B92:N92"/>
    <mergeCell ref="J74:L74"/>
    <mergeCell ref="P74:Q74"/>
    <mergeCell ref="C10:E10"/>
    <mergeCell ref="B16:C16"/>
    <mergeCell ref="E34:E35"/>
    <mergeCell ref="M39:N39"/>
    <mergeCell ref="B53:B54"/>
    <mergeCell ref="C53:C54"/>
    <mergeCell ref="D53:E53"/>
    <mergeCell ref="C57:N57"/>
    <mergeCell ref="B59:N59"/>
    <mergeCell ref="O62:P62"/>
    <mergeCell ref="O63:P63"/>
    <mergeCell ref="B69:N69"/>
    <mergeCell ref="C9:N9"/>
    <mergeCell ref="B2:P2"/>
    <mergeCell ref="B4:P4"/>
    <mergeCell ref="C6:N6"/>
    <mergeCell ref="C7:N7"/>
    <mergeCell ref="C8:N8"/>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s>
  <pageMargins left="0.7" right="0.7" top="0.75" bottom="0.75" header="0.3" footer="0.3"/>
  <pageSetup orientation="portrait" horizontalDpi="4294967295" verticalDpi="4294967295"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2:Z151"/>
  <sheetViews>
    <sheetView zoomScale="70" zoomScaleNormal="70" workbookViewId="0">
      <selection activeCell="E20" sqref="E20"/>
    </sheetView>
  </sheetViews>
  <sheetFormatPr baseColWidth="10" defaultRowHeight="15"/>
  <cols>
    <col min="1" max="1" width="3.140625" style="1" bestFit="1" customWidth="1"/>
    <col min="2" max="2" width="67.85546875" style="1" customWidth="1"/>
    <col min="3" max="3" width="31.140625" style="1" customWidth="1"/>
    <col min="4" max="4" width="26.7109375" style="1" customWidth="1"/>
    <col min="5" max="5" width="25" style="1" customWidth="1"/>
    <col min="6" max="7" width="29.7109375" style="1" customWidth="1"/>
    <col min="8" max="8" width="22.42578125" style="1" customWidth="1"/>
    <col min="9" max="9" width="21.2851562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61.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1369</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146</v>
      </c>
      <c r="C10" s="1260" t="s">
        <v>2683</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917"/>
      <c r="C14" s="917"/>
      <c r="D14" s="613" t="s">
        <v>10</v>
      </c>
      <c r="E14" s="613" t="s">
        <v>11</v>
      </c>
      <c r="F14" s="613" t="s">
        <v>12</v>
      </c>
      <c r="G14" s="147"/>
      <c r="I14" s="19"/>
      <c r="J14" s="19"/>
      <c r="K14" s="19"/>
      <c r="L14" s="19"/>
      <c r="M14" s="19"/>
      <c r="N14" s="16"/>
    </row>
    <row r="15" spans="2:16" ht="45" customHeight="1">
      <c r="B15" s="1263" t="s">
        <v>9</v>
      </c>
      <c r="C15" s="1264"/>
      <c r="D15" s="613">
        <v>26</v>
      </c>
      <c r="E15" s="20">
        <v>1670624800</v>
      </c>
      <c r="F15" s="446">
        <v>800</v>
      </c>
      <c r="G15" s="148"/>
      <c r="I15" s="23"/>
      <c r="J15" s="23"/>
      <c r="K15" s="23"/>
      <c r="L15" s="23"/>
      <c r="M15" s="23"/>
      <c r="N15" s="16"/>
    </row>
    <row r="16" spans="2:16" ht="15.75" thickBot="1">
      <c r="B16" s="1263" t="s">
        <v>13</v>
      </c>
      <c r="C16" s="1264"/>
      <c r="D16" s="613"/>
      <c r="E16" s="28">
        <f>SUM(E15:E15)</f>
        <v>1670624800</v>
      </c>
      <c r="F16" s="974">
        <v>800</v>
      </c>
      <c r="G16" s="148"/>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F15*0.8</f>
        <v>640</v>
      </c>
      <c r="D18" s="266"/>
      <c r="E18" s="36">
        <f>E16</f>
        <v>1670624800</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605"/>
      <c r="D24" s="605"/>
      <c r="E24"/>
      <c r="F24"/>
      <c r="G24"/>
      <c r="H24"/>
      <c r="I24" s="15"/>
      <c r="J24" s="15"/>
      <c r="K24" s="15"/>
      <c r="L24" s="15"/>
      <c r="M24" s="15"/>
      <c r="N24" s="16"/>
    </row>
    <row r="25" spans="1:14">
      <c r="A25" s="773"/>
      <c r="B25" s="44" t="s">
        <v>21</v>
      </c>
      <c r="C25" s="605"/>
      <c r="D25" s="605"/>
      <c r="E25"/>
      <c r="F25"/>
      <c r="G25"/>
      <c r="H25"/>
      <c r="I25" s="15"/>
      <c r="J25" s="15"/>
      <c r="K25" s="15"/>
      <c r="L25" s="15"/>
      <c r="M25" s="15"/>
      <c r="N25" s="16"/>
    </row>
    <row r="26" spans="1:14">
      <c r="A26" s="773"/>
      <c r="B26" s="44" t="s">
        <v>22</v>
      </c>
      <c r="C26" s="605" t="s">
        <v>184</v>
      </c>
      <c r="D26" s="605"/>
      <c r="E26"/>
      <c r="F26"/>
      <c r="G26"/>
      <c r="H26"/>
      <c r="I26" s="15"/>
      <c r="J26" s="15"/>
      <c r="K26" s="15"/>
      <c r="L26" s="15"/>
      <c r="M26" s="15"/>
      <c r="N26" s="16"/>
    </row>
    <row r="27" spans="1:14">
      <c r="A27" s="773"/>
      <c r="B27" s="44" t="s">
        <v>23</v>
      </c>
      <c r="C27" s="605"/>
      <c r="D27" s="605" t="s">
        <v>184</v>
      </c>
      <c r="E27"/>
      <c r="F27"/>
      <c r="G27"/>
      <c r="H27"/>
      <c r="I27" s="15"/>
      <c r="J27" s="15"/>
      <c r="K27" s="15"/>
      <c r="L27" s="15"/>
      <c r="M27" s="15"/>
      <c r="N27" s="16"/>
    </row>
    <row r="28" spans="1:14">
      <c r="A28" s="773"/>
      <c r="B28" s="117" t="s">
        <v>24</v>
      </c>
      <c r="C28" s="46"/>
      <c r="D28" s="47"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s="615" t="s">
        <v>2564</v>
      </c>
      <c r="G33"/>
      <c r="H33"/>
      <c r="I33" s="15"/>
      <c r="J33" s="15"/>
      <c r="K33" s="15"/>
      <c r="L33" s="15"/>
      <c r="M33" s="15"/>
      <c r="N33" s="16"/>
    </row>
    <row r="34" spans="1:26" ht="152.25" customHeight="1">
      <c r="A34" s="773"/>
      <c r="B34" s="49" t="s">
        <v>29</v>
      </c>
      <c r="C34" s="50">
        <v>40</v>
      </c>
      <c r="D34" s="605">
        <v>0</v>
      </c>
      <c r="E34" s="1265">
        <f>+D34+D35</f>
        <v>0</v>
      </c>
      <c r="F34" s="610"/>
      <c r="G34"/>
      <c r="H34"/>
      <c r="I34" s="15"/>
      <c r="J34" s="15"/>
      <c r="K34" s="15"/>
      <c r="L34" s="15"/>
      <c r="M34" s="15"/>
      <c r="N34" s="16"/>
    </row>
    <row r="35" spans="1:26" ht="82.5" customHeight="1">
      <c r="A35" s="773"/>
      <c r="B35" s="49" t="s">
        <v>30</v>
      </c>
      <c r="C35" s="50">
        <v>60</v>
      </c>
      <c r="D35" s="605">
        <f>+F150</f>
        <v>0</v>
      </c>
      <c r="E35" s="1266"/>
      <c r="F35" s="958"/>
      <c r="G35"/>
      <c r="H35"/>
      <c r="I35" s="15"/>
      <c r="J35" s="15"/>
      <c r="K35" s="15"/>
      <c r="L35" s="15"/>
      <c r="M35" s="15"/>
      <c r="N35" s="16"/>
    </row>
    <row r="36" spans="1:26">
      <c r="A36" s="773"/>
      <c r="C36" s="40"/>
      <c r="D36" s="23"/>
      <c r="E36" s="41"/>
      <c r="F36" s="37"/>
      <c r="G36" s="37"/>
      <c r="H36" s="37"/>
      <c r="I36" s="38"/>
      <c r="J36" s="38"/>
      <c r="K36" s="38"/>
      <c r="L36" s="38"/>
      <c r="M36" s="38"/>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ht="15.75" thickBot="1">
      <c r="M39" s="1267"/>
      <c r="N39" s="1267"/>
    </row>
    <row r="40" spans="1:26">
      <c r="B40" s="42" t="s">
        <v>32</v>
      </c>
      <c r="M40" s="51"/>
      <c r="N40" s="51"/>
    </row>
    <row r="41" spans="1:26" ht="15.75" thickBot="1">
      <c r="M41" s="51"/>
      <c r="N41" s="51"/>
    </row>
    <row r="42" spans="1:26" s="15" customFormat="1" ht="109.5" customHeight="1">
      <c r="B42" s="52" t="s">
        <v>33</v>
      </c>
      <c r="C42" s="52" t="s">
        <v>34</v>
      </c>
      <c r="D42" s="52" t="s">
        <v>35</v>
      </c>
      <c r="E42" s="52" t="s">
        <v>36</v>
      </c>
      <c r="F42" s="52" t="s">
        <v>37</v>
      </c>
      <c r="G42" s="52" t="s">
        <v>38</v>
      </c>
      <c r="H42" s="52" t="s">
        <v>39</v>
      </c>
      <c r="I42" s="52" t="s">
        <v>40</v>
      </c>
      <c r="J42" s="52" t="s">
        <v>41</v>
      </c>
      <c r="K42" s="52" t="s">
        <v>42</v>
      </c>
      <c r="L42" s="52" t="s">
        <v>43</v>
      </c>
      <c r="M42" s="53" t="s">
        <v>44</v>
      </c>
      <c r="N42" s="52" t="s">
        <v>45</v>
      </c>
      <c r="O42" s="52" t="s">
        <v>46</v>
      </c>
      <c r="P42" s="54" t="s">
        <v>47</v>
      </c>
      <c r="Q42" s="54" t="s">
        <v>48</v>
      </c>
    </row>
    <row r="43" spans="1:26" s="162" customFormat="1" ht="30">
      <c r="A43" s="150">
        <v>1</v>
      </c>
      <c r="B43" s="153" t="s">
        <v>2568</v>
      </c>
      <c r="C43" s="153" t="s">
        <v>2568</v>
      </c>
      <c r="D43" s="153" t="s">
        <v>2569</v>
      </c>
      <c r="E43" s="153" t="s">
        <v>2570</v>
      </c>
      <c r="F43" s="153" t="s">
        <v>336</v>
      </c>
      <c r="G43" s="153" t="s">
        <v>53</v>
      </c>
      <c r="H43" s="514">
        <v>41215</v>
      </c>
      <c r="I43" s="514">
        <v>41274</v>
      </c>
      <c r="J43" s="514" t="s">
        <v>19</v>
      </c>
      <c r="K43" s="543">
        <v>2</v>
      </c>
      <c r="L43" s="514" t="s">
        <v>53</v>
      </c>
      <c r="M43" s="516">
        <v>3650</v>
      </c>
      <c r="N43" s="543" t="s">
        <v>53</v>
      </c>
      <c r="O43" s="544">
        <v>1298524000</v>
      </c>
      <c r="P43" s="544">
        <v>70</v>
      </c>
      <c r="Q43" s="174" t="s">
        <v>2571</v>
      </c>
      <c r="R43" s="175"/>
      <c r="S43" s="175"/>
      <c r="T43" s="175"/>
      <c r="U43" s="175"/>
      <c r="V43" s="175"/>
      <c r="W43" s="175"/>
      <c r="X43" s="175"/>
      <c r="Y43" s="175"/>
      <c r="Z43" s="175"/>
    </row>
    <row r="44" spans="1:26" s="162" customFormat="1" ht="30">
      <c r="A44" s="150">
        <f>+A43+1</f>
        <v>2</v>
      </c>
      <c r="B44" s="153" t="s">
        <v>2568</v>
      </c>
      <c r="C44" s="153" t="s">
        <v>2568</v>
      </c>
      <c r="D44" s="153" t="s">
        <v>2569</v>
      </c>
      <c r="E44" s="153" t="s">
        <v>2572</v>
      </c>
      <c r="F44" s="153" t="s">
        <v>336</v>
      </c>
      <c r="G44" s="153" t="s">
        <v>53</v>
      </c>
      <c r="H44" s="514">
        <v>41254</v>
      </c>
      <c r="I44" s="514">
        <v>41961</v>
      </c>
      <c r="J44" s="514" t="s">
        <v>19</v>
      </c>
      <c r="K44" s="543">
        <v>22.5</v>
      </c>
      <c r="L44" s="514" t="s">
        <v>53</v>
      </c>
      <c r="M44" s="516">
        <v>4350</v>
      </c>
      <c r="N44" s="543" t="s">
        <v>53</v>
      </c>
      <c r="O44" s="544">
        <v>16146092010</v>
      </c>
      <c r="P44" s="544">
        <v>70</v>
      </c>
      <c r="Q44" s="174" t="s">
        <v>2571</v>
      </c>
      <c r="R44" s="175"/>
      <c r="S44" s="175"/>
      <c r="T44" s="175"/>
      <c r="U44" s="175"/>
      <c r="V44" s="175"/>
      <c r="W44" s="175"/>
      <c r="X44" s="175"/>
      <c r="Y44" s="175"/>
      <c r="Z44" s="175"/>
    </row>
    <row r="45" spans="1:26" s="162" customFormat="1" ht="129.75" customHeight="1">
      <c r="A45" s="150">
        <f t="shared" ref="A45:A50" si="0">+A44+1</f>
        <v>3</v>
      </c>
      <c r="B45" s="153" t="s">
        <v>2568</v>
      </c>
      <c r="C45" s="153" t="s">
        <v>2568</v>
      </c>
      <c r="D45" s="153" t="s">
        <v>2573</v>
      </c>
      <c r="E45" s="557" t="s">
        <v>2574</v>
      </c>
      <c r="F45" s="153" t="s">
        <v>336</v>
      </c>
      <c r="G45" s="153" t="s">
        <v>53</v>
      </c>
      <c r="H45" s="514">
        <v>40878</v>
      </c>
      <c r="I45" s="514">
        <v>41955</v>
      </c>
      <c r="J45" s="514" t="s">
        <v>19</v>
      </c>
      <c r="K45" s="567">
        <v>12</v>
      </c>
      <c r="L45" s="959" t="s">
        <v>53</v>
      </c>
      <c r="M45" s="515"/>
      <c r="N45" s="543" t="s">
        <v>53</v>
      </c>
      <c r="O45" s="544">
        <v>25024266169</v>
      </c>
      <c r="P45" s="544">
        <v>71</v>
      </c>
      <c r="Q45" s="888" t="s">
        <v>2575</v>
      </c>
      <c r="R45" s="175"/>
      <c r="S45" s="175"/>
      <c r="T45" s="175"/>
      <c r="U45" s="175"/>
      <c r="V45" s="175"/>
      <c r="W45" s="175"/>
      <c r="X45" s="175"/>
      <c r="Y45" s="175"/>
      <c r="Z45" s="175"/>
    </row>
    <row r="46" spans="1:26" s="162" customFormat="1" ht="45">
      <c r="A46" s="150">
        <f t="shared" si="0"/>
        <v>4</v>
      </c>
      <c r="B46" s="153" t="s">
        <v>2568</v>
      </c>
      <c r="C46" s="153" t="s">
        <v>2568</v>
      </c>
      <c r="D46" s="153" t="s">
        <v>2576</v>
      </c>
      <c r="E46" s="557" t="s">
        <v>2577</v>
      </c>
      <c r="F46" s="153" t="s">
        <v>336</v>
      </c>
      <c r="G46" s="153" t="s">
        <v>53</v>
      </c>
      <c r="H46" s="514">
        <v>39783</v>
      </c>
      <c r="I46" s="514">
        <v>40301</v>
      </c>
      <c r="J46" s="514" t="s">
        <v>19</v>
      </c>
      <c r="K46" s="567">
        <v>5</v>
      </c>
      <c r="L46" s="959" t="s">
        <v>53</v>
      </c>
      <c r="M46" s="515"/>
      <c r="N46" s="543" t="s">
        <v>53</v>
      </c>
      <c r="O46" s="544">
        <v>1087253221</v>
      </c>
      <c r="P46" s="544">
        <v>72</v>
      </c>
      <c r="Q46" s="888" t="s">
        <v>2578</v>
      </c>
      <c r="R46" s="175"/>
      <c r="S46" s="175"/>
      <c r="T46" s="175"/>
      <c r="U46" s="175"/>
      <c r="V46" s="175"/>
      <c r="W46" s="175"/>
      <c r="X46" s="175"/>
      <c r="Y46" s="175"/>
      <c r="Z46" s="175"/>
    </row>
    <row r="47" spans="1:26" s="162" customFormat="1" ht="30">
      <c r="A47" s="150">
        <f t="shared" si="0"/>
        <v>5</v>
      </c>
      <c r="B47" s="153" t="s">
        <v>2568</v>
      </c>
      <c r="C47" s="153" t="s">
        <v>2568</v>
      </c>
      <c r="D47" s="153" t="s">
        <v>2576</v>
      </c>
      <c r="E47" s="557" t="s">
        <v>2579</v>
      </c>
      <c r="F47" s="153" t="s">
        <v>336</v>
      </c>
      <c r="G47" s="153" t="s">
        <v>53</v>
      </c>
      <c r="H47" s="514">
        <v>40581</v>
      </c>
      <c r="I47" s="514">
        <v>40847</v>
      </c>
      <c r="J47" s="514" t="s">
        <v>19</v>
      </c>
      <c r="K47" s="567">
        <v>8.8000000000000007</v>
      </c>
      <c r="L47" s="959" t="s">
        <v>53</v>
      </c>
      <c r="M47" s="515"/>
      <c r="N47" s="543" t="s">
        <v>53</v>
      </c>
      <c r="O47" s="544">
        <v>1074373466</v>
      </c>
      <c r="P47" s="544">
        <v>72</v>
      </c>
      <c r="Q47" s="888" t="s">
        <v>2580</v>
      </c>
      <c r="R47" s="175"/>
      <c r="S47" s="175"/>
      <c r="T47" s="175"/>
      <c r="U47" s="175"/>
      <c r="V47" s="175"/>
      <c r="W47" s="175"/>
      <c r="X47" s="175"/>
      <c r="Y47" s="175"/>
      <c r="Z47" s="175"/>
    </row>
    <row r="48" spans="1:26" s="162" customFormat="1" ht="30">
      <c r="A48" s="150">
        <f t="shared" si="0"/>
        <v>6</v>
      </c>
      <c r="B48" s="153" t="s">
        <v>2568</v>
      </c>
      <c r="C48" s="153" t="s">
        <v>2568</v>
      </c>
      <c r="D48" s="153" t="s">
        <v>2576</v>
      </c>
      <c r="E48" s="557" t="s">
        <v>2581</v>
      </c>
      <c r="F48" s="153" t="s">
        <v>336</v>
      </c>
      <c r="G48" s="153" t="s">
        <v>53</v>
      </c>
      <c r="H48" s="514">
        <v>40182</v>
      </c>
      <c r="I48" s="514">
        <v>40543</v>
      </c>
      <c r="J48" s="514" t="s">
        <v>19</v>
      </c>
      <c r="K48" s="567">
        <v>7.8</v>
      </c>
      <c r="L48" s="959" t="s">
        <v>53</v>
      </c>
      <c r="M48" s="515"/>
      <c r="N48" s="543" t="s">
        <v>53</v>
      </c>
      <c r="O48" s="544">
        <v>795712000</v>
      </c>
      <c r="P48" s="544">
        <v>72</v>
      </c>
      <c r="Q48" s="888" t="s">
        <v>2580</v>
      </c>
      <c r="R48" s="175"/>
      <c r="S48" s="175"/>
      <c r="T48" s="175"/>
      <c r="U48" s="175"/>
      <c r="V48" s="175"/>
      <c r="W48" s="175"/>
      <c r="X48" s="175"/>
      <c r="Y48" s="175"/>
      <c r="Z48" s="175"/>
    </row>
    <row r="49" spans="1:26" s="162" customFormat="1" ht="78.75" customHeight="1">
      <c r="A49" s="150">
        <f t="shared" si="0"/>
        <v>7</v>
      </c>
      <c r="B49" s="153"/>
      <c r="C49" s="153" t="s">
        <v>2568</v>
      </c>
      <c r="D49" s="153" t="s">
        <v>2576</v>
      </c>
      <c r="E49" s="557" t="s">
        <v>2582</v>
      </c>
      <c r="F49" s="153" t="s">
        <v>336</v>
      </c>
      <c r="G49" s="153" t="s">
        <v>53</v>
      </c>
      <c r="H49" s="514">
        <v>40581</v>
      </c>
      <c r="I49" s="514">
        <v>40847</v>
      </c>
      <c r="J49" s="514" t="s">
        <v>19</v>
      </c>
      <c r="K49" s="567">
        <v>0</v>
      </c>
      <c r="L49" s="959" t="s">
        <v>53</v>
      </c>
      <c r="M49" s="515"/>
      <c r="N49" s="543" t="s">
        <v>53</v>
      </c>
      <c r="O49" s="544">
        <v>663082757</v>
      </c>
      <c r="P49" s="544">
        <v>72</v>
      </c>
      <c r="Q49" s="888" t="s">
        <v>2583</v>
      </c>
      <c r="R49" s="175"/>
      <c r="S49" s="175"/>
      <c r="T49" s="175"/>
      <c r="U49" s="175"/>
      <c r="V49" s="175"/>
      <c r="W49" s="175"/>
      <c r="X49" s="175"/>
      <c r="Y49" s="175"/>
      <c r="Z49" s="175"/>
    </row>
    <row r="50" spans="1:26" s="162" customFormat="1" ht="72.75" customHeight="1">
      <c r="A50" s="150">
        <f t="shared" si="0"/>
        <v>8</v>
      </c>
      <c r="B50" s="153" t="s">
        <v>2568</v>
      </c>
      <c r="C50" s="153" t="s">
        <v>2568</v>
      </c>
      <c r="D50" s="153" t="s">
        <v>2576</v>
      </c>
      <c r="E50" s="557" t="s">
        <v>2584</v>
      </c>
      <c r="F50" s="153" t="s">
        <v>336</v>
      </c>
      <c r="G50" s="153" t="s">
        <v>53</v>
      </c>
      <c r="H50" s="514">
        <v>40427</v>
      </c>
      <c r="I50" s="514">
        <v>40574</v>
      </c>
      <c r="J50" s="514" t="s">
        <v>19</v>
      </c>
      <c r="K50" s="515">
        <v>1</v>
      </c>
      <c r="L50" s="959" t="s">
        <v>53</v>
      </c>
      <c r="M50" s="515"/>
      <c r="N50" s="543" t="s">
        <v>53</v>
      </c>
      <c r="O50" s="544">
        <v>595786333</v>
      </c>
      <c r="P50" s="544">
        <v>72</v>
      </c>
      <c r="Q50" s="888" t="s">
        <v>2585</v>
      </c>
      <c r="R50" s="175"/>
      <c r="S50" s="175"/>
      <c r="T50" s="175"/>
      <c r="U50" s="175"/>
      <c r="V50" s="175"/>
      <c r="W50" s="175"/>
      <c r="X50" s="175"/>
      <c r="Y50" s="175"/>
      <c r="Z50" s="175"/>
    </row>
    <row r="51" spans="1:26" s="162" customFormat="1">
      <c r="A51" s="150"/>
      <c r="B51" s="151" t="s">
        <v>28</v>
      </c>
      <c r="C51" s="152"/>
      <c r="D51" s="153"/>
      <c r="E51" s="154"/>
      <c r="F51" s="155"/>
      <c r="G51" s="152"/>
      <c r="H51" s="152"/>
      <c r="I51" s="514"/>
      <c r="J51" s="514"/>
      <c r="K51" s="547">
        <f t="shared" ref="K51:N51" si="1">SUM(K43:K50)</f>
        <v>59.099999999999994</v>
      </c>
      <c r="L51" s="547">
        <f t="shared" si="1"/>
        <v>0</v>
      </c>
      <c r="M51" s="889">
        <f t="shared" si="1"/>
        <v>8000</v>
      </c>
      <c r="N51" s="547">
        <f t="shared" si="1"/>
        <v>0</v>
      </c>
      <c r="O51" s="544"/>
      <c r="P51" s="544"/>
      <c r="Q51" s="161"/>
    </row>
    <row r="52" spans="1:26" s="112" customFormat="1">
      <c r="E52" s="163"/>
    </row>
    <row r="53" spans="1:26" s="112" customFormat="1">
      <c r="B53" s="1253" t="s">
        <v>60</v>
      </c>
      <c r="C53" s="1253" t="s">
        <v>61</v>
      </c>
      <c r="D53" s="1255" t="s">
        <v>62</v>
      </c>
      <c r="E53" s="1255"/>
    </row>
    <row r="54" spans="1:26" s="112" customFormat="1">
      <c r="B54" s="1254"/>
      <c r="C54" s="1254"/>
      <c r="D54" s="625" t="s">
        <v>63</v>
      </c>
      <c r="E54" s="165" t="s">
        <v>64</v>
      </c>
    </row>
    <row r="55" spans="1:26" s="112" customFormat="1" ht="30.6" customHeight="1">
      <c r="B55" s="166" t="s">
        <v>65</v>
      </c>
      <c r="C55" s="167">
        <f>+K51</f>
        <v>59.099999999999994</v>
      </c>
      <c r="D55" s="117"/>
      <c r="E55" s="117"/>
      <c r="F55" s="168"/>
      <c r="G55" s="168"/>
      <c r="H55" s="168"/>
      <c r="I55" s="168"/>
      <c r="J55" s="168"/>
      <c r="K55" s="168"/>
      <c r="L55" s="168"/>
      <c r="M55" s="168"/>
    </row>
    <row r="56" spans="1:26" s="112" customFormat="1" ht="30" customHeight="1">
      <c r="B56" s="166" t="s">
        <v>66</v>
      </c>
      <c r="C56" s="167">
        <f>+M51</f>
        <v>8000</v>
      </c>
      <c r="D56" s="117"/>
      <c r="E56" s="117"/>
    </row>
    <row r="57" spans="1:26" s="112" customFormat="1">
      <c r="B57" s="113"/>
      <c r="C57" s="1274"/>
      <c r="D57" s="1274"/>
      <c r="E57" s="1274"/>
      <c r="F57" s="1274"/>
      <c r="G57" s="1274"/>
      <c r="H57" s="1274"/>
      <c r="I57" s="1274"/>
      <c r="J57" s="1274"/>
      <c r="K57" s="1274"/>
      <c r="L57" s="1274"/>
      <c r="M57" s="1274"/>
      <c r="N57" s="1274"/>
    </row>
    <row r="58" spans="1:26" ht="28.15" customHeight="1" thickBot="1"/>
    <row r="59" spans="1:26" ht="27" thickBot="1">
      <c r="B59" s="1275" t="s">
        <v>68</v>
      </c>
      <c r="C59" s="1275"/>
      <c r="D59" s="1275"/>
      <c r="E59" s="1275"/>
      <c r="F59" s="1275"/>
      <c r="G59" s="1275"/>
      <c r="H59" s="1275"/>
      <c r="I59" s="1275"/>
      <c r="J59" s="1275"/>
      <c r="K59" s="1275"/>
      <c r="L59" s="1275"/>
      <c r="M59" s="1275"/>
      <c r="N59" s="1275"/>
    </row>
    <row r="62" spans="1:26" ht="109.5" customHeight="1">
      <c r="B62" s="114" t="s">
        <v>69</v>
      </c>
      <c r="C62" s="115" t="s">
        <v>70</v>
      </c>
      <c r="D62" s="115" t="s">
        <v>71</v>
      </c>
      <c r="E62" s="115" t="s">
        <v>72</v>
      </c>
      <c r="F62" s="115" t="s">
        <v>73</v>
      </c>
      <c r="G62" s="115" t="s">
        <v>74</v>
      </c>
      <c r="H62" s="115" t="s">
        <v>75</v>
      </c>
      <c r="I62" s="115" t="s">
        <v>76</v>
      </c>
      <c r="J62" s="115" t="s">
        <v>77</v>
      </c>
      <c r="K62" s="115" t="s">
        <v>78</v>
      </c>
      <c r="L62" s="115" t="s">
        <v>79</v>
      </c>
      <c r="M62" s="116" t="s">
        <v>80</v>
      </c>
      <c r="N62" s="116" t="s">
        <v>81</v>
      </c>
      <c r="O62" s="1271" t="s">
        <v>82</v>
      </c>
      <c r="P62" s="1273"/>
      <c r="Q62" s="115" t="s">
        <v>83</v>
      </c>
    </row>
    <row r="63" spans="1:26">
      <c r="B63" s="119" t="s">
        <v>2586</v>
      </c>
      <c r="C63" s="119" t="s">
        <v>155</v>
      </c>
      <c r="D63" s="120" t="s">
        <v>2684</v>
      </c>
      <c r="E63" s="120">
        <v>800</v>
      </c>
      <c r="F63" s="121" t="s">
        <v>53</v>
      </c>
      <c r="G63" s="121" t="s">
        <v>53</v>
      </c>
      <c r="H63" s="121" t="s">
        <v>53</v>
      </c>
      <c r="I63" s="122" t="s">
        <v>18</v>
      </c>
      <c r="J63" s="121" t="s">
        <v>53</v>
      </c>
      <c r="K63" s="121" t="s">
        <v>53</v>
      </c>
      <c r="L63" s="121" t="s">
        <v>53</v>
      </c>
      <c r="M63" s="121" t="s">
        <v>53</v>
      </c>
      <c r="N63" s="121" t="s">
        <v>53</v>
      </c>
      <c r="O63" s="1278"/>
      <c r="P63" s="1279"/>
      <c r="Q63" s="44" t="s">
        <v>18</v>
      </c>
    </row>
    <row r="64" spans="1:26">
      <c r="B64" s="1" t="s">
        <v>88</v>
      </c>
    </row>
    <row r="65" spans="2:17">
      <c r="B65" s="1" t="s">
        <v>89</v>
      </c>
    </row>
    <row r="66" spans="2:17">
      <c r="B66" s="1" t="s">
        <v>90</v>
      </c>
    </row>
    <row r="68" spans="2:17" ht="15.75" thickBot="1"/>
    <row r="69" spans="2:17" ht="27" thickBot="1">
      <c r="B69" s="1268" t="s">
        <v>91</v>
      </c>
      <c r="C69" s="1269"/>
      <c r="D69" s="1269"/>
      <c r="E69" s="1269"/>
      <c r="F69" s="1269"/>
      <c r="G69" s="1269"/>
      <c r="H69" s="1269"/>
      <c r="I69" s="1269"/>
      <c r="J69" s="1269"/>
      <c r="K69" s="1269"/>
      <c r="L69" s="1269"/>
      <c r="M69" s="1269"/>
      <c r="N69" s="1270"/>
    </row>
    <row r="74" spans="2:17" ht="76.5" customHeight="1">
      <c r="B74" s="114" t="s">
        <v>92</v>
      </c>
      <c r="C74" s="114" t="s">
        <v>93</v>
      </c>
      <c r="D74" s="114" t="s">
        <v>94</v>
      </c>
      <c r="E74" s="114" t="s">
        <v>95</v>
      </c>
      <c r="F74" s="114" t="s">
        <v>96</v>
      </c>
      <c r="G74" s="114" t="s">
        <v>97</v>
      </c>
      <c r="H74" s="114" t="s">
        <v>98</v>
      </c>
      <c r="I74" s="114" t="s">
        <v>99</v>
      </c>
      <c r="J74" s="1271" t="s">
        <v>100</v>
      </c>
      <c r="K74" s="1272"/>
      <c r="L74" s="1273"/>
      <c r="M74" s="114" t="s">
        <v>101</v>
      </c>
      <c r="N74" s="114" t="s">
        <v>102</v>
      </c>
      <c r="O74" s="114" t="s">
        <v>103</v>
      </c>
      <c r="P74" s="1271" t="s">
        <v>82</v>
      </c>
      <c r="Q74" s="1273"/>
    </row>
    <row r="75" spans="2:17" s="183" customFormat="1" ht="180">
      <c r="B75" s="129" t="s">
        <v>187</v>
      </c>
      <c r="C75" s="129" t="s">
        <v>2685</v>
      </c>
      <c r="D75" s="129" t="s">
        <v>2686</v>
      </c>
      <c r="E75" s="129">
        <v>67003236</v>
      </c>
      <c r="F75" s="129" t="s">
        <v>114</v>
      </c>
      <c r="G75" s="129" t="s">
        <v>115</v>
      </c>
      <c r="H75" s="129">
        <v>40640</v>
      </c>
      <c r="I75" s="129">
        <v>121276</v>
      </c>
      <c r="J75" s="129" t="s">
        <v>2687</v>
      </c>
      <c r="K75" s="129" t="s">
        <v>2688</v>
      </c>
      <c r="L75" s="129" t="s">
        <v>2689</v>
      </c>
      <c r="M75" s="129" t="s">
        <v>18</v>
      </c>
      <c r="N75" s="129" t="s">
        <v>19</v>
      </c>
      <c r="O75" s="129" t="s">
        <v>18</v>
      </c>
      <c r="P75" s="1296" t="s">
        <v>2690</v>
      </c>
      <c r="Q75" s="1297"/>
    </row>
    <row r="76" spans="2:17" s="183" customFormat="1" ht="90">
      <c r="B76" s="129" t="s">
        <v>187</v>
      </c>
      <c r="C76" s="129" t="s">
        <v>2685</v>
      </c>
      <c r="D76" s="129" t="s">
        <v>2691</v>
      </c>
      <c r="E76" s="129">
        <v>14590955</v>
      </c>
      <c r="F76" s="129" t="s">
        <v>2692</v>
      </c>
      <c r="G76" s="129" t="s">
        <v>2693</v>
      </c>
      <c r="H76" s="129" t="s">
        <v>2694</v>
      </c>
      <c r="I76" s="129">
        <v>718204</v>
      </c>
      <c r="J76" s="129" t="s">
        <v>2695</v>
      </c>
      <c r="K76" s="129" t="s">
        <v>2696</v>
      </c>
      <c r="L76" s="129" t="s">
        <v>2697</v>
      </c>
      <c r="M76" s="129" t="s">
        <v>18</v>
      </c>
      <c r="N76" s="129" t="s">
        <v>19</v>
      </c>
      <c r="O76" s="129" t="s">
        <v>18</v>
      </c>
      <c r="P76" s="1296" t="s">
        <v>2698</v>
      </c>
      <c r="Q76" s="1297"/>
    </row>
    <row r="77" spans="2:17" s="183" customFormat="1" ht="105">
      <c r="B77" s="129" t="s">
        <v>187</v>
      </c>
      <c r="C77" s="129" t="s">
        <v>2685</v>
      </c>
      <c r="D77" s="129" t="s">
        <v>2699</v>
      </c>
      <c r="E77" s="129">
        <v>25389695</v>
      </c>
      <c r="F77" s="129" t="s">
        <v>2700</v>
      </c>
      <c r="G77" s="129" t="s">
        <v>2701</v>
      </c>
      <c r="H77" s="129" t="s">
        <v>2702</v>
      </c>
      <c r="I77" s="129"/>
      <c r="J77" s="129" t="s">
        <v>2703</v>
      </c>
      <c r="K77" s="482" t="s">
        <v>2704</v>
      </c>
      <c r="L77" s="189" t="s">
        <v>2705</v>
      </c>
      <c r="M77" s="129" t="s">
        <v>18</v>
      </c>
      <c r="N77" s="138" t="s">
        <v>19</v>
      </c>
      <c r="O77" s="129" t="s">
        <v>18</v>
      </c>
      <c r="P77" s="1296" t="s">
        <v>2690</v>
      </c>
      <c r="Q77" s="1297"/>
    </row>
    <row r="78" spans="2:17" s="183" customFormat="1" ht="60">
      <c r="B78" s="129" t="s">
        <v>133</v>
      </c>
      <c r="C78" s="129" t="s">
        <v>2706</v>
      </c>
      <c r="D78" s="129" t="s">
        <v>2707</v>
      </c>
      <c r="E78" s="129">
        <v>34614641</v>
      </c>
      <c r="F78" s="129" t="s">
        <v>114</v>
      </c>
      <c r="G78" s="129" t="s">
        <v>2708</v>
      </c>
      <c r="H78" s="480">
        <v>39620</v>
      </c>
      <c r="I78" s="129">
        <v>122745</v>
      </c>
      <c r="J78" s="129" t="s">
        <v>2709</v>
      </c>
      <c r="K78" s="129" t="s">
        <v>2710</v>
      </c>
      <c r="L78" s="129" t="s">
        <v>2711</v>
      </c>
      <c r="M78" s="129" t="s">
        <v>18</v>
      </c>
      <c r="N78" s="129" t="s">
        <v>336</v>
      </c>
      <c r="O78" s="129" t="s">
        <v>18</v>
      </c>
      <c r="P78" s="1296"/>
      <c r="Q78" s="1297"/>
    </row>
    <row r="79" spans="2:17" s="183" customFormat="1" ht="90">
      <c r="B79" s="129" t="s">
        <v>133</v>
      </c>
      <c r="C79" s="129" t="s">
        <v>2706</v>
      </c>
      <c r="D79" s="129" t="s">
        <v>2712</v>
      </c>
      <c r="E79" s="129">
        <v>34372305</v>
      </c>
      <c r="F79" s="129" t="s">
        <v>2593</v>
      </c>
      <c r="G79" s="129" t="s">
        <v>2708</v>
      </c>
      <c r="H79" s="129" t="s">
        <v>53</v>
      </c>
      <c r="I79" s="129" t="s">
        <v>53</v>
      </c>
      <c r="J79" s="129" t="s">
        <v>2713</v>
      </c>
      <c r="K79" s="129" t="s">
        <v>2714</v>
      </c>
      <c r="L79" s="189" t="s">
        <v>2715</v>
      </c>
      <c r="M79" s="129" t="s">
        <v>18</v>
      </c>
      <c r="N79" s="138" t="s">
        <v>18</v>
      </c>
      <c r="O79" s="129" t="s">
        <v>18</v>
      </c>
      <c r="P79" s="1296"/>
      <c r="Q79" s="1297"/>
    </row>
    <row r="80" spans="2:17" s="183" customFormat="1" ht="60">
      <c r="B80" s="129" t="s">
        <v>133</v>
      </c>
      <c r="C80" s="129" t="s">
        <v>2706</v>
      </c>
      <c r="D80" s="129" t="s">
        <v>242</v>
      </c>
      <c r="E80" s="129">
        <v>34607456</v>
      </c>
      <c r="F80" s="129" t="s">
        <v>243</v>
      </c>
      <c r="G80" s="129" t="s">
        <v>244</v>
      </c>
      <c r="H80" s="480">
        <v>41803</v>
      </c>
      <c r="I80" s="129" t="s">
        <v>245</v>
      </c>
      <c r="J80" s="129" t="s">
        <v>2716</v>
      </c>
      <c r="K80" s="129" t="s">
        <v>2717</v>
      </c>
      <c r="L80" s="129" t="s">
        <v>2718</v>
      </c>
      <c r="M80" s="129" t="s">
        <v>18</v>
      </c>
      <c r="N80" s="129" t="s">
        <v>588</v>
      </c>
      <c r="O80" s="129" t="s">
        <v>18</v>
      </c>
      <c r="P80" s="1296" t="s">
        <v>2719</v>
      </c>
      <c r="Q80" s="1297"/>
    </row>
    <row r="81" spans="2:24" s="183" customFormat="1" ht="90">
      <c r="B81" s="129" t="s">
        <v>133</v>
      </c>
      <c r="C81" s="129" t="s">
        <v>2706</v>
      </c>
      <c r="D81" s="129" t="s">
        <v>2720</v>
      </c>
      <c r="E81" s="129">
        <v>1062283359</v>
      </c>
      <c r="F81" s="129" t="s">
        <v>2721</v>
      </c>
      <c r="G81" s="129" t="s">
        <v>244</v>
      </c>
      <c r="H81" s="129"/>
      <c r="I81" s="129" t="s">
        <v>53</v>
      </c>
      <c r="J81" s="129" t="s">
        <v>2722</v>
      </c>
      <c r="K81" s="129" t="s">
        <v>2723</v>
      </c>
      <c r="L81" s="129" t="s">
        <v>2724</v>
      </c>
      <c r="M81" s="129" t="s">
        <v>18</v>
      </c>
      <c r="N81" s="129" t="s">
        <v>19</v>
      </c>
      <c r="O81" s="129" t="s">
        <v>18</v>
      </c>
      <c r="P81" s="1296" t="s">
        <v>2725</v>
      </c>
      <c r="Q81" s="1297"/>
    </row>
    <row r="82" spans="2:24" s="183" customFormat="1" ht="60">
      <c r="B82" s="129" t="s">
        <v>133</v>
      </c>
      <c r="C82" s="129" t="s">
        <v>2706</v>
      </c>
      <c r="D82" s="129" t="s">
        <v>2726</v>
      </c>
      <c r="E82" s="129">
        <v>34616085</v>
      </c>
      <c r="F82" s="129" t="s">
        <v>114</v>
      </c>
      <c r="G82" s="129" t="s">
        <v>115</v>
      </c>
      <c r="H82" s="480">
        <v>39989</v>
      </c>
      <c r="I82" s="129">
        <v>118635</v>
      </c>
      <c r="J82" s="129" t="s">
        <v>2727</v>
      </c>
      <c r="K82" s="129" t="s">
        <v>2728</v>
      </c>
      <c r="L82" s="129" t="s">
        <v>114</v>
      </c>
      <c r="M82" s="129" t="s">
        <v>18</v>
      </c>
      <c r="N82" s="129" t="s">
        <v>19</v>
      </c>
      <c r="O82" s="129" t="s">
        <v>18</v>
      </c>
      <c r="P82" s="1296" t="s">
        <v>2690</v>
      </c>
      <c r="Q82" s="1297"/>
    </row>
    <row r="83" spans="2:24" s="183" customFormat="1" ht="75">
      <c r="B83" s="129" t="s">
        <v>133</v>
      </c>
      <c r="C83" s="129" t="s">
        <v>2706</v>
      </c>
      <c r="D83" s="129" t="s">
        <v>2729</v>
      </c>
      <c r="E83" s="129">
        <v>34613279</v>
      </c>
      <c r="F83" s="129" t="s">
        <v>114</v>
      </c>
      <c r="G83" s="129" t="s">
        <v>2708</v>
      </c>
      <c r="H83" s="480">
        <v>41621</v>
      </c>
      <c r="I83" s="129" t="s">
        <v>53</v>
      </c>
      <c r="J83" s="129" t="s">
        <v>2730</v>
      </c>
      <c r="K83" s="129" t="s">
        <v>2731</v>
      </c>
      <c r="L83" s="129" t="s">
        <v>2732</v>
      </c>
      <c r="M83" s="129" t="s">
        <v>18</v>
      </c>
      <c r="N83" s="129" t="s">
        <v>19</v>
      </c>
      <c r="O83" s="129" t="s">
        <v>18</v>
      </c>
      <c r="P83" s="1296" t="s">
        <v>2690</v>
      </c>
      <c r="Q83" s="1297"/>
    </row>
    <row r="85" spans="2:24" ht="15.75" thickBot="1"/>
    <row r="86" spans="2:24" ht="27" thickBot="1">
      <c r="B86" s="1268" t="s">
        <v>118</v>
      </c>
      <c r="C86" s="1269"/>
      <c r="D86" s="1269"/>
      <c r="E86" s="1269"/>
      <c r="F86" s="1269"/>
      <c r="G86" s="1269"/>
      <c r="H86" s="1269"/>
      <c r="I86" s="1269"/>
      <c r="J86" s="1269"/>
      <c r="K86" s="1269"/>
      <c r="L86" s="1269"/>
      <c r="M86" s="1269"/>
      <c r="N86" s="1270"/>
    </row>
    <row r="89" spans="2:24" ht="46.15" customHeight="1">
      <c r="B89" s="115" t="s">
        <v>17</v>
      </c>
      <c r="C89" s="115" t="s">
        <v>119</v>
      </c>
      <c r="D89" s="1271" t="s">
        <v>82</v>
      </c>
      <c r="E89" s="1273"/>
      <c r="J89" s="213"/>
      <c r="K89" s="213"/>
      <c r="L89" s="213"/>
      <c r="M89" s="213"/>
      <c r="N89" s="213"/>
      <c r="O89" s="213"/>
      <c r="P89" s="213"/>
      <c r="Q89" s="213"/>
      <c r="R89" s="213"/>
      <c r="S89" s="213"/>
      <c r="T89" s="213"/>
      <c r="U89" s="213"/>
      <c r="V89" s="213"/>
      <c r="W89" s="213"/>
      <c r="X89" s="213"/>
    </row>
    <row r="90" spans="2:24" ht="46.9" customHeight="1">
      <c r="B90" s="129" t="s">
        <v>181</v>
      </c>
      <c r="C90" s="44" t="s">
        <v>19</v>
      </c>
      <c r="D90" s="1281"/>
      <c r="E90" s="1281"/>
    </row>
    <row r="93" spans="2:24" ht="26.25">
      <c r="B93" s="1256" t="s">
        <v>121</v>
      </c>
      <c r="C93" s="1257"/>
      <c r="D93" s="1257"/>
      <c r="E93" s="1257"/>
      <c r="F93" s="1257"/>
      <c r="G93" s="1257"/>
      <c r="H93" s="1257"/>
      <c r="I93" s="1257"/>
      <c r="J93" s="1257"/>
      <c r="K93" s="1257"/>
      <c r="L93" s="1257"/>
      <c r="M93" s="1257"/>
      <c r="N93" s="1257"/>
      <c r="O93" s="1257"/>
      <c r="P93" s="1257"/>
    </row>
    <row r="95" spans="2:24" ht="15.75" thickBot="1"/>
    <row r="96" spans="2:24" ht="27" thickBot="1">
      <c r="B96" s="1268" t="s">
        <v>122</v>
      </c>
      <c r="C96" s="1269"/>
      <c r="D96" s="1269"/>
      <c r="E96" s="1269"/>
      <c r="F96" s="1269"/>
      <c r="G96" s="1269"/>
      <c r="H96" s="1269"/>
      <c r="I96" s="1269"/>
      <c r="J96" s="1269"/>
      <c r="K96" s="1269"/>
      <c r="L96" s="1269"/>
      <c r="M96" s="1269"/>
      <c r="N96" s="1270"/>
    </row>
    <row r="98" spans="1:26" ht="15.75" thickBot="1">
      <c r="M98" s="51"/>
      <c r="N98" s="51"/>
    </row>
    <row r="99" spans="1:26" s="15" customFormat="1" ht="109.5" customHeight="1">
      <c r="B99" s="52" t="s">
        <v>33</v>
      </c>
      <c r="C99" s="52" t="s">
        <v>34</v>
      </c>
      <c r="D99" s="52" t="s">
        <v>35</v>
      </c>
      <c r="E99" s="52" t="s">
        <v>36</v>
      </c>
      <c r="F99" s="52" t="s">
        <v>37</v>
      </c>
      <c r="G99" s="52" t="s">
        <v>38</v>
      </c>
      <c r="H99" s="52" t="s">
        <v>39</v>
      </c>
      <c r="I99" s="52" t="s">
        <v>40</v>
      </c>
      <c r="J99" s="52" t="s">
        <v>41</v>
      </c>
      <c r="K99" s="52" t="s">
        <v>42</v>
      </c>
      <c r="L99" s="52" t="s">
        <v>43</v>
      </c>
      <c r="M99" s="53" t="s">
        <v>44</v>
      </c>
      <c r="N99" s="52" t="s">
        <v>45</v>
      </c>
      <c r="O99" s="52" t="s">
        <v>46</v>
      </c>
      <c r="P99" s="54" t="s">
        <v>47</v>
      </c>
      <c r="Q99" s="54" t="s">
        <v>48</v>
      </c>
    </row>
    <row r="100" spans="1:26" s="162" customFormat="1" ht="147.75" customHeight="1">
      <c r="A100" s="150">
        <v>1</v>
      </c>
      <c r="B100" s="153"/>
      <c r="C100" s="371"/>
      <c r="D100" s="153"/>
      <c r="E100" s="58"/>
      <c r="F100" s="371"/>
      <c r="G100" s="512"/>
      <c r="H100" s="514"/>
      <c r="I100" s="514"/>
      <c r="J100" s="514"/>
      <c r="K100" s="514"/>
      <c r="L100" s="514"/>
      <c r="M100" s="543"/>
      <c r="N100" s="543"/>
      <c r="O100" s="544"/>
      <c r="P100" s="544"/>
      <c r="Q100" s="174"/>
      <c r="R100" s="175"/>
      <c r="S100" s="175"/>
      <c r="T100" s="175"/>
      <c r="U100" s="175"/>
      <c r="V100" s="175"/>
      <c r="W100" s="175"/>
      <c r="X100" s="175"/>
      <c r="Y100" s="175"/>
      <c r="Z100" s="175"/>
    </row>
    <row r="101" spans="1:26" s="162" customFormat="1" ht="160.5" customHeight="1">
      <c r="A101" s="150">
        <f>A100+1</f>
        <v>2</v>
      </c>
      <c r="B101" s="153"/>
      <c r="C101" s="371"/>
      <c r="D101" s="153"/>
      <c r="E101" s="964"/>
      <c r="F101" s="371"/>
      <c r="G101" s="512"/>
      <c r="H101" s="514"/>
      <c r="I101" s="514"/>
      <c r="J101" s="514"/>
      <c r="K101" s="514"/>
      <c r="L101" s="514"/>
      <c r="M101" s="543"/>
      <c r="N101" s="543"/>
      <c r="O101" s="544"/>
      <c r="P101" s="544"/>
      <c r="Q101" s="174"/>
      <c r="R101" s="175"/>
      <c r="S101" s="175"/>
      <c r="T101" s="175"/>
      <c r="U101" s="175"/>
      <c r="V101" s="175"/>
      <c r="W101" s="175"/>
      <c r="X101" s="175"/>
      <c r="Y101" s="175"/>
      <c r="Z101" s="175"/>
    </row>
    <row r="102" spans="1:26" s="162" customFormat="1" ht="156" customHeight="1">
      <c r="A102" s="150">
        <f t="shared" ref="A102:A118" si="2">A101+1</f>
        <v>3</v>
      </c>
      <c r="B102" s="153"/>
      <c r="C102" s="371"/>
      <c r="D102" s="153"/>
      <c r="E102" s="964"/>
      <c r="F102" s="371"/>
      <c r="G102" s="512"/>
      <c r="H102" s="514"/>
      <c r="I102" s="514"/>
      <c r="J102" s="514"/>
      <c r="K102" s="514"/>
      <c r="L102" s="514"/>
      <c r="M102" s="543"/>
      <c r="N102" s="543"/>
      <c r="O102" s="544"/>
      <c r="P102" s="544"/>
      <c r="Q102" s="888"/>
      <c r="R102" s="175"/>
      <c r="S102" s="175"/>
      <c r="T102" s="175"/>
      <c r="U102" s="175"/>
      <c r="V102" s="175"/>
      <c r="W102" s="175"/>
      <c r="X102" s="175"/>
      <c r="Y102" s="175"/>
      <c r="Z102" s="175"/>
    </row>
    <row r="103" spans="1:26" s="162" customFormat="1" ht="114" customHeight="1">
      <c r="A103" s="150">
        <f t="shared" si="2"/>
        <v>4</v>
      </c>
      <c r="B103" s="153"/>
      <c r="C103" s="371"/>
      <c r="D103" s="153"/>
      <c r="E103" s="57"/>
      <c r="F103" s="371"/>
      <c r="G103" s="512"/>
      <c r="H103" s="514"/>
      <c r="I103" s="514"/>
      <c r="J103" s="514"/>
      <c r="K103" s="514"/>
      <c r="L103" s="514"/>
      <c r="M103" s="543"/>
      <c r="N103" s="543"/>
      <c r="O103" s="544"/>
      <c r="P103" s="544"/>
      <c r="Q103" s="888"/>
      <c r="R103" s="175"/>
      <c r="S103" s="175"/>
      <c r="T103" s="175"/>
      <c r="U103" s="175"/>
      <c r="V103" s="175"/>
      <c r="W103" s="175"/>
      <c r="X103" s="175"/>
      <c r="Y103" s="175"/>
      <c r="Z103" s="175"/>
    </row>
    <row r="104" spans="1:26" s="162" customFormat="1" ht="163.5" customHeight="1">
      <c r="A104" s="150">
        <f t="shared" si="2"/>
        <v>5</v>
      </c>
      <c r="B104" s="153"/>
      <c r="C104" s="371"/>
      <c r="D104" s="153"/>
      <c r="E104" s="57"/>
      <c r="F104" s="371"/>
      <c r="G104" s="512"/>
      <c r="H104" s="514"/>
      <c r="I104" s="514"/>
      <c r="J104" s="514"/>
      <c r="K104" s="514"/>
      <c r="L104" s="514"/>
      <c r="M104" s="543"/>
      <c r="N104" s="543"/>
      <c r="O104" s="544"/>
      <c r="P104" s="544"/>
      <c r="Q104" s="888"/>
      <c r="R104" s="175"/>
      <c r="S104" s="175"/>
      <c r="T104" s="175"/>
      <c r="U104" s="175"/>
      <c r="V104" s="175"/>
      <c r="W104" s="175"/>
      <c r="X104" s="175"/>
      <c r="Y104" s="175"/>
      <c r="Z104" s="175"/>
    </row>
    <row r="105" spans="1:26" s="162" customFormat="1" ht="152.25" customHeight="1">
      <c r="A105" s="150">
        <f t="shared" si="2"/>
        <v>6</v>
      </c>
      <c r="B105" s="153"/>
      <c r="C105" s="371"/>
      <c r="D105" s="153"/>
      <c r="E105" s="964"/>
      <c r="F105" s="371"/>
      <c r="G105" s="512"/>
      <c r="H105" s="514"/>
      <c r="I105" s="514"/>
      <c r="J105" s="514"/>
      <c r="K105" s="514"/>
      <c r="L105" s="514"/>
      <c r="M105" s="543"/>
      <c r="N105" s="543"/>
      <c r="O105" s="544"/>
      <c r="P105" s="544"/>
      <c r="Q105" s="888"/>
      <c r="R105" s="175"/>
      <c r="S105" s="175"/>
      <c r="T105" s="175"/>
      <c r="U105" s="175"/>
      <c r="V105" s="175"/>
      <c r="W105" s="175"/>
      <c r="X105" s="175"/>
      <c r="Y105" s="175"/>
      <c r="Z105" s="175"/>
    </row>
    <row r="106" spans="1:26" s="162" customFormat="1" ht="150" customHeight="1">
      <c r="A106" s="150">
        <f t="shared" si="2"/>
        <v>7</v>
      </c>
      <c r="B106" s="153"/>
      <c r="C106" s="371"/>
      <c r="D106" s="153"/>
      <c r="E106" s="964"/>
      <c r="F106" s="371"/>
      <c r="G106" s="512"/>
      <c r="H106" s="514"/>
      <c r="I106" s="514"/>
      <c r="J106" s="514"/>
      <c r="K106" s="514"/>
      <c r="L106" s="514"/>
      <c r="M106" s="543"/>
      <c r="N106" s="543"/>
      <c r="O106" s="544"/>
      <c r="P106" s="544"/>
      <c r="Q106" s="888"/>
      <c r="R106" s="175"/>
      <c r="S106" s="175"/>
      <c r="T106" s="175"/>
      <c r="U106" s="175"/>
      <c r="V106" s="175"/>
      <c r="W106" s="175"/>
      <c r="X106" s="175"/>
      <c r="Y106" s="175"/>
      <c r="Z106" s="175"/>
    </row>
    <row r="107" spans="1:26" s="162" customFormat="1">
      <c r="A107" s="150">
        <f t="shared" si="2"/>
        <v>8</v>
      </c>
      <c r="B107" s="153"/>
      <c r="C107" s="371"/>
      <c r="D107" s="153"/>
      <c r="E107" s="964"/>
      <c r="F107" s="371"/>
      <c r="G107" s="512"/>
      <c r="H107" s="514"/>
      <c r="I107" s="514"/>
      <c r="J107" s="514"/>
      <c r="K107" s="514"/>
      <c r="L107" s="514"/>
      <c r="M107" s="543"/>
      <c r="N107" s="543"/>
      <c r="O107" s="544"/>
      <c r="P107" s="544"/>
      <c r="Q107" s="888"/>
      <c r="R107" s="175"/>
      <c r="S107" s="175"/>
      <c r="T107" s="175"/>
      <c r="U107" s="175"/>
      <c r="V107" s="175"/>
      <c r="W107" s="175"/>
      <c r="X107" s="175"/>
      <c r="Y107" s="175"/>
      <c r="Z107" s="175"/>
    </row>
    <row r="108" spans="1:26" s="162" customFormat="1" ht="163.5" customHeight="1">
      <c r="A108" s="150">
        <f t="shared" si="2"/>
        <v>9</v>
      </c>
      <c r="B108" s="153"/>
      <c r="C108" s="371"/>
      <c r="D108" s="153"/>
      <c r="E108" s="964"/>
      <c r="F108" s="371"/>
      <c r="G108" s="512"/>
      <c r="H108" s="514"/>
      <c r="I108" s="514"/>
      <c r="J108" s="514"/>
      <c r="K108" s="514"/>
      <c r="L108" s="514"/>
      <c r="M108" s="543"/>
      <c r="N108" s="543"/>
      <c r="O108" s="544"/>
      <c r="P108" s="544"/>
      <c r="Q108" s="888"/>
      <c r="R108" s="175"/>
      <c r="S108" s="175"/>
      <c r="T108" s="175"/>
      <c r="U108" s="175"/>
      <c r="V108" s="175"/>
      <c r="W108" s="175"/>
      <c r="X108" s="175"/>
      <c r="Y108" s="175"/>
      <c r="Z108" s="175"/>
    </row>
    <row r="109" spans="1:26" s="162" customFormat="1" ht="211.5" customHeight="1">
      <c r="A109" s="150">
        <f t="shared" si="2"/>
        <v>10</v>
      </c>
      <c r="B109" s="153"/>
      <c r="C109" s="152"/>
      <c r="D109" s="153"/>
      <c r="E109" s="964"/>
      <c r="F109" s="371"/>
      <c r="G109" s="512"/>
      <c r="H109" s="514"/>
      <c r="I109" s="514"/>
      <c r="J109" s="514"/>
      <c r="K109" s="514"/>
      <c r="L109" s="514"/>
      <c r="M109" s="543"/>
      <c r="N109" s="543"/>
      <c r="O109" s="544"/>
      <c r="P109" s="544"/>
      <c r="Q109" s="888"/>
      <c r="R109" s="175"/>
      <c r="S109" s="175"/>
      <c r="T109" s="175"/>
      <c r="U109" s="175"/>
      <c r="V109" s="175"/>
      <c r="W109" s="175"/>
      <c r="X109" s="175"/>
      <c r="Y109" s="175"/>
      <c r="Z109" s="175"/>
    </row>
    <row r="110" spans="1:26" s="162" customFormat="1" ht="163.5" customHeight="1">
      <c r="A110" s="150">
        <f t="shared" si="2"/>
        <v>11</v>
      </c>
      <c r="B110" s="153"/>
      <c r="C110" s="152"/>
      <c r="D110" s="153"/>
      <c r="E110" s="964"/>
      <c r="F110" s="371"/>
      <c r="G110" s="512"/>
      <c r="H110" s="514"/>
      <c r="I110" s="514"/>
      <c r="J110" s="514"/>
      <c r="K110" s="514"/>
      <c r="L110" s="514"/>
      <c r="M110" s="543"/>
      <c r="N110" s="543"/>
      <c r="O110" s="544"/>
      <c r="P110" s="544"/>
      <c r="Q110" s="888"/>
      <c r="R110" s="175"/>
      <c r="S110" s="175"/>
      <c r="T110" s="175"/>
      <c r="U110" s="175"/>
      <c r="V110" s="175"/>
      <c r="W110" s="175"/>
      <c r="X110" s="175"/>
      <c r="Y110" s="175"/>
      <c r="Z110" s="175"/>
    </row>
    <row r="111" spans="1:26" s="162" customFormat="1" ht="170.25" customHeight="1">
      <c r="A111" s="150">
        <f t="shared" si="2"/>
        <v>12</v>
      </c>
      <c r="B111" s="153"/>
      <c r="C111" s="152"/>
      <c r="D111" s="153"/>
      <c r="E111" s="964"/>
      <c r="F111" s="371"/>
      <c r="G111" s="512"/>
      <c r="H111" s="514"/>
      <c r="I111" s="514"/>
      <c r="J111" s="514"/>
      <c r="K111" s="514"/>
      <c r="L111" s="514"/>
      <c r="M111" s="543"/>
      <c r="N111" s="543"/>
      <c r="O111" s="544"/>
      <c r="P111" s="544"/>
      <c r="Q111" s="888"/>
      <c r="R111" s="175"/>
      <c r="S111" s="175"/>
      <c r="T111" s="175"/>
      <c r="U111" s="175"/>
      <c r="V111" s="175"/>
      <c r="W111" s="175"/>
      <c r="X111" s="175"/>
      <c r="Y111" s="175"/>
      <c r="Z111" s="175"/>
    </row>
    <row r="112" spans="1:26" s="162" customFormat="1" ht="168.75" customHeight="1">
      <c r="A112" s="150">
        <f t="shared" si="2"/>
        <v>13</v>
      </c>
      <c r="B112" s="153"/>
      <c r="C112" s="152"/>
      <c r="D112" s="153"/>
      <c r="E112" s="964"/>
      <c r="F112" s="371"/>
      <c r="G112" s="512"/>
      <c r="H112" s="514"/>
      <c r="I112" s="514"/>
      <c r="J112" s="514"/>
      <c r="K112" s="514"/>
      <c r="L112" s="514"/>
      <c r="M112" s="543"/>
      <c r="N112" s="543"/>
      <c r="O112" s="544"/>
      <c r="P112" s="544"/>
      <c r="Q112" s="888"/>
      <c r="R112" s="175"/>
      <c r="S112" s="175"/>
      <c r="T112" s="175"/>
      <c r="U112" s="175"/>
      <c r="V112" s="175"/>
      <c r="W112" s="175"/>
      <c r="X112" s="175"/>
      <c r="Y112" s="175"/>
      <c r="Z112" s="175"/>
    </row>
    <row r="113" spans="1:26" s="162" customFormat="1" ht="137.25" customHeight="1">
      <c r="A113" s="150">
        <f t="shared" si="2"/>
        <v>14</v>
      </c>
      <c r="B113" s="153"/>
      <c r="C113" s="152"/>
      <c r="D113" s="153"/>
      <c r="E113" s="964"/>
      <c r="F113" s="371"/>
      <c r="G113" s="512"/>
      <c r="H113" s="514"/>
      <c r="I113" s="514"/>
      <c r="J113" s="514"/>
      <c r="K113" s="514"/>
      <c r="L113" s="514"/>
      <c r="M113" s="543"/>
      <c r="N113" s="543"/>
      <c r="O113" s="544"/>
      <c r="P113" s="544"/>
      <c r="Q113" s="888"/>
      <c r="R113" s="175"/>
      <c r="S113" s="175"/>
      <c r="T113" s="175"/>
      <c r="U113" s="175"/>
      <c r="V113" s="175"/>
      <c r="W113" s="175"/>
      <c r="X113" s="175"/>
      <c r="Y113" s="175"/>
      <c r="Z113" s="175"/>
    </row>
    <row r="114" spans="1:26" s="162" customFormat="1" ht="174.75" customHeight="1">
      <c r="A114" s="150">
        <f t="shared" si="2"/>
        <v>15</v>
      </c>
      <c r="B114" s="153"/>
      <c r="C114" s="152"/>
      <c r="D114" s="153"/>
      <c r="E114" s="515"/>
      <c r="F114" s="371"/>
      <c r="G114" s="512"/>
      <c r="H114" s="514"/>
      <c r="I114" s="514"/>
      <c r="J114" s="514"/>
      <c r="K114" s="514"/>
      <c r="L114" s="514"/>
      <c r="M114" s="543"/>
      <c r="N114" s="543"/>
      <c r="O114" s="544"/>
      <c r="P114" s="544"/>
      <c r="Q114" s="888"/>
      <c r="R114" s="175"/>
      <c r="S114" s="175"/>
      <c r="T114" s="175"/>
      <c r="U114" s="175"/>
      <c r="V114" s="175"/>
      <c r="W114" s="175"/>
      <c r="X114" s="175"/>
      <c r="Y114" s="175"/>
      <c r="Z114" s="175"/>
    </row>
    <row r="115" spans="1:26" s="162" customFormat="1" ht="204.75" customHeight="1">
      <c r="A115" s="150">
        <f t="shared" si="2"/>
        <v>16</v>
      </c>
      <c r="B115" s="153"/>
      <c r="C115" s="152"/>
      <c r="D115" s="153"/>
      <c r="E115" s="515"/>
      <c r="F115" s="371"/>
      <c r="G115" s="512"/>
      <c r="H115" s="514"/>
      <c r="I115" s="514"/>
      <c r="J115" s="514"/>
      <c r="K115" s="514"/>
      <c r="L115" s="514"/>
      <c r="M115" s="543"/>
      <c r="N115" s="543"/>
      <c r="O115" s="544"/>
      <c r="P115" s="544"/>
      <c r="Q115" s="888"/>
      <c r="R115" s="175"/>
      <c r="S115" s="175"/>
      <c r="T115" s="175"/>
      <c r="U115" s="175"/>
      <c r="V115" s="175"/>
      <c r="W115" s="175"/>
      <c r="X115" s="175"/>
      <c r="Y115" s="175"/>
      <c r="Z115" s="175"/>
    </row>
    <row r="116" spans="1:26" s="162" customFormat="1" ht="148.5" customHeight="1">
      <c r="A116" s="150">
        <f t="shared" si="2"/>
        <v>17</v>
      </c>
      <c r="B116" s="153"/>
      <c r="C116" s="152"/>
      <c r="D116" s="153"/>
      <c r="E116" s="515"/>
      <c r="F116" s="371"/>
      <c r="G116" s="512"/>
      <c r="H116" s="514"/>
      <c r="I116" s="514"/>
      <c r="J116" s="514"/>
      <c r="K116" s="514"/>
      <c r="L116" s="514"/>
      <c r="M116" s="543"/>
      <c r="N116" s="543"/>
      <c r="O116" s="544"/>
      <c r="P116" s="544"/>
      <c r="Q116" s="888"/>
      <c r="R116" s="175"/>
      <c r="S116" s="175"/>
      <c r="T116" s="175"/>
      <c r="U116" s="175"/>
      <c r="V116" s="175"/>
      <c r="W116" s="175"/>
      <c r="X116" s="175"/>
      <c r="Y116" s="175"/>
      <c r="Z116" s="175"/>
    </row>
    <row r="117" spans="1:26" s="162" customFormat="1" ht="148.5" customHeight="1">
      <c r="A117" s="150">
        <f t="shared" si="2"/>
        <v>18</v>
      </c>
      <c r="B117" s="153"/>
      <c r="C117" s="152"/>
      <c r="D117" s="153"/>
      <c r="E117" s="515"/>
      <c r="F117" s="371"/>
      <c r="G117" s="512"/>
      <c r="H117" s="514"/>
      <c r="I117" s="514"/>
      <c r="J117" s="514"/>
      <c r="K117" s="514"/>
      <c r="L117" s="514"/>
      <c r="M117" s="543"/>
      <c r="N117" s="543"/>
      <c r="O117" s="544"/>
      <c r="P117" s="544"/>
      <c r="Q117" s="888"/>
      <c r="R117" s="175"/>
      <c r="S117" s="175"/>
      <c r="T117" s="175"/>
      <c r="U117" s="175"/>
      <c r="V117" s="175"/>
      <c r="W117" s="175"/>
      <c r="X117" s="175"/>
      <c r="Y117" s="175"/>
      <c r="Z117" s="175"/>
    </row>
    <row r="118" spans="1:26" s="162" customFormat="1" ht="153.75" customHeight="1">
      <c r="A118" s="150">
        <f t="shared" si="2"/>
        <v>19</v>
      </c>
      <c r="B118" s="153"/>
      <c r="C118" s="152"/>
      <c r="D118" s="153"/>
      <c r="E118" s="515"/>
      <c r="F118" s="371"/>
      <c r="G118" s="512"/>
      <c r="H118" s="514"/>
      <c r="I118" s="514"/>
      <c r="J118" s="514"/>
      <c r="K118" s="514"/>
      <c r="L118" s="514"/>
      <c r="M118" s="543"/>
      <c r="N118" s="543"/>
      <c r="O118" s="544"/>
      <c r="P118" s="544"/>
      <c r="Q118" s="888"/>
      <c r="R118" s="175"/>
      <c r="S118" s="175"/>
      <c r="T118" s="175"/>
      <c r="U118" s="175"/>
      <c r="V118" s="175"/>
      <c r="W118" s="175"/>
      <c r="X118" s="175"/>
      <c r="Y118" s="175"/>
      <c r="Z118" s="175"/>
    </row>
    <row r="119" spans="1:26" s="162" customFormat="1">
      <c r="A119" s="150"/>
      <c r="B119" s="151" t="s">
        <v>28</v>
      </c>
      <c r="C119" s="152"/>
      <c r="D119" s="153"/>
      <c r="E119" s="154"/>
      <c r="F119" s="155"/>
      <c r="G119" s="155"/>
      <c r="H119" s="155"/>
      <c r="I119" s="157"/>
      <c r="J119" s="157"/>
      <c r="K119" s="158">
        <f>SUM(K100:K100)</f>
        <v>0</v>
      </c>
      <c r="L119" s="158">
        <f>SUM(L100:L100)</f>
        <v>0</v>
      </c>
      <c r="M119" s="185">
        <f>SUM(M100:M100)</f>
        <v>0</v>
      </c>
      <c r="N119" s="158">
        <f>SUM(N100:N100)</f>
        <v>0</v>
      </c>
      <c r="O119" s="160"/>
      <c r="P119" s="160"/>
      <c r="Q119" s="161"/>
    </row>
    <row r="120" spans="1:26">
      <c r="B120" s="112"/>
      <c r="C120" s="112"/>
      <c r="D120" s="112"/>
      <c r="E120" s="163"/>
      <c r="F120" s="112"/>
      <c r="G120" s="112"/>
      <c r="H120" s="112"/>
      <c r="I120" s="112"/>
      <c r="J120" s="112"/>
      <c r="K120" s="112"/>
      <c r="L120" s="112"/>
      <c r="M120" s="112"/>
      <c r="N120" s="112"/>
      <c r="O120" s="112"/>
      <c r="P120" s="112"/>
    </row>
    <row r="121" spans="1:26" ht="18.75">
      <c r="B121" s="166" t="s">
        <v>123</v>
      </c>
      <c r="C121" s="176">
        <f>+K119</f>
        <v>0</v>
      </c>
      <c r="H121" s="168"/>
      <c r="I121" s="168"/>
      <c r="J121" s="168"/>
      <c r="K121" s="168"/>
      <c r="L121" s="168"/>
      <c r="M121" s="168"/>
      <c r="N121" s="112"/>
      <c r="O121" s="112"/>
      <c r="P121" s="112"/>
    </row>
    <row r="123" spans="1:26" ht="15.75" thickBot="1"/>
    <row r="124" spans="1:26" ht="37.15" customHeight="1" thickBot="1">
      <c r="B124" s="177" t="s">
        <v>124</v>
      </c>
      <c r="C124" s="142" t="s">
        <v>125</v>
      </c>
      <c r="D124" s="177" t="s">
        <v>27</v>
      </c>
      <c r="E124" s="142" t="s">
        <v>126</v>
      </c>
    </row>
    <row r="125" spans="1:26" ht="41.45" customHeight="1">
      <c r="B125" s="178" t="s">
        <v>127</v>
      </c>
      <c r="C125" s="179">
        <v>20</v>
      </c>
      <c r="D125" s="179"/>
      <c r="E125" s="1282">
        <f>+D125+D126+D127</f>
        <v>0</v>
      </c>
    </row>
    <row r="126" spans="1:26">
      <c r="B126" s="178" t="s">
        <v>128</v>
      </c>
      <c r="C126" s="118">
        <v>30</v>
      </c>
      <c r="D126" s="605">
        <v>0</v>
      </c>
      <c r="E126" s="1283"/>
    </row>
    <row r="127" spans="1:26" ht="15.75" thickBot="1">
      <c r="B127" s="178" t="s">
        <v>129</v>
      </c>
      <c r="C127" s="180">
        <v>40</v>
      </c>
      <c r="D127" s="180">
        <v>0</v>
      </c>
      <c r="E127" s="1284"/>
    </row>
    <row r="129" spans="2:17" ht="15.75" thickBot="1"/>
    <row r="130" spans="2:17" ht="27" thickBot="1">
      <c r="B130" s="1268" t="s">
        <v>130</v>
      </c>
      <c r="C130" s="1269"/>
      <c r="D130" s="1269"/>
      <c r="E130" s="1269"/>
      <c r="F130" s="1269"/>
      <c r="G130" s="1269"/>
      <c r="H130" s="1269"/>
      <c r="I130" s="1269"/>
      <c r="J130" s="1269"/>
      <c r="K130" s="1269"/>
      <c r="L130" s="1269"/>
      <c r="M130" s="1269"/>
      <c r="N130" s="1270"/>
    </row>
    <row r="132" spans="2:17" ht="76.5" customHeight="1">
      <c r="B132" s="114" t="s">
        <v>92</v>
      </c>
      <c r="C132" s="114" t="s">
        <v>93</v>
      </c>
      <c r="D132" s="114" t="s">
        <v>94</v>
      </c>
      <c r="E132" s="114" t="s">
        <v>95</v>
      </c>
      <c r="F132" s="114" t="s">
        <v>96</v>
      </c>
      <c r="G132" s="114" t="s">
        <v>97</v>
      </c>
      <c r="H132" s="114" t="s">
        <v>98</v>
      </c>
      <c r="I132" s="114" t="s">
        <v>99</v>
      </c>
      <c r="J132" s="1271" t="s">
        <v>100</v>
      </c>
      <c r="K132" s="1272"/>
      <c r="L132" s="1273"/>
      <c r="M132" s="114" t="s">
        <v>101</v>
      </c>
      <c r="N132" s="114" t="s">
        <v>102</v>
      </c>
      <c r="O132" s="114" t="s">
        <v>103</v>
      </c>
      <c r="P132" s="1271" t="s">
        <v>82</v>
      </c>
      <c r="Q132" s="1273"/>
    </row>
    <row r="133" spans="2:17" ht="60.75" customHeight="1">
      <c r="B133" s="213" t="s">
        <v>460</v>
      </c>
      <c r="C133" s="44"/>
      <c r="D133" s="213"/>
      <c r="E133" s="634"/>
      <c r="F133" s="213"/>
      <c r="G133" s="129"/>
      <c r="H133" s="480"/>
      <c r="I133" s="120"/>
      <c r="J133" s="46"/>
      <c r="K133" s="188"/>
      <c r="L133" s="189"/>
      <c r="M133" s="44"/>
      <c r="N133" s="44"/>
      <c r="O133" s="44"/>
      <c r="P133" s="1281"/>
      <c r="Q133" s="1281"/>
    </row>
    <row r="134" spans="2:17" ht="60.75" customHeight="1">
      <c r="B134" s="213" t="s">
        <v>461</v>
      </c>
      <c r="C134" s="44"/>
      <c r="D134" s="213"/>
      <c r="E134" s="634"/>
      <c r="F134" s="213"/>
      <c r="G134" s="119"/>
      <c r="H134" s="219"/>
      <c r="I134" s="120"/>
      <c r="J134" s="213"/>
      <c r="K134" s="215"/>
      <c r="L134" s="215"/>
      <c r="M134" s="44"/>
      <c r="N134" s="44"/>
      <c r="O134" s="44"/>
      <c r="P134" s="1278"/>
      <c r="Q134" s="1279"/>
    </row>
    <row r="135" spans="2:17" ht="33.6" customHeight="1">
      <c r="B135" s="213" t="s">
        <v>462</v>
      </c>
      <c r="C135" s="213"/>
      <c r="D135" s="213"/>
      <c r="E135" s="634"/>
      <c r="F135" s="119"/>
      <c r="G135" s="119"/>
      <c r="H135" s="219"/>
      <c r="I135" s="120"/>
      <c r="J135" s="46"/>
      <c r="K135" s="122"/>
      <c r="L135" s="122"/>
      <c r="M135" s="44"/>
      <c r="N135" s="44"/>
      <c r="O135" s="44"/>
      <c r="P135" s="1281"/>
      <c r="Q135" s="1281"/>
    </row>
    <row r="138" spans="2:17" ht="15.75" thickBot="1"/>
    <row r="139" spans="2:17" ht="54" customHeight="1">
      <c r="B139" s="615" t="s">
        <v>17</v>
      </c>
      <c r="C139" s="615" t="s">
        <v>124</v>
      </c>
      <c r="D139" s="114" t="s">
        <v>125</v>
      </c>
      <c r="E139" s="615" t="s">
        <v>27</v>
      </c>
      <c r="F139" s="142" t="s">
        <v>138</v>
      </c>
      <c r="G139" s="143"/>
    </row>
    <row r="140" spans="2:17" ht="120.75" customHeight="1">
      <c r="B140" s="1285" t="s">
        <v>139</v>
      </c>
      <c r="C140" s="144" t="s">
        <v>140</v>
      </c>
      <c r="D140" s="605">
        <v>25</v>
      </c>
      <c r="E140" s="605">
        <v>0</v>
      </c>
      <c r="F140" s="1286">
        <f>+E140+E141+E142</f>
        <v>0</v>
      </c>
      <c r="G140" s="145"/>
    </row>
    <row r="141" spans="2:17" ht="76.150000000000006" customHeight="1">
      <c r="B141" s="1285"/>
      <c r="C141" s="144" t="s">
        <v>141</v>
      </c>
      <c r="D141" s="602">
        <v>25</v>
      </c>
      <c r="E141" s="605">
        <v>0</v>
      </c>
      <c r="F141" s="1287"/>
      <c r="G141" s="145"/>
    </row>
    <row r="142" spans="2:17" ht="69" customHeight="1">
      <c r="B142" s="1285"/>
      <c r="C142" s="144" t="s">
        <v>142</v>
      </c>
      <c r="D142" s="605">
        <v>10</v>
      </c>
      <c r="E142" s="605">
        <v>0</v>
      </c>
      <c r="F142" s="1288"/>
      <c r="G142" s="145"/>
    </row>
    <row r="143" spans="2:17">
      <c r="C143"/>
    </row>
    <row r="146" spans="2:5">
      <c r="B146" s="42" t="s">
        <v>143</v>
      </c>
    </row>
    <row r="149" spans="2:5">
      <c r="B149" s="43" t="s">
        <v>17</v>
      </c>
      <c r="C149" s="43" t="s">
        <v>26</v>
      </c>
      <c r="D149" s="615" t="s">
        <v>27</v>
      </c>
      <c r="E149" s="615" t="s">
        <v>28</v>
      </c>
    </row>
    <row r="150" spans="2:5" ht="61.5" customHeight="1">
      <c r="B150" s="49" t="s">
        <v>144</v>
      </c>
      <c r="C150" s="50">
        <v>40</v>
      </c>
      <c r="D150" s="605">
        <f>+E125</f>
        <v>0</v>
      </c>
      <c r="E150" s="1265">
        <f>+D150+D151</f>
        <v>0</v>
      </c>
    </row>
    <row r="151" spans="2:5" ht="68.25" customHeight="1">
      <c r="B151" s="49" t="s">
        <v>145</v>
      </c>
      <c r="C151" s="50">
        <v>60</v>
      </c>
      <c r="D151" s="605">
        <f>+F140</f>
        <v>0</v>
      </c>
      <c r="E151" s="1266"/>
    </row>
  </sheetData>
  <mergeCells count="45">
    <mergeCell ref="E150:E151"/>
    <mergeCell ref="B93:P93"/>
    <mergeCell ref="B96:N96"/>
    <mergeCell ref="E125:E127"/>
    <mergeCell ref="B130:N130"/>
    <mergeCell ref="J132:L132"/>
    <mergeCell ref="P132:Q132"/>
    <mergeCell ref="P133:Q133"/>
    <mergeCell ref="P134:Q134"/>
    <mergeCell ref="P135:Q135"/>
    <mergeCell ref="B140:B142"/>
    <mergeCell ref="F140:F142"/>
    <mergeCell ref="D90:E90"/>
    <mergeCell ref="P75:Q75"/>
    <mergeCell ref="P76:Q76"/>
    <mergeCell ref="P77:Q77"/>
    <mergeCell ref="P78:Q78"/>
    <mergeCell ref="P79:Q79"/>
    <mergeCell ref="P80:Q80"/>
    <mergeCell ref="P81:Q81"/>
    <mergeCell ref="P82:Q82"/>
    <mergeCell ref="P83:Q83"/>
    <mergeCell ref="B86:N86"/>
    <mergeCell ref="D89:E89"/>
    <mergeCell ref="J74:L74"/>
    <mergeCell ref="P74:Q74"/>
    <mergeCell ref="C10:E10"/>
    <mergeCell ref="B15:C15"/>
    <mergeCell ref="B16:C16"/>
    <mergeCell ref="E34:E35"/>
    <mergeCell ref="M39:N39"/>
    <mergeCell ref="B53:B54"/>
    <mergeCell ref="C53:C54"/>
    <mergeCell ref="D53:E53"/>
    <mergeCell ref="C57:N57"/>
    <mergeCell ref="B59:N59"/>
    <mergeCell ref="O62:P62"/>
    <mergeCell ref="O63:P63"/>
    <mergeCell ref="B69:N69"/>
    <mergeCell ref="C9:N9"/>
    <mergeCell ref="B2:P2"/>
    <mergeCell ref="B4:P4"/>
    <mergeCell ref="C6:N6"/>
    <mergeCell ref="C7:N7"/>
    <mergeCell ref="C8:N8"/>
  </mergeCells>
  <dataValidations count="2">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2:Z150"/>
  <sheetViews>
    <sheetView zoomScale="70" zoomScaleNormal="70" workbookViewId="0">
      <selection activeCell="E20" sqref="E20"/>
    </sheetView>
  </sheetViews>
  <sheetFormatPr baseColWidth="10" defaultRowHeight="15"/>
  <cols>
    <col min="1" max="1" width="3.140625" style="1" bestFit="1" customWidth="1"/>
    <col min="2" max="2" width="49.7109375" style="1" customWidth="1"/>
    <col min="3" max="3" width="18.57031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2" width="20.5703125" style="1" customWidth="1"/>
    <col min="13" max="13" width="22.28515625" style="1" customWidth="1"/>
    <col min="14" max="14" width="20.7109375" style="1" customWidth="1"/>
    <col min="15" max="15" width="24" style="1" customWidth="1"/>
    <col min="16" max="16" width="19.5703125" style="1" bestFit="1" customWidth="1"/>
    <col min="17" max="17" width="55.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1369</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2733</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917"/>
      <c r="C14" s="917"/>
      <c r="D14" s="613" t="s">
        <v>10</v>
      </c>
      <c r="E14" s="613" t="s">
        <v>11</v>
      </c>
      <c r="F14" s="613" t="s">
        <v>12</v>
      </c>
      <c r="G14" s="776"/>
      <c r="I14" s="19"/>
      <c r="J14" s="19"/>
      <c r="K14" s="19"/>
      <c r="L14" s="19"/>
      <c r="M14" s="19"/>
      <c r="N14" s="16"/>
    </row>
    <row r="15" spans="2:16" ht="45" customHeight="1">
      <c r="B15" s="1263" t="s">
        <v>9</v>
      </c>
      <c r="C15" s="1264"/>
      <c r="D15" s="613">
        <v>28</v>
      </c>
      <c r="E15" s="536">
        <v>2088281000</v>
      </c>
      <c r="F15" s="802">
        <v>1000</v>
      </c>
      <c r="G15" s="779"/>
      <c r="I15" s="23"/>
      <c r="J15" s="23"/>
      <c r="K15" s="23"/>
      <c r="L15" s="23"/>
      <c r="M15" s="23"/>
      <c r="N15" s="16"/>
    </row>
    <row r="16" spans="2:16" ht="15.75" thickBot="1">
      <c r="B16" s="1263" t="s">
        <v>13</v>
      </c>
      <c r="C16" s="1264"/>
      <c r="D16" s="613"/>
      <c r="E16" s="28">
        <f>SUM(E15)</f>
        <v>2088281000</v>
      </c>
      <c r="F16" s="803">
        <f>SUM(F15)</f>
        <v>1000</v>
      </c>
      <c r="G16" s="779"/>
      <c r="H16" s="25"/>
      <c r="I16" s="15"/>
      <c r="J16" s="15"/>
      <c r="K16" s="15"/>
      <c r="L16" s="15"/>
      <c r="M16" s="15"/>
      <c r="N16" s="26"/>
    </row>
    <row r="17" spans="1:14" ht="95.25" customHeight="1" thickBot="1">
      <c r="A17" s="30"/>
      <c r="B17" s="31" t="s">
        <v>14</v>
      </c>
      <c r="C17" s="31" t="s">
        <v>15</v>
      </c>
      <c r="E17" s="19"/>
      <c r="F17" s="19"/>
      <c r="G17" s="19"/>
      <c r="H17" s="19"/>
      <c r="I17" s="32"/>
      <c r="J17" s="32"/>
      <c r="K17" s="32"/>
      <c r="L17" s="32"/>
      <c r="M17" s="32"/>
    </row>
    <row r="18" spans="1:14" ht="15.75" thickBot="1">
      <c r="A18" s="33">
        <v>1</v>
      </c>
      <c r="C18" s="265">
        <f>+F16*0.8</f>
        <v>800</v>
      </c>
      <c r="D18" s="266"/>
      <c r="E18" s="36">
        <f>E16</f>
        <v>2088281000</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605"/>
      <c r="D24" s="605" t="s">
        <v>184</v>
      </c>
      <c r="E24"/>
      <c r="F24"/>
      <c r="G24"/>
      <c r="H24"/>
      <c r="I24" s="15"/>
      <c r="J24" s="15"/>
      <c r="K24" s="15"/>
      <c r="L24" s="15"/>
      <c r="M24" s="15"/>
      <c r="N24" s="16"/>
    </row>
    <row r="25" spans="1:14">
      <c r="A25" s="773"/>
      <c r="B25" s="44" t="s">
        <v>21</v>
      </c>
      <c r="C25" s="605"/>
      <c r="D25" s="605" t="s">
        <v>184</v>
      </c>
      <c r="E25"/>
      <c r="F25"/>
      <c r="G25"/>
      <c r="H25"/>
      <c r="I25" s="15"/>
      <c r="J25" s="15"/>
      <c r="K25" s="15"/>
      <c r="L25" s="15"/>
      <c r="M25" s="15"/>
      <c r="N25" s="16"/>
    </row>
    <row r="26" spans="1:14">
      <c r="A26" s="773"/>
      <c r="B26" s="44" t="s">
        <v>22</v>
      </c>
      <c r="C26" s="605" t="s">
        <v>184</v>
      </c>
      <c r="D26" s="605"/>
      <c r="E26"/>
      <c r="F26"/>
      <c r="G26"/>
      <c r="H26"/>
      <c r="I26" s="15"/>
      <c r="J26" s="15"/>
      <c r="K26" s="15"/>
      <c r="L26" s="15"/>
      <c r="M26" s="15"/>
      <c r="N26" s="16"/>
    </row>
    <row r="27" spans="1:14">
      <c r="A27" s="773"/>
      <c r="B27" s="44" t="s">
        <v>23</v>
      </c>
      <c r="C27" s="605"/>
      <c r="D27" s="605" t="s">
        <v>184</v>
      </c>
      <c r="E27"/>
      <c r="F27"/>
      <c r="G27"/>
      <c r="H27"/>
      <c r="I27" s="15"/>
      <c r="J27" s="15"/>
      <c r="K27" s="15"/>
      <c r="L27" s="15"/>
      <c r="M27" s="15"/>
      <c r="N27" s="16"/>
    </row>
    <row r="28" spans="1:14">
      <c r="A28" s="773"/>
      <c r="B28" s="44" t="s">
        <v>1764</v>
      </c>
      <c r="C28" s="605"/>
      <c r="D28" s="605"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ht="30">
      <c r="A33" s="773"/>
      <c r="B33" s="43" t="s">
        <v>17</v>
      </c>
      <c r="C33" s="43" t="s">
        <v>26</v>
      </c>
      <c r="D33" s="615" t="s">
        <v>27</v>
      </c>
      <c r="E33" s="615" t="s">
        <v>28</v>
      </c>
      <c r="F33" s="615" t="s">
        <v>2564</v>
      </c>
      <c r="G33"/>
      <c r="H33"/>
      <c r="I33" s="15"/>
      <c r="J33" s="15"/>
      <c r="K33" s="15"/>
      <c r="L33" s="15"/>
      <c r="M33" s="15"/>
      <c r="N33" s="16"/>
    </row>
    <row r="34" spans="1:26" ht="159.75" customHeight="1">
      <c r="A34" s="773"/>
      <c r="B34" s="49" t="s">
        <v>29</v>
      </c>
      <c r="C34" s="50">
        <v>40</v>
      </c>
      <c r="D34" s="605">
        <v>0</v>
      </c>
      <c r="E34" s="1265">
        <f>+D34+D35</f>
        <v>0</v>
      </c>
      <c r="F34" s="610"/>
      <c r="G34"/>
      <c r="H34"/>
      <c r="I34" s="15"/>
      <c r="J34" s="15"/>
      <c r="K34" s="15"/>
      <c r="L34" s="15"/>
      <c r="M34" s="15"/>
      <c r="N34" s="16"/>
    </row>
    <row r="35" spans="1:26" ht="86.25" customHeight="1">
      <c r="A35" s="773"/>
      <c r="B35" s="49" t="s">
        <v>30</v>
      </c>
      <c r="C35" s="50">
        <v>60</v>
      </c>
      <c r="D35" s="605">
        <v>0</v>
      </c>
      <c r="E35" s="1266"/>
      <c r="F35" s="978"/>
      <c r="G35"/>
      <c r="H35"/>
      <c r="I35" s="15"/>
      <c r="J35" s="15"/>
      <c r="K35" s="15"/>
      <c r="L35" s="15"/>
      <c r="M35" s="15"/>
      <c r="N35" s="16"/>
    </row>
    <row r="36" spans="1:26">
      <c r="A36" s="773"/>
      <c r="C36" s="40"/>
      <c r="D36" s="23"/>
      <c r="E36" s="41"/>
      <c r="F36" s="37"/>
      <c r="G36" s="37"/>
      <c r="H36" s="37"/>
      <c r="I36" s="38"/>
      <c r="J36" s="38"/>
      <c r="K36" s="38"/>
      <c r="L36" s="38"/>
      <c r="M36" s="38"/>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ht="15.75" thickBot="1">
      <c r="M39" s="1267"/>
      <c r="N39" s="1267"/>
    </row>
    <row r="40" spans="1:26">
      <c r="B40" s="42" t="s">
        <v>32</v>
      </c>
      <c r="M40" s="51"/>
      <c r="N40" s="51"/>
    </row>
    <row r="41" spans="1:26" ht="15.75" thickBot="1">
      <c r="M41" s="51"/>
      <c r="N41" s="51"/>
    </row>
    <row r="42" spans="1:26" s="15" customFormat="1" ht="109.5" customHeight="1">
      <c r="B42" s="52" t="s">
        <v>33</v>
      </c>
      <c r="C42" s="52" t="s">
        <v>34</v>
      </c>
      <c r="D42" s="52" t="s">
        <v>35</v>
      </c>
      <c r="E42" s="52" t="s">
        <v>36</v>
      </c>
      <c r="F42" s="52" t="s">
        <v>37</v>
      </c>
      <c r="G42" s="52" t="s">
        <v>38</v>
      </c>
      <c r="H42" s="52" t="s">
        <v>39</v>
      </c>
      <c r="I42" s="52" t="s">
        <v>40</v>
      </c>
      <c r="J42" s="52" t="s">
        <v>41</v>
      </c>
      <c r="K42" s="52" t="s">
        <v>42</v>
      </c>
      <c r="L42" s="52" t="s">
        <v>43</v>
      </c>
      <c r="M42" s="53" t="s">
        <v>44</v>
      </c>
      <c r="N42" s="52" t="s">
        <v>45</v>
      </c>
      <c r="O42" s="52" t="s">
        <v>46</v>
      </c>
      <c r="P42" s="54" t="s">
        <v>47</v>
      </c>
      <c r="Q42" s="54" t="s">
        <v>48</v>
      </c>
    </row>
    <row r="43" spans="1:26" s="162" customFormat="1" ht="30">
      <c r="A43" s="150">
        <v>1</v>
      </c>
      <c r="B43" s="153" t="s">
        <v>2568</v>
      </c>
      <c r="C43" s="153" t="s">
        <v>2568</v>
      </c>
      <c r="D43" s="153" t="s">
        <v>2569</v>
      </c>
      <c r="E43" s="153" t="s">
        <v>2570</v>
      </c>
      <c r="F43" s="153" t="s">
        <v>336</v>
      </c>
      <c r="G43" s="153" t="s">
        <v>53</v>
      </c>
      <c r="H43" s="514">
        <v>41215</v>
      </c>
      <c r="I43" s="514">
        <v>41274</v>
      </c>
      <c r="J43" s="514" t="s">
        <v>19</v>
      </c>
      <c r="K43" s="543">
        <v>2</v>
      </c>
      <c r="L43" s="514" t="s">
        <v>53</v>
      </c>
      <c r="M43" s="516">
        <v>3650</v>
      </c>
      <c r="N43" s="543" t="s">
        <v>53</v>
      </c>
      <c r="O43" s="544">
        <v>1298524000</v>
      </c>
      <c r="P43" s="544">
        <v>70</v>
      </c>
      <c r="Q43" s="174" t="s">
        <v>2571</v>
      </c>
      <c r="R43" s="175"/>
      <c r="S43" s="175"/>
      <c r="T43" s="175"/>
      <c r="U43" s="175"/>
      <c r="V43" s="175"/>
      <c r="W43" s="175"/>
      <c r="X43" s="175"/>
      <c r="Y43" s="175"/>
      <c r="Z43" s="175"/>
    </row>
    <row r="44" spans="1:26" s="162" customFormat="1" ht="30">
      <c r="A44" s="150">
        <f>+A43+1</f>
        <v>2</v>
      </c>
      <c r="B44" s="153" t="s">
        <v>2568</v>
      </c>
      <c r="C44" s="153" t="s">
        <v>2568</v>
      </c>
      <c r="D44" s="153" t="s">
        <v>2569</v>
      </c>
      <c r="E44" s="153" t="s">
        <v>2572</v>
      </c>
      <c r="F44" s="153" t="s">
        <v>336</v>
      </c>
      <c r="G44" s="153" t="s">
        <v>53</v>
      </c>
      <c r="H44" s="514">
        <v>41254</v>
      </c>
      <c r="I44" s="514">
        <v>41961</v>
      </c>
      <c r="J44" s="514" t="s">
        <v>19</v>
      </c>
      <c r="K44" s="543">
        <v>22.5</v>
      </c>
      <c r="L44" s="514" t="s">
        <v>53</v>
      </c>
      <c r="M44" s="516">
        <v>4350</v>
      </c>
      <c r="N44" s="543" t="s">
        <v>53</v>
      </c>
      <c r="O44" s="544">
        <v>16146092010</v>
      </c>
      <c r="P44" s="544">
        <v>70</v>
      </c>
      <c r="Q44" s="174" t="s">
        <v>2571</v>
      </c>
      <c r="R44" s="175"/>
      <c r="S44" s="175"/>
      <c r="T44" s="175"/>
      <c r="U44" s="175"/>
      <c r="V44" s="175"/>
      <c r="W44" s="175"/>
      <c r="X44" s="175"/>
      <c r="Y44" s="175"/>
      <c r="Z44" s="175"/>
    </row>
    <row r="45" spans="1:26" s="162" customFormat="1" ht="146.25" customHeight="1">
      <c r="A45" s="150">
        <f t="shared" ref="A45:A50" si="0">+A44+1</f>
        <v>3</v>
      </c>
      <c r="B45" s="153" t="s">
        <v>2568</v>
      </c>
      <c r="C45" s="153" t="s">
        <v>2568</v>
      </c>
      <c r="D45" s="153" t="s">
        <v>2573</v>
      </c>
      <c r="E45" s="557" t="s">
        <v>2574</v>
      </c>
      <c r="F45" s="153" t="s">
        <v>336</v>
      </c>
      <c r="G45" s="153" t="s">
        <v>53</v>
      </c>
      <c r="H45" s="514">
        <v>40878</v>
      </c>
      <c r="I45" s="514">
        <v>41955</v>
      </c>
      <c r="J45" s="514" t="s">
        <v>19</v>
      </c>
      <c r="K45" s="567">
        <v>12</v>
      </c>
      <c r="L45" s="959" t="s">
        <v>53</v>
      </c>
      <c r="M45" s="515"/>
      <c r="N45" s="543" t="s">
        <v>53</v>
      </c>
      <c r="O45" s="544">
        <v>25024266169</v>
      </c>
      <c r="P45" s="544">
        <v>71</v>
      </c>
      <c r="Q45" s="888" t="s">
        <v>2575</v>
      </c>
      <c r="R45" s="175"/>
      <c r="S45" s="175"/>
      <c r="T45" s="175"/>
      <c r="U45" s="175"/>
      <c r="V45" s="175"/>
      <c r="W45" s="175"/>
      <c r="X45" s="175"/>
      <c r="Y45" s="175"/>
      <c r="Z45" s="175"/>
    </row>
    <row r="46" spans="1:26" s="162" customFormat="1" ht="60">
      <c r="A46" s="150">
        <f t="shared" si="0"/>
        <v>4</v>
      </c>
      <c r="B46" s="153" t="s">
        <v>2568</v>
      </c>
      <c r="C46" s="153" t="s">
        <v>2568</v>
      </c>
      <c r="D46" s="153" t="s">
        <v>2576</v>
      </c>
      <c r="E46" s="557" t="s">
        <v>2577</v>
      </c>
      <c r="F46" s="153" t="s">
        <v>336</v>
      </c>
      <c r="G46" s="153" t="s">
        <v>53</v>
      </c>
      <c r="H46" s="514">
        <v>39783</v>
      </c>
      <c r="I46" s="514">
        <v>40301</v>
      </c>
      <c r="J46" s="514" t="s">
        <v>19</v>
      </c>
      <c r="K46" s="567">
        <v>5</v>
      </c>
      <c r="L46" s="959" t="s">
        <v>53</v>
      </c>
      <c r="M46" s="515"/>
      <c r="N46" s="543" t="s">
        <v>53</v>
      </c>
      <c r="O46" s="544">
        <v>1087253221</v>
      </c>
      <c r="P46" s="544">
        <v>72</v>
      </c>
      <c r="Q46" s="888" t="s">
        <v>2578</v>
      </c>
      <c r="R46" s="175"/>
      <c r="S46" s="175"/>
      <c r="T46" s="175"/>
      <c r="U46" s="175"/>
      <c r="V46" s="175"/>
      <c r="W46" s="175"/>
      <c r="X46" s="175"/>
      <c r="Y46" s="175"/>
      <c r="Z46" s="175"/>
    </row>
    <row r="47" spans="1:26" s="162" customFormat="1" ht="30">
      <c r="A47" s="150">
        <f t="shared" si="0"/>
        <v>5</v>
      </c>
      <c r="B47" s="153" t="s">
        <v>2568</v>
      </c>
      <c r="C47" s="153" t="s">
        <v>2568</v>
      </c>
      <c r="D47" s="153" t="s">
        <v>2576</v>
      </c>
      <c r="E47" s="557" t="s">
        <v>2579</v>
      </c>
      <c r="F47" s="153" t="s">
        <v>336</v>
      </c>
      <c r="G47" s="153" t="s">
        <v>53</v>
      </c>
      <c r="H47" s="514">
        <v>40581</v>
      </c>
      <c r="I47" s="514">
        <v>40847</v>
      </c>
      <c r="J47" s="514" t="s">
        <v>19</v>
      </c>
      <c r="K47" s="567">
        <v>8.8000000000000007</v>
      </c>
      <c r="L47" s="959" t="s">
        <v>53</v>
      </c>
      <c r="M47" s="515"/>
      <c r="N47" s="543" t="s">
        <v>53</v>
      </c>
      <c r="O47" s="544">
        <v>1074373466</v>
      </c>
      <c r="P47" s="544">
        <v>72</v>
      </c>
      <c r="Q47" s="888" t="s">
        <v>2580</v>
      </c>
      <c r="R47" s="175"/>
      <c r="S47" s="175"/>
      <c r="T47" s="175"/>
      <c r="U47" s="175"/>
      <c r="V47" s="175"/>
      <c r="W47" s="175"/>
      <c r="X47" s="175"/>
      <c r="Y47" s="175"/>
      <c r="Z47" s="175"/>
    </row>
    <row r="48" spans="1:26" s="162" customFormat="1" ht="30">
      <c r="A48" s="150">
        <f t="shared" si="0"/>
        <v>6</v>
      </c>
      <c r="B48" s="153" t="s">
        <v>2568</v>
      </c>
      <c r="C48" s="153" t="s">
        <v>2568</v>
      </c>
      <c r="D48" s="153" t="s">
        <v>2576</v>
      </c>
      <c r="E48" s="557" t="s">
        <v>2581</v>
      </c>
      <c r="F48" s="153" t="s">
        <v>336</v>
      </c>
      <c r="G48" s="153" t="s">
        <v>53</v>
      </c>
      <c r="H48" s="514">
        <v>40182</v>
      </c>
      <c r="I48" s="514">
        <v>40543</v>
      </c>
      <c r="J48" s="514" t="s">
        <v>19</v>
      </c>
      <c r="K48" s="567">
        <v>7.8</v>
      </c>
      <c r="L48" s="959" t="s">
        <v>53</v>
      </c>
      <c r="M48" s="515"/>
      <c r="N48" s="543" t="s">
        <v>53</v>
      </c>
      <c r="O48" s="544">
        <v>795712000</v>
      </c>
      <c r="P48" s="544">
        <v>72</v>
      </c>
      <c r="Q48" s="888" t="s">
        <v>2580</v>
      </c>
      <c r="R48" s="175"/>
      <c r="S48" s="175"/>
      <c r="T48" s="175"/>
      <c r="U48" s="175"/>
      <c r="V48" s="175"/>
      <c r="W48" s="175"/>
      <c r="X48" s="175"/>
      <c r="Y48" s="175"/>
      <c r="Z48" s="175"/>
    </row>
    <row r="49" spans="1:26" s="162" customFormat="1" ht="72.75" customHeight="1">
      <c r="A49" s="150">
        <f t="shared" si="0"/>
        <v>7</v>
      </c>
      <c r="B49" s="153"/>
      <c r="C49" s="153" t="s">
        <v>2568</v>
      </c>
      <c r="D49" s="153" t="s">
        <v>2576</v>
      </c>
      <c r="E49" s="557" t="s">
        <v>2582</v>
      </c>
      <c r="F49" s="153" t="s">
        <v>336</v>
      </c>
      <c r="G49" s="153" t="s">
        <v>53</v>
      </c>
      <c r="H49" s="514">
        <v>40581</v>
      </c>
      <c r="I49" s="514">
        <v>40847</v>
      </c>
      <c r="J49" s="514" t="s">
        <v>19</v>
      </c>
      <c r="K49" s="567">
        <v>0</v>
      </c>
      <c r="L49" s="959" t="s">
        <v>53</v>
      </c>
      <c r="M49" s="515"/>
      <c r="N49" s="543" t="s">
        <v>53</v>
      </c>
      <c r="O49" s="544">
        <v>663082757</v>
      </c>
      <c r="P49" s="544">
        <v>72</v>
      </c>
      <c r="Q49" s="888" t="s">
        <v>2583</v>
      </c>
      <c r="R49" s="175"/>
      <c r="S49" s="175"/>
      <c r="T49" s="175"/>
      <c r="U49" s="175"/>
      <c r="V49" s="175"/>
      <c r="W49" s="175"/>
      <c r="X49" s="175"/>
      <c r="Y49" s="175"/>
      <c r="Z49" s="175"/>
    </row>
    <row r="50" spans="1:26" s="162" customFormat="1" ht="78.75" customHeight="1">
      <c r="A50" s="150">
        <f t="shared" si="0"/>
        <v>8</v>
      </c>
      <c r="B50" s="153" t="s">
        <v>2568</v>
      </c>
      <c r="C50" s="153" t="s">
        <v>2568</v>
      </c>
      <c r="D50" s="153" t="s">
        <v>2576</v>
      </c>
      <c r="E50" s="557" t="s">
        <v>2584</v>
      </c>
      <c r="F50" s="153" t="s">
        <v>336</v>
      </c>
      <c r="G50" s="153" t="s">
        <v>53</v>
      </c>
      <c r="H50" s="514">
        <v>40427</v>
      </c>
      <c r="I50" s="514">
        <v>40574</v>
      </c>
      <c r="J50" s="514" t="s">
        <v>19</v>
      </c>
      <c r="K50" s="515">
        <v>1</v>
      </c>
      <c r="L50" s="959" t="s">
        <v>53</v>
      </c>
      <c r="M50" s="515"/>
      <c r="N50" s="543" t="s">
        <v>53</v>
      </c>
      <c r="O50" s="544">
        <v>595786333</v>
      </c>
      <c r="P50" s="544">
        <v>72</v>
      </c>
      <c r="Q50" s="888" t="s">
        <v>2585</v>
      </c>
      <c r="R50" s="175"/>
      <c r="S50" s="175"/>
      <c r="T50" s="175"/>
      <c r="U50" s="175"/>
      <c r="V50" s="175"/>
      <c r="W50" s="175"/>
      <c r="X50" s="175"/>
      <c r="Y50" s="175"/>
      <c r="Z50" s="175"/>
    </row>
    <row r="51" spans="1:26" s="162" customFormat="1">
      <c r="A51" s="150"/>
      <c r="B51" s="151" t="s">
        <v>28</v>
      </c>
      <c r="C51" s="152"/>
      <c r="D51" s="153"/>
      <c r="E51" s="154"/>
      <c r="F51" s="155"/>
      <c r="G51" s="152"/>
      <c r="H51" s="152"/>
      <c r="I51" s="514"/>
      <c r="J51" s="514"/>
      <c r="K51" s="547">
        <f t="shared" ref="K51:N51" si="1">SUM(K43:K50)</f>
        <v>59.099999999999994</v>
      </c>
      <c r="L51" s="547">
        <f t="shared" si="1"/>
        <v>0</v>
      </c>
      <c r="M51" s="889">
        <f t="shared" si="1"/>
        <v>8000</v>
      </c>
      <c r="N51" s="547">
        <f t="shared" si="1"/>
        <v>0</v>
      </c>
      <c r="O51" s="544"/>
      <c r="P51" s="544"/>
      <c r="Q51" s="161"/>
    </row>
    <row r="52" spans="1:26" s="112" customFormat="1">
      <c r="E52" s="163"/>
    </row>
    <row r="53" spans="1:26" s="112" customFormat="1">
      <c r="B53" s="1253" t="s">
        <v>60</v>
      </c>
      <c r="C53" s="1253" t="s">
        <v>61</v>
      </c>
      <c r="D53" s="1255" t="s">
        <v>62</v>
      </c>
      <c r="E53" s="1255"/>
    </row>
    <row r="54" spans="1:26" s="112" customFormat="1">
      <c r="B54" s="1254"/>
      <c r="C54" s="1254"/>
      <c r="D54" s="625" t="s">
        <v>18</v>
      </c>
      <c r="E54" s="165" t="s">
        <v>19</v>
      </c>
    </row>
    <row r="55" spans="1:26" s="112" customFormat="1" ht="30.6" customHeight="1">
      <c r="B55" s="166" t="s">
        <v>65</v>
      </c>
      <c r="C55" s="167">
        <f>+K51</f>
        <v>59.099999999999994</v>
      </c>
      <c r="D55" s="118"/>
      <c r="E55" s="117" t="s">
        <v>184</v>
      </c>
      <c r="F55" s="168"/>
      <c r="G55" s="168"/>
      <c r="H55" s="168"/>
      <c r="I55" s="168"/>
      <c r="J55" s="168"/>
      <c r="K55" s="168"/>
      <c r="L55" s="168"/>
      <c r="M55" s="168"/>
    </row>
    <row r="56" spans="1:26" s="112" customFormat="1" ht="30" customHeight="1">
      <c r="B56" s="166" t="s">
        <v>66</v>
      </c>
      <c r="C56" s="167">
        <f>+M51</f>
        <v>8000</v>
      </c>
      <c r="D56" s="118"/>
      <c r="E56" s="117" t="s">
        <v>184</v>
      </c>
    </row>
    <row r="57" spans="1:26" s="112" customFormat="1">
      <c r="B57" s="113"/>
      <c r="C57" s="1274"/>
      <c r="D57" s="1274"/>
      <c r="E57" s="1274"/>
      <c r="F57" s="1274"/>
      <c r="G57" s="1274"/>
      <c r="H57" s="1274"/>
      <c r="I57" s="1274"/>
      <c r="J57" s="1274"/>
      <c r="K57" s="1274"/>
      <c r="L57" s="1274"/>
      <c r="M57" s="1274"/>
      <c r="N57" s="1274"/>
    </row>
    <row r="58" spans="1:26" ht="28.15" customHeight="1" thickBot="1"/>
    <row r="59" spans="1:26" ht="27" thickBot="1">
      <c r="B59" s="1275" t="s">
        <v>68</v>
      </c>
      <c r="C59" s="1275"/>
      <c r="D59" s="1275"/>
      <c r="E59" s="1275"/>
      <c r="F59" s="1275"/>
      <c r="G59" s="1275"/>
      <c r="H59" s="1275"/>
      <c r="I59" s="1275"/>
      <c r="J59" s="1275"/>
      <c r="K59" s="1275"/>
      <c r="L59" s="1275"/>
      <c r="M59" s="1275"/>
      <c r="N59" s="1275"/>
    </row>
    <row r="62" spans="1:26" ht="109.5" customHeight="1">
      <c r="B62" s="114" t="s">
        <v>69</v>
      </c>
      <c r="C62" s="115" t="s">
        <v>70</v>
      </c>
      <c r="D62" s="115" t="s">
        <v>71</v>
      </c>
      <c r="E62" s="115" t="s">
        <v>72</v>
      </c>
      <c r="F62" s="115" t="s">
        <v>73</v>
      </c>
      <c r="G62" s="115" t="s">
        <v>74</v>
      </c>
      <c r="H62" s="115" t="s">
        <v>75</v>
      </c>
      <c r="I62" s="115" t="s">
        <v>76</v>
      </c>
      <c r="J62" s="115" t="s">
        <v>77</v>
      </c>
      <c r="K62" s="115" t="s">
        <v>78</v>
      </c>
      <c r="L62" s="115" t="s">
        <v>79</v>
      </c>
      <c r="M62" s="116" t="s">
        <v>80</v>
      </c>
      <c r="N62" s="116" t="s">
        <v>81</v>
      </c>
      <c r="O62" s="1271" t="s">
        <v>82</v>
      </c>
      <c r="P62" s="1273"/>
      <c r="Q62" s="115" t="s">
        <v>83</v>
      </c>
    </row>
    <row r="63" spans="1:26" ht="36.75" customHeight="1">
      <c r="B63" s="119" t="s">
        <v>2586</v>
      </c>
      <c r="C63" s="119" t="s">
        <v>155</v>
      </c>
      <c r="D63" s="188" t="s">
        <v>2734</v>
      </c>
      <c r="E63" s="120">
        <v>1000</v>
      </c>
      <c r="F63" s="121" t="s">
        <v>53</v>
      </c>
      <c r="G63" s="121" t="s">
        <v>53</v>
      </c>
      <c r="H63" s="121" t="s">
        <v>53</v>
      </c>
      <c r="I63" s="122" t="s">
        <v>18</v>
      </c>
      <c r="J63" s="121" t="s">
        <v>53</v>
      </c>
      <c r="K63" s="121" t="s">
        <v>53</v>
      </c>
      <c r="L63" s="121" t="s">
        <v>53</v>
      </c>
      <c r="M63" s="121" t="s">
        <v>53</v>
      </c>
      <c r="N63" s="121" t="s">
        <v>53</v>
      </c>
      <c r="O63" s="1278"/>
      <c r="P63" s="1279"/>
      <c r="Q63" s="44" t="s">
        <v>18</v>
      </c>
    </row>
    <row r="64" spans="1:26">
      <c r="B64" s="1" t="s">
        <v>88</v>
      </c>
    </row>
    <row r="65" spans="2:17">
      <c r="B65" s="1" t="s">
        <v>89</v>
      </c>
    </row>
    <row r="66" spans="2:17">
      <c r="B66" s="1" t="s">
        <v>90</v>
      </c>
    </row>
    <row r="68" spans="2:17" ht="15.75" thickBot="1"/>
    <row r="69" spans="2:17" ht="27" thickBot="1">
      <c r="B69" s="1268" t="s">
        <v>91</v>
      </c>
      <c r="C69" s="1269"/>
      <c r="D69" s="1269"/>
      <c r="E69" s="1269"/>
      <c r="F69" s="1269"/>
      <c r="G69" s="1269"/>
      <c r="H69" s="1269"/>
      <c r="I69" s="1269"/>
      <c r="J69" s="1269"/>
      <c r="K69" s="1269"/>
      <c r="L69" s="1269"/>
      <c r="M69" s="1269"/>
      <c r="N69" s="1270"/>
    </row>
    <row r="74" spans="2:17" ht="76.5" customHeight="1">
      <c r="B74" s="114" t="s">
        <v>92</v>
      </c>
      <c r="C74" s="114" t="s">
        <v>93</v>
      </c>
      <c r="D74" s="114" t="s">
        <v>94</v>
      </c>
      <c r="E74" s="114" t="s">
        <v>95</v>
      </c>
      <c r="F74" s="114" t="s">
        <v>96</v>
      </c>
      <c r="G74" s="114" t="s">
        <v>97</v>
      </c>
      <c r="H74" s="114" t="s">
        <v>98</v>
      </c>
      <c r="I74" s="114" t="s">
        <v>99</v>
      </c>
      <c r="J74" s="1271" t="s">
        <v>100</v>
      </c>
      <c r="K74" s="1272"/>
      <c r="L74" s="1273"/>
      <c r="M74" s="114" t="s">
        <v>101</v>
      </c>
      <c r="N74" s="114" t="s">
        <v>102</v>
      </c>
      <c r="O74" s="114" t="s">
        <v>103</v>
      </c>
      <c r="P74" s="1271" t="s">
        <v>82</v>
      </c>
      <c r="Q74" s="1273"/>
    </row>
    <row r="75" spans="2:17" s="183" customFormat="1" ht="105">
      <c r="B75" s="348" t="s">
        <v>104</v>
      </c>
      <c r="C75" s="348" t="s">
        <v>2735</v>
      </c>
      <c r="D75" s="348" t="s">
        <v>2736</v>
      </c>
      <c r="E75" s="620">
        <v>34612074</v>
      </c>
      <c r="F75" s="348" t="s">
        <v>114</v>
      </c>
      <c r="G75" s="348" t="s">
        <v>134</v>
      </c>
      <c r="H75" s="979">
        <v>40165</v>
      </c>
      <c r="I75" s="485">
        <v>112781</v>
      </c>
      <c r="J75" s="129" t="s">
        <v>2737</v>
      </c>
      <c r="K75" s="189" t="s">
        <v>2738</v>
      </c>
      <c r="L75" s="189" t="s">
        <v>2739</v>
      </c>
      <c r="M75" s="618" t="s">
        <v>18</v>
      </c>
      <c r="N75" s="618" t="s">
        <v>588</v>
      </c>
      <c r="O75" s="618" t="s">
        <v>18</v>
      </c>
      <c r="P75" s="1366" t="s">
        <v>2740</v>
      </c>
      <c r="Q75" s="1366"/>
    </row>
    <row r="76" spans="2:17" s="183" customFormat="1" ht="135">
      <c r="B76" s="348" t="s">
        <v>104</v>
      </c>
      <c r="C76" s="348" t="s">
        <v>2735</v>
      </c>
      <c r="D76" s="348" t="s">
        <v>2741</v>
      </c>
      <c r="E76" s="620">
        <v>34321181</v>
      </c>
      <c r="F76" s="348" t="s">
        <v>2742</v>
      </c>
      <c r="G76" s="348" t="s">
        <v>185</v>
      </c>
      <c r="H76" s="979">
        <v>40725</v>
      </c>
      <c r="I76" s="485"/>
      <c r="J76" s="129" t="s">
        <v>2743</v>
      </c>
      <c r="K76" s="189" t="s">
        <v>2744</v>
      </c>
      <c r="L76" s="189" t="s">
        <v>2745</v>
      </c>
      <c r="M76" s="618" t="s">
        <v>18</v>
      </c>
      <c r="N76" s="618" t="s">
        <v>588</v>
      </c>
      <c r="O76" s="618" t="s">
        <v>18</v>
      </c>
      <c r="P76" s="1366" t="s">
        <v>2740</v>
      </c>
      <c r="Q76" s="1366"/>
    </row>
    <row r="77" spans="2:17" s="183" customFormat="1" ht="180">
      <c r="B77" s="348" t="s">
        <v>104</v>
      </c>
      <c r="C77" s="348" t="s">
        <v>2735</v>
      </c>
      <c r="D77" s="980" t="s">
        <v>2746</v>
      </c>
      <c r="E77" s="620">
        <v>34613124</v>
      </c>
      <c r="F77" s="348" t="s">
        <v>596</v>
      </c>
      <c r="G77" s="348" t="s">
        <v>132</v>
      </c>
      <c r="H77" s="979">
        <v>38958</v>
      </c>
      <c r="I77" s="485">
        <v>257966</v>
      </c>
      <c r="J77" s="129" t="s">
        <v>2747</v>
      </c>
      <c r="K77" s="189" t="s">
        <v>2748</v>
      </c>
      <c r="L77" s="189" t="s">
        <v>2749</v>
      </c>
      <c r="M77" s="618" t="s">
        <v>19</v>
      </c>
      <c r="N77" s="618" t="s">
        <v>19</v>
      </c>
      <c r="O77" s="618" t="s">
        <v>18</v>
      </c>
      <c r="P77" s="1366" t="s">
        <v>2750</v>
      </c>
      <c r="Q77" s="1366"/>
    </row>
    <row r="78" spans="2:17" s="183" customFormat="1" ht="120">
      <c r="B78" s="129" t="s">
        <v>133</v>
      </c>
      <c r="C78" s="348" t="s">
        <v>2751</v>
      </c>
      <c r="D78" s="348" t="s">
        <v>2752</v>
      </c>
      <c r="E78" s="620">
        <v>1062301572</v>
      </c>
      <c r="F78" s="348" t="s">
        <v>114</v>
      </c>
      <c r="G78" s="348" t="s">
        <v>132</v>
      </c>
      <c r="H78" s="981">
        <v>41866</v>
      </c>
      <c r="I78" s="348">
        <v>145992</v>
      </c>
      <c r="J78" s="129" t="s">
        <v>2753</v>
      </c>
      <c r="K78" s="129" t="s">
        <v>2754</v>
      </c>
      <c r="L78" s="129" t="s">
        <v>2755</v>
      </c>
      <c r="M78" s="618" t="s">
        <v>18</v>
      </c>
      <c r="N78" s="618" t="s">
        <v>19</v>
      </c>
      <c r="O78" s="618" t="s">
        <v>18</v>
      </c>
      <c r="P78" s="1296" t="s">
        <v>2756</v>
      </c>
      <c r="Q78" s="1297"/>
    </row>
    <row r="79" spans="2:17" s="183" customFormat="1" ht="180">
      <c r="B79" s="129" t="s">
        <v>133</v>
      </c>
      <c r="C79" s="129" t="s">
        <v>2751</v>
      </c>
      <c r="D79" s="129" t="s">
        <v>2757</v>
      </c>
      <c r="E79" s="610">
        <v>25576686</v>
      </c>
      <c r="F79" s="129" t="s">
        <v>114</v>
      </c>
      <c r="G79" s="129" t="s">
        <v>353</v>
      </c>
      <c r="H79" s="979">
        <v>40271</v>
      </c>
      <c r="I79" s="129">
        <v>114537</v>
      </c>
      <c r="J79" s="129" t="s">
        <v>2758</v>
      </c>
      <c r="K79" s="129" t="s">
        <v>2759</v>
      </c>
      <c r="L79" s="129" t="s">
        <v>2760</v>
      </c>
      <c r="M79" s="602" t="s">
        <v>18</v>
      </c>
      <c r="N79" s="602" t="s">
        <v>18</v>
      </c>
      <c r="O79" s="602" t="s">
        <v>18</v>
      </c>
      <c r="P79" s="1276"/>
      <c r="Q79" s="1277"/>
    </row>
    <row r="80" spans="2:17" s="183" customFormat="1" ht="150">
      <c r="B80" s="129" t="s">
        <v>133</v>
      </c>
      <c r="C80" s="348" t="s">
        <v>2751</v>
      </c>
      <c r="D80" s="348" t="s">
        <v>2761</v>
      </c>
      <c r="E80" s="620">
        <v>34601219</v>
      </c>
      <c r="F80" s="348" t="s">
        <v>2762</v>
      </c>
      <c r="G80" s="348" t="s">
        <v>134</v>
      </c>
      <c r="H80" s="348"/>
      <c r="I80" s="348"/>
      <c r="J80" s="129" t="s">
        <v>2763</v>
      </c>
      <c r="K80" s="129" t="s">
        <v>2764</v>
      </c>
      <c r="L80" s="129" t="s">
        <v>2765</v>
      </c>
      <c r="M80" s="618" t="s">
        <v>18</v>
      </c>
      <c r="N80" s="618" t="s">
        <v>18</v>
      </c>
      <c r="O80" s="618" t="s">
        <v>18</v>
      </c>
      <c r="P80" s="1276"/>
      <c r="Q80" s="1277"/>
    </row>
    <row r="81" spans="2:17" s="183" customFormat="1" ht="60">
      <c r="B81" s="610" t="s">
        <v>133</v>
      </c>
      <c r="C81" s="610" t="s">
        <v>2751</v>
      </c>
      <c r="D81" s="610" t="s">
        <v>2766</v>
      </c>
      <c r="E81" s="610">
        <v>1062288460</v>
      </c>
      <c r="F81" s="610" t="s">
        <v>243</v>
      </c>
      <c r="G81" s="610" t="s">
        <v>244</v>
      </c>
      <c r="H81" s="979">
        <v>41803</v>
      </c>
      <c r="I81" s="610"/>
      <c r="J81" s="129" t="s">
        <v>1369</v>
      </c>
      <c r="K81" s="129" t="s">
        <v>2767</v>
      </c>
      <c r="L81" s="129" t="s">
        <v>1056</v>
      </c>
      <c r="M81" s="602" t="s">
        <v>18</v>
      </c>
      <c r="N81" s="602" t="s">
        <v>18</v>
      </c>
      <c r="O81" s="602" t="s">
        <v>18</v>
      </c>
      <c r="P81" s="1276"/>
      <c r="Q81" s="1277"/>
    </row>
    <row r="82" spans="2:17" s="183" customFormat="1" ht="120">
      <c r="B82" s="348" t="s">
        <v>133</v>
      </c>
      <c r="C82" s="348" t="s">
        <v>2751</v>
      </c>
      <c r="D82" s="348" t="s">
        <v>2768</v>
      </c>
      <c r="E82" s="620">
        <v>25732725</v>
      </c>
      <c r="F82" s="348" t="s">
        <v>2769</v>
      </c>
      <c r="G82" s="348" t="s">
        <v>244</v>
      </c>
      <c r="H82" s="981"/>
      <c r="I82" s="620"/>
      <c r="J82" s="129" t="s">
        <v>2770</v>
      </c>
      <c r="K82" s="129" t="s">
        <v>2771</v>
      </c>
      <c r="L82" s="129" t="s">
        <v>2772</v>
      </c>
      <c r="M82" s="618" t="s">
        <v>18</v>
      </c>
      <c r="N82" s="618" t="s">
        <v>19</v>
      </c>
      <c r="O82" s="618" t="s">
        <v>18</v>
      </c>
      <c r="P82" s="1296" t="s">
        <v>2773</v>
      </c>
      <c r="Q82" s="1297"/>
    </row>
    <row r="83" spans="2:17" s="183" customFormat="1" ht="120">
      <c r="B83" s="129" t="s">
        <v>133</v>
      </c>
      <c r="C83" s="129" t="s">
        <v>2751</v>
      </c>
      <c r="D83" s="129" t="s">
        <v>2774</v>
      </c>
      <c r="E83" s="610">
        <v>1062284462</v>
      </c>
      <c r="F83" s="129" t="s">
        <v>2775</v>
      </c>
      <c r="G83" s="129" t="s">
        <v>244</v>
      </c>
      <c r="H83" s="129" t="s">
        <v>2776</v>
      </c>
      <c r="I83" s="129"/>
      <c r="J83" s="129" t="s">
        <v>2777</v>
      </c>
      <c r="K83" s="129" t="s">
        <v>2778</v>
      </c>
      <c r="L83" s="129" t="s">
        <v>2772</v>
      </c>
      <c r="M83" s="602" t="s">
        <v>18</v>
      </c>
      <c r="N83" s="602" t="s">
        <v>19</v>
      </c>
      <c r="O83" s="602" t="s">
        <v>18</v>
      </c>
      <c r="P83" s="1366" t="s">
        <v>2773</v>
      </c>
      <c r="Q83" s="1366"/>
    </row>
    <row r="84" spans="2:17" ht="28.9" customHeight="1">
      <c r="B84" s="32"/>
      <c r="C84" s="32"/>
      <c r="D84" s="32"/>
      <c r="E84" s="32"/>
      <c r="F84" s="32"/>
      <c r="G84" s="32"/>
      <c r="H84" s="32"/>
      <c r="I84" s="32"/>
      <c r="J84" s="32"/>
      <c r="K84" s="32"/>
      <c r="L84" s="32"/>
      <c r="M84" s="32"/>
      <c r="N84" s="32"/>
      <c r="O84" s="32"/>
      <c r="P84" s="32"/>
      <c r="Q84" s="32"/>
    </row>
    <row r="85" spans="2:17" ht="27" thickBot="1">
      <c r="B85" s="1374" t="s">
        <v>118</v>
      </c>
      <c r="C85" s="1375"/>
      <c r="D85" s="1375"/>
      <c r="E85" s="1375"/>
      <c r="F85" s="1375"/>
      <c r="G85" s="1375"/>
      <c r="H85" s="1375"/>
      <c r="I85" s="1375"/>
      <c r="J85" s="1375"/>
      <c r="K85" s="1375"/>
      <c r="L85" s="1375"/>
      <c r="M85" s="1375"/>
      <c r="N85" s="1376"/>
    </row>
    <row r="88" spans="2:17" ht="46.15" customHeight="1">
      <c r="B88" s="115" t="s">
        <v>17</v>
      </c>
      <c r="C88" s="115" t="s">
        <v>119</v>
      </c>
      <c r="D88" s="1271" t="s">
        <v>82</v>
      </c>
      <c r="E88" s="1273"/>
    </row>
    <row r="89" spans="2:17" ht="46.9" customHeight="1">
      <c r="B89" s="129" t="s">
        <v>181</v>
      </c>
      <c r="C89" s="605" t="s">
        <v>19</v>
      </c>
      <c r="D89" s="1281"/>
      <c r="E89" s="1281"/>
    </row>
    <row r="92" spans="2:17" ht="26.25">
      <c r="B92" s="1256" t="s">
        <v>121</v>
      </c>
      <c r="C92" s="1257"/>
      <c r="D92" s="1257"/>
      <c r="E92" s="1257"/>
      <c r="F92" s="1257"/>
      <c r="G92" s="1257"/>
      <c r="H92" s="1257"/>
      <c r="I92" s="1257"/>
      <c r="J92" s="1257"/>
      <c r="K92" s="1257"/>
      <c r="L92" s="1257"/>
      <c r="M92" s="1257"/>
      <c r="N92" s="1257"/>
      <c r="O92" s="1257"/>
      <c r="P92" s="1257"/>
    </row>
    <row r="94" spans="2:17" ht="15.75" thickBot="1"/>
    <row r="95" spans="2:17" ht="27" thickBot="1">
      <c r="B95" s="1268" t="s">
        <v>122</v>
      </c>
      <c r="C95" s="1269"/>
      <c r="D95" s="1269"/>
      <c r="E95" s="1269"/>
      <c r="F95" s="1269"/>
      <c r="G95" s="1269"/>
      <c r="H95" s="1269"/>
      <c r="I95" s="1269"/>
      <c r="J95" s="1269"/>
      <c r="K95" s="1269"/>
      <c r="L95" s="1269"/>
      <c r="M95" s="1269"/>
      <c r="N95" s="1270"/>
    </row>
    <row r="97" spans="1:26" ht="15.75" thickBot="1">
      <c r="M97" s="51"/>
      <c r="N97" s="51"/>
    </row>
    <row r="98" spans="1:26" s="15" customFormat="1" ht="109.5" customHeight="1">
      <c r="B98" s="52" t="s">
        <v>33</v>
      </c>
      <c r="C98" s="52" t="s">
        <v>34</v>
      </c>
      <c r="D98" s="52" t="s">
        <v>35</v>
      </c>
      <c r="E98" s="52" t="s">
        <v>36</v>
      </c>
      <c r="F98" s="52" t="s">
        <v>37</v>
      </c>
      <c r="G98" s="52" t="s">
        <v>38</v>
      </c>
      <c r="H98" s="52" t="s">
        <v>39</v>
      </c>
      <c r="I98" s="52" t="s">
        <v>40</v>
      </c>
      <c r="J98" s="52" t="s">
        <v>41</v>
      </c>
      <c r="K98" s="52" t="s">
        <v>42</v>
      </c>
      <c r="L98" s="52" t="s">
        <v>43</v>
      </c>
      <c r="M98" s="53" t="s">
        <v>44</v>
      </c>
      <c r="N98" s="52" t="s">
        <v>45</v>
      </c>
      <c r="O98" s="52" t="s">
        <v>46</v>
      </c>
      <c r="P98" s="54" t="s">
        <v>47</v>
      </c>
      <c r="Q98" s="54" t="s">
        <v>48</v>
      </c>
    </row>
    <row r="99" spans="1:26" s="162" customFormat="1" ht="147.75" customHeight="1">
      <c r="A99" s="150">
        <v>1</v>
      </c>
      <c r="B99" s="153"/>
      <c r="C99" s="371"/>
      <c r="D99" s="153"/>
      <c r="E99" s="58"/>
      <c r="F99" s="371"/>
      <c r="G99" s="512"/>
      <c r="H99" s="514"/>
      <c r="I99" s="514"/>
      <c r="J99" s="514"/>
      <c r="K99" s="514"/>
      <c r="L99" s="514"/>
      <c r="M99" s="543"/>
      <c r="N99" s="543"/>
      <c r="O99" s="544"/>
      <c r="P99" s="544"/>
      <c r="Q99" s="174"/>
      <c r="R99" s="175"/>
      <c r="S99" s="175"/>
      <c r="T99" s="175"/>
      <c r="U99" s="175"/>
      <c r="V99" s="175"/>
      <c r="W99" s="175"/>
      <c r="X99" s="175"/>
      <c r="Y99" s="175"/>
      <c r="Z99" s="175"/>
    </row>
    <row r="100" spans="1:26" s="162" customFormat="1" ht="160.5" customHeight="1">
      <c r="A100" s="150">
        <f>A99+1</f>
        <v>2</v>
      </c>
      <c r="B100" s="153"/>
      <c r="C100" s="371"/>
      <c r="D100" s="153"/>
      <c r="E100" s="964"/>
      <c r="F100" s="371"/>
      <c r="G100" s="512"/>
      <c r="H100" s="514"/>
      <c r="I100" s="514"/>
      <c r="J100" s="514"/>
      <c r="K100" s="514"/>
      <c r="L100" s="514"/>
      <c r="M100" s="543"/>
      <c r="N100" s="543"/>
      <c r="O100" s="544"/>
      <c r="P100" s="544"/>
      <c r="Q100" s="174"/>
      <c r="R100" s="175"/>
      <c r="S100" s="175"/>
      <c r="T100" s="175"/>
      <c r="U100" s="175"/>
      <c r="V100" s="175"/>
      <c r="W100" s="175"/>
      <c r="X100" s="175"/>
      <c r="Y100" s="175"/>
      <c r="Z100" s="175"/>
    </row>
    <row r="101" spans="1:26" s="162" customFormat="1" ht="156" customHeight="1">
      <c r="A101" s="150">
        <f t="shared" ref="A101:A117" si="2">A100+1</f>
        <v>3</v>
      </c>
      <c r="B101" s="153"/>
      <c r="C101" s="371"/>
      <c r="D101" s="153"/>
      <c r="E101" s="964"/>
      <c r="F101" s="371"/>
      <c r="G101" s="512"/>
      <c r="H101" s="514"/>
      <c r="I101" s="514"/>
      <c r="J101" s="514"/>
      <c r="K101" s="514"/>
      <c r="L101" s="514"/>
      <c r="M101" s="543"/>
      <c r="N101" s="543"/>
      <c r="O101" s="544"/>
      <c r="P101" s="544"/>
      <c r="Q101" s="888"/>
      <c r="R101" s="175"/>
      <c r="S101" s="175"/>
      <c r="T101" s="175"/>
      <c r="U101" s="175"/>
      <c r="V101" s="175"/>
      <c r="W101" s="175"/>
      <c r="X101" s="175"/>
      <c r="Y101" s="175"/>
      <c r="Z101" s="175"/>
    </row>
    <row r="102" spans="1:26" s="162" customFormat="1" ht="114" customHeight="1">
      <c r="A102" s="150">
        <f t="shared" si="2"/>
        <v>4</v>
      </c>
      <c r="B102" s="153"/>
      <c r="C102" s="371"/>
      <c r="D102" s="153"/>
      <c r="E102" s="57"/>
      <c r="F102" s="371"/>
      <c r="G102" s="512"/>
      <c r="H102" s="514"/>
      <c r="I102" s="514"/>
      <c r="J102" s="514"/>
      <c r="K102" s="514"/>
      <c r="L102" s="514"/>
      <c r="M102" s="543"/>
      <c r="N102" s="543"/>
      <c r="O102" s="544"/>
      <c r="P102" s="544"/>
      <c r="Q102" s="888"/>
      <c r="R102" s="175"/>
      <c r="S102" s="175"/>
      <c r="T102" s="175"/>
      <c r="U102" s="175"/>
      <c r="V102" s="175"/>
      <c r="W102" s="175"/>
      <c r="X102" s="175"/>
      <c r="Y102" s="175"/>
      <c r="Z102" s="175"/>
    </row>
    <row r="103" spans="1:26" s="162" customFormat="1" ht="163.5" customHeight="1">
      <c r="A103" s="150">
        <f t="shared" si="2"/>
        <v>5</v>
      </c>
      <c r="B103" s="153"/>
      <c r="C103" s="371"/>
      <c r="D103" s="153"/>
      <c r="E103" s="57"/>
      <c r="F103" s="371"/>
      <c r="G103" s="512"/>
      <c r="H103" s="514"/>
      <c r="I103" s="514"/>
      <c r="J103" s="514"/>
      <c r="K103" s="514"/>
      <c r="L103" s="514"/>
      <c r="M103" s="543"/>
      <c r="N103" s="543"/>
      <c r="O103" s="544"/>
      <c r="P103" s="544"/>
      <c r="Q103" s="888"/>
      <c r="R103" s="175"/>
      <c r="S103" s="175"/>
      <c r="T103" s="175"/>
      <c r="U103" s="175"/>
      <c r="V103" s="175"/>
      <c r="W103" s="175"/>
      <c r="X103" s="175"/>
      <c r="Y103" s="175"/>
      <c r="Z103" s="175"/>
    </row>
    <row r="104" spans="1:26" s="162" customFormat="1" ht="152.25" customHeight="1">
      <c r="A104" s="150">
        <f t="shared" si="2"/>
        <v>6</v>
      </c>
      <c r="B104" s="153"/>
      <c r="C104" s="371"/>
      <c r="D104" s="153"/>
      <c r="E104" s="964"/>
      <c r="F104" s="371"/>
      <c r="G104" s="512"/>
      <c r="H104" s="514"/>
      <c r="I104" s="514"/>
      <c r="J104" s="514"/>
      <c r="K104" s="514"/>
      <c r="L104" s="514"/>
      <c r="M104" s="543"/>
      <c r="N104" s="543"/>
      <c r="O104" s="544"/>
      <c r="P104" s="544"/>
      <c r="Q104" s="888"/>
      <c r="R104" s="175"/>
      <c r="S104" s="175"/>
      <c r="T104" s="175"/>
      <c r="U104" s="175"/>
      <c r="V104" s="175"/>
      <c r="W104" s="175"/>
      <c r="X104" s="175"/>
      <c r="Y104" s="175"/>
      <c r="Z104" s="175"/>
    </row>
    <row r="105" spans="1:26" s="162" customFormat="1" ht="150" customHeight="1">
      <c r="A105" s="150">
        <f t="shared" si="2"/>
        <v>7</v>
      </c>
      <c r="B105" s="153"/>
      <c r="C105" s="371"/>
      <c r="D105" s="153"/>
      <c r="E105" s="964"/>
      <c r="F105" s="371"/>
      <c r="G105" s="512"/>
      <c r="H105" s="514"/>
      <c r="I105" s="514"/>
      <c r="J105" s="514"/>
      <c r="K105" s="514"/>
      <c r="L105" s="514"/>
      <c r="M105" s="543"/>
      <c r="N105" s="543"/>
      <c r="O105" s="544"/>
      <c r="P105" s="544"/>
      <c r="Q105" s="888"/>
      <c r="R105" s="175"/>
      <c r="S105" s="175"/>
      <c r="T105" s="175"/>
      <c r="U105" s="175"/>
      <c r="V105" s="175"/>
      <c r="W105" s="175"/>
      <c r="X105" s="175"/>
      <c r="Y105" s="175"/>
      <c r="Z105" s="175"/>
    </row>
    <row r="106" spans="1:26" s="162" customFormat="1">
      <c r="A106" s="150">
        <f t="shared" si="2"/>
        <v>8</v>
      </c>
      <c r="B106" s="153"/>
      <c r="C106" s="371"/>
      <c r="D106" s="153"/>
      <c r="E106" s="964"/>
      <c r="F106" s="371"/>
      <c r="G106" s="512"/>
      <c r="H106" s="514"/>
      <c r="I106" s="514"/>
      <c r="J106" s="514"/>
      <c r="K106" s="514"/>
      <c r="L106" s="514"/>
      <c r="M106" s="543"/>
      <c r="N106" s="543"/>
      <c r="O106" s="544"/>
      <c r="P106" s="544"/>
      <c r="Q106" s="888"/>
      <c r="R106" s="175"/>
      <c r="S106" s="175"/>
      <c r="T106" s="175"/>
      <c r="U106" s="175"/>
      <c r="V106" s="175"/>
      <c r="W106" s="175"/>
      <c r="X106" s="175"/>
      <c r="Y106" s="175"/>
      <c r="Z106" s="175"/>
    </row>
    <row r="107" spans="1:26" s="162" customFormat="1" ht="163.5" customHeight="1">
      <c r="A107" s="150">
        <f t="shared" si="2"/>
        <v>9</v>
      </c>
      <c r="B107" s="153"/>
      <c r="C107" s="371"/>
      <c r="D107" s="153"/>
      <c r="E107" s="964"/>
      <c r="F107" s="371"/>
      <c r="G107" s="512"/>
      <c r="H107" s="514"/>
      <c r="I107" s="514"/>
      <c r="J107" s="514"/>
      <c r="K107" s="514"/>
      <c r="L107" s="514"/>
      <c r="M107" s="543"/>
      <c r="N107" s="543"/>
      <c r="O107" s="544"/>
      <c r="P107" s="544"/>
      <c r="Q107" s="888"/>
      <c r="R107" s="175"/>
      <c r="S107" s="175"/>
      <c r="T107" s="175"/>
      <c r="U107" s="175"/>
      <c r="V107" s="175"/>
      <c r="W107" s="175"/>
      <c r="X107" s="175"/>
      <c r="Y107" s="175"/>
      <c r="Z107" s="175"/>
    </row>
    <row r="108" spans="1:26" s="162" customFormat="1" ht="211.5" customHeight="1">
      <c r="A108" s="150">
        <f t="shared" si="2"/>
        <v>10</v>
      </c>
      <c r="B108" s="153"/>
      <c r="C108" s="152"/>
      <c r="D108" s="153"/>
      <c r="E108" s="964"/>
      <c r="F108" s="371"/>
      <c r="G108" s="512"/>
      <c r="H108" s="514"/>
      <c r="I108" s="514"/>
      <c r="J108" s="514"/>
      <c r="K108" s="514"/>
      <c r="L108" s="514"/>
      <c r="M108" s="543"/>
      <c r="N108" s="543"/>
      <c r="O108" s="544"/>
      <c r="P108" s="544"/>
      <c r="Q108" s="888"/>
      <c r="R108" s="175"/>
      <c r="S108" s="175"/>
      <c r="T108" s="175"/>
      <c r="U108" s="175"/>
      <c r="V108" s="175"/>
      <c r="W108" s="175"/>
      <c r="X108" s="175"/>
      <c r="Y108" s="175"/>
      <c r="Z108" s="175"/>
    </row>
    <row r="109" spans="1:26" s="162" customFormat="1" ht="163.5" customHeight="1">
      <c r="A109" s="150">
        <f t="shared" si="2"/>
        <v>11</v>
      </c>
      <c r="B109" s="153"/>
      <c r="C109" s="152"/>
      <c r="D109" s="153"/>
      <c r="E109" s="964"/>
      <c r="F109" s="371"/>
      <c r="G109" s="512"/>
      <c r="H109" s="514"/>
      <c r="I109" s="514"/>
      <c r="J109" s="514"/>
      <c r="K109" s="514"/>
      <c r="L109" s="514"/>
      <c r="M109" s="543"/>
      <c r="N109" s="543"/>
      <c r="O109" s="544"/>
      <c r="P109" s="544"/>
      <c r="Q109" s="888"/>
      <c r="R109" s="175"/>
      <c r="S109" s="175"/>
      <c r="T109" s="175"/>
      <c r="U109" s="175"/>
      <c r="V109" s="175"/>
      <c r="W109" s="175"/>
      <c r="X109" s="175"/>
      <c r="Y109" s="175"/>
      <c r="Z109" s="175"/>
    </row>
    <row r="110" spans="1:26" s="162" customFormat="1" ht="170.25" customHeight="1">
      <c r="A110" s="150">
        <f t="shared" si="2"/>
        <v>12</v>
      </c>
      <c r="B110" s="153"/>
      <c r="C110" s="152"/>
      <c r="D110" s="153"/>
      <c r="E110" s="964"/>
      <c r="F110" s="371"/>
      <c r="G110" s="512"/>
      <c r="H110" s="514"/>
      <c r="I110" s="514"/>
      <c r="J110" s="514"/>
      <c r="K110" s="514"/>
      <c r="L110" s="514"/>
      <c r="M110" s="543"/>
      <c r="N110" s="543"/>
      <c r="O110" s="544"/>
      <c r="P110" s="544"/>
      <c r="Q110" s="888"/>
      <c r="R110" s="175"/>
      <c r="S110" s="175"/>
      <c r="T110" s="175"/>
      <c r="U110" s="175"/>
      <c r="V110" s="175"/>
      <c r="W110" s="175"/>
      <c r="X110" s="175"/>
      <c r="Y110" s="175"/>
      <c r="Z110" s="175"/>
    </row>
    <row r="111" spans="1:26" s="162" customFormat="1" ht="168.75" customHeight="1">
      <c r="A111" s="150">
        <f t="shared" si="2"/>
        <v>13</v>
      </c>
      <c r="B111" s="153"/>
      <c r="C111" s="152"/>
      <c r="D111" s="153"/>
      <c r="E111" s="964"/>
      <c r="F111" s="371"/>
      <c r="G111" s="512"/>
      <c r="H111" s="514"/>
      <c r="I111" s="514"/>
      <c r="J111" s="514"/>
      <c r="K111" s="514"/>
      <c r="L111" s="514"/>
      <c r="M111" s="543"/>
      <c r="N111" s="543"/>
      <c r="O111" s="544"/>
      <c r="P111" s="544"/>
      <c r="Q111" s="888"/>
      <c r="R111" s="175"/>
      <c r="S111" s="175"/>
      <c r="T111" s="175"/>
      <c r="U111" s="175"/>
      <c r="V111" s="175"/>
      <c r="W111" s="175"/>
      <c r="X111" s="175"/>
      <c r="Y111" s="175"/>
      <c r="Z111" s="175"/>
    </row>
    <row r="112" spans="1:26" s="162" customFormat="1" ht="137.25" customHeight="1">
      <c r="A112" s="150">
        <f t="shared" si="2"/>
        <v>14</v>
      </c>
      <c r="B112" s="153"/>
      <c r="C112" s="152"/>
      <c r="D112" s="153"/>
      <c r="E112" s="964"/>
      <c r="F112" s="371"/>
      <c r="G112" s="512"/>
      <c r="H112" s="514"/>
      <c r="I112" s="514"/>
      <c r="J112" s="514"/>
      <c r="K112" s="514"/>
      <c r="L112" s="514"/>
      <c r="M112" s="543"/>
      <c r="N112" s="543"/>
      <c r="O112" s="544"/>
      <c r="P112" s="544"/>
      <c r="Q112" s="888"/>
      <c r="R112" s="175"/>
      <c r="S112" s="175"/>
      <c r="T112" s="175"/>
      <c r="U112" s="175"/>
      <c r="V112" s="175"/>
      <c r="W112" s="175"/>
      <c r="X112" s="175"/>
      <c r="Y112" s="175"/>
      <c r="Z112" s="175"/>
    </row>
    <row r="113" spans="1:26" s="162" customFormat="1" ht="174.75" customHeight="1">
      <c r="A113" s="150">
        <f t="shared" si="2"/>
        <v>15</v>
      </c>
      <c r="B113" s="153"/>
      <c r="C113" s="152"/>
      <c r="D113" s="153"/>
      <c r="E113" s="515"/>
      <c r="F113" s="371"/>
      <c r="G113" s="512"/>
      <c r="H113" s="514"/>
      <c r="I113" s="514"/>
      <c r="J113" s="514"/>
      <c r="K113" s="514"/>
      <c r="L113" s="514"/>
      <c r="M113" s="543"/>
      <c r="N113" s="543"/>
      <c r="O113" s="544"/>
      <c r="P113" s="544"/>
      <c r="Q113" s="888"/>
      <c r="R113" s="175"/>
      <c r="S113" s="175"/>
      <c r="T113" s="175"/>
      <c r="U113" s="175"/>
      <c r="V113" s="175"/>
      <c r="W113" s="175"/>
      <c r="X113" s="175"/>
      <c r="Y113" s="175"/>
      <c r="Z113" s="175"/>
    </row>
    <row r="114" spans="1:26" s="162" customFormat="1" ht="204.75" customHeight="1">
      <c r="A114" s="150">
        <f t="shared" si="2"/>
        <v>16</v>
      </c>
      <c r="B114" s="153"/>
      <c r="C114" s="152"/>
      <c r="D114" s="153"/>
      <c r="E114" s="515"/>
      <c r="F114" s="371"/>
      <c r="G114" s="512"/>
      <c r="H114" s="514"/>
      <c r="I114" s="514"/>
      <c r="J114" s="514"/>
      <c r="K114" s="514"/>
      <c r="L114" s="514"/>
      <c r="M114" s="543"/>
      <c r="N114" s="543"/>
      <c r="O114" s="544"/>
      <c r="P114" s="544"/>
      <c r="Q114" s="888"/>
      <c r="R114" s="175"/>
      <c r="S114" s="175"/>
      <c r="T114" s="175"/>
      <c r="U114" s="175"/>
      <c r="V114" s="175"/>
      <c r="W114" s="175"/>
      <c r="X114" s="175"/>
      <c r="Y114" s="175"/>
      <c r="Z114" s="175"/>
    </row>
    <row r="115" spans="1:26" s="162" customFormat="1" ht="148.5" customHeight="1">
      <c r="A115" s="150">
        <f t="shared" si="2"/>
        <v>17</v>
      </c>
      <c r="B115" s="153"/>
      <c r="C115" s="152"/>
      <c r="D115" s="153"/>
      <c r="E115" s="515"/>
      <c r="F115" s="371"/>
      <c r="G115" s="512"/>
      <c r="H115" s="514"/>
      <c r="I115" s="514"/>
      <c r="J115" s="514"/>
      <c r="K115" s="514"/>
      <c r="L115" s="514"/>
      <c r="M115" s="543"/>
      <c r="N115" s="543"/>
      <c r="O115" s="544"/>
      <c r="P115" s="544"/>
      <c r="Q115" s="888"/>
      <c r="R115" s="175"/>
      <c r="S115" s="175"/>
      <c r="T115" s="175"/>
      <c r="U115" s="175"/>
      <c r="V115" s="175"/>
      <c r="W115" s="175"/>
      <c r="X115" s="175"/>
      <c r="Y115" s="175"/>
      <c r="Z115" s="175"/>
    </row>
    <row r="116" spans="1:26" s="162" customFormat="1" ht="148.5" customHeight="1">
      <c r="A116" s="150">
        <f t="shared" si="2"/>
        <v>18</v>
      </c>
      <c r="B116" s="153"/>
      <c r="C116" s="152"/>
      <c r="D116" s="153"/>
      <c r="E116" s="515"/>
      <c r="F116" s="371"/>
      <c r="G116" s="512"/>
      <c r="H116" s="514"/>
      <c r="I116" s="514"/>
      <c r="J116" s="514"/>
      <c r="K116" s="514"/>
      <c r="L116" s="514"/>
      <c r="M116" s="543"/>
      <c r="N116" s="543"/>
      <c r="O116" s="544"/>
      <c r="P116" s="544"/>
      <c r="Q116" s="888"/>
      <c r="R116" s="175"/>
      <c r="S116" s="175"/>
      <c r="T116" s="175"/>
      <c r="U116" s="175"/>
      <c r="V116" s="175"/>
      <c r="W116" s="175"/>
      <c r="X116" s="175"/>
      <c r="Y116" s="175"/>
      <c r="Z116" s="175"/>
    </row>
    <row r="117" spans="1:26" s="162" customFormat="1" ht="153.75" customHeight="1">
      <c r="A117" s="150">
        <f t="shared" si="2"/>
        <v>19</v>
      </c>
      <c r="B117" s="153"/>
      <c r="C117" s="152"/>
      <c r="D117" s="153"/>
      <c r="E117" s="515"/>
      <c r="F117" s="371"/>
      <c r="G117" s="512"/>
      <c r="H117" s="514"/>
      <c r="I117" s="514"/>
      <c r="J117" s="514"/>
      <c r="K117" s="514"/>
      <c r="L117" s="514"/>
      <c r="M117" s="543"/>
      <c r="N117" s="543"/>
      <c r="O117" s="544"/>
      <c r="P117" s="544"/>
      <c r="Q117" s="888"/>
      <c r="R117" s="175"/>
      <c r="S117" s="175"/>
      <c r="T117" s="175"/>
      <c r="U117" s="175"/>
      <c r="V117" s="175"/>
      <c r="W117" s="175"/>
      <c r="X117" s="175"/>
      <c r="Y117" s="175"/>
      <c r="Z117" s="175"/>
    </row>
    <row r="118" spans="1:26" s="162" customFormat="1">
      <c r="A118" s="150"/>
      <c r="B118" s="151" t="s">
        <v>28</v>
      </c>
      <c r="C118" s="152"/>
      <c r="D118" s="153"/>
      <c r="E118" s="154"/>
      <c r="F118" s="155"/>
      <c r="G118" s="155"/>
      <c r="H118" s="155"/>
      <c r="I118" s="157"/>
      <c r="J118" s="157"/>
      <c r="K118" s="158" t="s">
        <v>888</v>
      </c>
      <c r="L118" s="158" t="s">
        <v>888</v>
      </c>
      <c r="M118" s="185">
        <v>0</v>
      </c>
      <c r="N118" s="158" t="s">
        <v>888</v>
      </c>
      <c r="O118" s="160"/>
      <c r="P118" s="160"/>
      <c r="Q118" s="161"/>
    </row>
    <row r="119" spans="1:26">
      <c r="B119" s="112"/>
      <c r="C119" s="112"/>
      <c r="D119" s="112"/>
      <c r="E119" s="163"/>
      <c r="F119" s="112"/>
      <c r="G119" s="112"/>
      <c r="H119" s="112"/>
      <c r="I119" s="112"/>
      <c r="J119" s="112"/>
      <c r="K119" s="112"/>
      <c r="L119" s="112"/>
      <c r="M119" s="112"/>
      <c r="N119" s="112"/>
      <c r="O119" s="112"/>
      <c r="P119" s="112"/>
    </row>
    <row r="120" spans="1:26" ht="18.75">
      <c r="B120" s="166" t="s">
        <v>123</v>
      </c>
      <c r="C120" s="176" t="s">
        <v>888</v>
      </c>
      <c r="H120" s="168"/>
      <c r="I120" s="168"/>
      <c r="J120" s="168"/>
      <c r="K120" s="168"/>
      <c r="L120" s="168"/>
      <c r="M120" s="168"/>
      <c r="N120" s="112"/>
      <c r="O120" s="112"/>
      <c r="P120" s="112"/>
    </row>
    <row r="122" spans="1:26" ht="15.75" thickBot="1"/>
    <row r="123" spans="1:26" ht="37.15" customHeight="1" thickBot="1">
      <c r="B123" s="177" t="s">
        <v>124</v>
      </c>
      <c r="C123" s="142" t="s">
        <v>125</v>
      </c>
      <c r="D123" s="177" t="s">
        <v>27</v>
      </c>
      <c r="E123" s="142" t="s">
        <v>126</v>
      </c>
    </row>
    <row r="124" spans="1:26" ht="41.45" customHeight="1">
      <c r="B124" s="178" t="s">
        <v>127</v>
      </c>
      <c r="C124" s="179">
        <v>20</v>
      </c>
      <c r="D124" s="179">
        <v>0</v>
      </c>
      <c r="E124" s="1282">
        <f>+D124+D125+D126</f>
        <v>0</v>
      </c>
    </row>
    <row r="125" spans="1:26">
      <c r="B125" s="178" t="s">
        <v>128</v>
      </c>
      <c r="C125" s="118">
        <v>30</v>
      </c>
      <c r="D125" s="605">
        <v>0</v>
      </c>
      <c r="E125" s="1283"/>
    </row>
    <row r="126" spans="1:26" ht="15.75" thickBot="1">
      <c r="B126" s="178" t="s">
        <v>129</v>
      </c>
      <c r="C126" s="180">
        <v>40</v>
      </c>
      <c r="D126" s="180">
        <v>0</v>
      </c>
      <c r="E126" s="1284"/>
    </row>
    <row r="128" spans="1:26" ht="15.75" thickBot="1"/>
    <row r="129" spans="2:17" ht="27" thickBot="1">
      <c r="B129" s="1268" t="s">
        <v>130</v>
      </c>
      <c r="C129" s="1269"/>
      <c r="D129" s="1269"/>
      <c r="E129" s="1269"/>
      <c r="F129" s="1269"/>
      <c r="G129" s="1269"/>
      <c r="H129" s="1269"/>
      <c r="I129" s="1269"/>
      <c r="J129" s="1269"/>
      <c r="K129" s="1269"/>
      <c r="L129" s="1269"/>
      <c r="M129" s="1269"/>
      <c r="N129" s="1270"/>
    </row>
    <row r="131" spans="2:17" ht="76.5" customHeight="1">
      <c r="B131" s="114" t="s">
        <v>92</v>
      </c>
      <c r="C131" s="114" t="s">
        <v>93</v>
      </c>
      <c r="D131" s="114" t="s">
        <v>94</v>
      </c>
      <c r="E131" s="114" t="s">
        <v>95</v>
      </c>
      <c r="F131" s="114" t="s">
        <v>96</v>
      </c>
      <c r="G131" s="114" t="s">
        <v>97</v>
      </c>
      <c r="H131" s="114" t="s">
        <v>98</v>
      </c>
      <c r="I131" s="114" t="s">
        <v>99</v>
      </c>
      <c r="J131" s="1271" t="s">
        <v>100</v>
      </c>
      <c r="K131" s="1272"/>
      <c r="L131" s="1273"/>
      <c r="M131" s="114" t="s">
        <v>101</v>
      </c>
      <c r="N131" s="114" t="s">
        <v>102</v>
      </c>
      <c r="O131" s="114" t="s">
        <v>103</v>
      </c>
      <c r="P131" s="1271" t="s">
        <v>82</v>
      </c>
      <c r="Q131" s="1273"/>
    </row>
    <row r="132" spans="2:17" s="809" customFormat="1" ht="45">
      <c r="B132" s="610" t="s">
        <v>460</v>
      </c>
      <c r="C132" s="610" t="s">
        <v>131</v>
      </c>
      <c r="D132" s="610"/>
      <c r="E132" s="610"/>
      <c r="F132" s="610"/>
      <c r="G132" s="610"/>
      <c r="H132" s="979"/>
      <c r="I132" s="624"/>
      <c r="J132" s="610"/>
      <c r="K132" s="624"/>
      <c r="L132" s="624"/>
      <c r="M132" s="610"/>
      <c r="N132" s="622"/>
      <c r="O132" s="610"/>
      <c r="P132" s="1366"/>
      <c r="Q132" s="1366"/>
    </row>
    <row r="133" spans="2:17" ht="30.6" customHeight="1">
      <c r="B133" s="213" t="s">
        <v>461</v>
      </c>
      <c r="C133" s="44"/>
      <c r="D133" s="119"/>
      <c r="E133" s="119"/>
      <c r="F133" s="119"/>
      <c r="G133" s="119"/>
      <c r="H133" s="119"/>
      <c r="I133" s="44"/>
      <c r="J133" s="44"/>
      <c r="K133" s="44"/>
      <c r="L133" s="44"/>
      <c r="M133" s="44"/>
      <c r="N133" s="110"/>
      <c r="O133" s="44"/>
      <c r="P133" s="1278"/>
      <c r="Q133" s="1279"/>
    </row>
    <row r="134" spans="2:17" ht="30.6" customHeight="1">
      <c r="B134" s="213" t="s">
        <v>462</v>
      </c>
      <c r="C134" s="44"/>
      <c r="D134" s="119"/>
      <c r="E134" s="119"/>
      <c r="F134" s="119"/>
      <c r="G134" s="119"/>
      <c r="H134" s="119"/>
      <c r="I134" s="44"/>
      <c r="J134" s="44"/>
      <c r="K134" s="44"/>
      <c r="L134" s="44"/>
      <c r="M134" s="44"/>
      <c r="N134" s="44"/>
      <c r="O134" s="44"/>
      <c r="P134" s="1278"/>
      <c r="Q134" s="1279"/>
    </row>
    <row r="135" spans="2:17" ht="30.6" customHeight="1">
      <c r="B135" s="591"/>
      <c r="C135" s="32"/>
      <c r="D135" s="900"/>
      <c r="E135" s="900"/>
      <c r="F135" s="900"/>
      <c r="G135" s="900"/>
      <c r="H135" s="900"/>
      <c r="I135" s="32"/>
      <c r="J135" s="32"/>
      <c r="K135" s="32"/>
      <c r="L135" s="32"/>
      <c r="M135" s="32"/>
      <c r="N135" s="32"/>
      <c r="O135" s="32"/>
      <c r="P135" s="32"/>
      <c r="Q135" s="32"/>
    </row>
    <row r="136" spans="2:17" ht="30.6" customHeight="1">
      <c r="B136" s="591"/>
      <c r="C136" s="32"/>
      <c r="D136" s="900"/>
      <c r="E136" s="900"/>
      <c r="F136" s="900"/>
      <c r="G136" s="900"/>
      <c r="H136" s="900"/>
      <c r="I136" s="32"/>
      <c r="J136" s="32"/>
      <c r="K136" s="32"/>
      <c r="L136" s="32"/>
      <c r="M136" s="32"/>
      <c r="N136" s="32"/>
      <c r="O136" s="32"/>
      <c r="P136" s="32"/>
      <c r="Q136" s="32"/>
    </row>
    <row r="137" spans="2:17" ht="30.6" customHeight="1">
      <c r="B137" s="591"/>
      <c r="C137" s="32"/>
      <c r="D137" s="900"/>
      <c r="E137" s="900"/>
      <c r="F137" s="900"/>
      <c r="G137" s="900"/>
      <c r="H137" s="900"/>
      <c r="I137" s="32"/>
      <c r="J137" s="32"/>
      <c r="K137" s="32"/>
      <c r="L137" s="32"/>
      <c r="M137" s="32"/>
      <c r="N137" s="32"/>
      <c r="O137" s="32"/>
      <c r="P137" s="32"/>
      <c r="Q137" s="32"/>
    </row>
    <row r="138" spans="2:17" ht="54" customHeight="1">
      <c r="B138" s="615" t="s">
        <v>17</v>
      </c>
      <c r="C138" s="615" t="s">
        <v>124</v>
      </c>
      <c r="D138" s="114" t="s">
        <v>125</v>
      </c>
      <c r="E138" s="615" t="s">
        <v>27</v>
      </c>
      <c r="F138" s="114" t="s">
        <v>138</v>
      </c>
      <c r="G138" s="181"/>
    </row>
    <row r="139" spans="2:17" ht="180.75" customHeight="1">
      <c r="B139" s="1285" t="s">
        <v>139</v>
      </c>
      <c r="C139" s="144" t="s">
        <v>140</v>
      </c>
      <c r="D139" s="605">
        <v>25</v>
      </c>
      <c r="E139" s="605">
        <v>0</v>
      </c>
      <c r="F139" s="1286">
        <f>+E139+E140+E141</f>
        <v>0</v>
      </c>
      <c r="G139" s="182"/>
    </row>
    <row r="140" spans="2:17" ht="120.75" customHeight="1">
      <c r="B140" s="1285"/>
      <c r="C140" s="144" t="s">
        <v>141</v>
      </c>
      <c r="D140" s="602">
        <v>25</v>
      </c>
      <c r="E140" s="605">
        <v>0</v>
      </c>
      <c r="F140" s="1287"/>
      <c r="G140" s="182"/>
    </row>
    <row r="141" spans="2:17" ht="127.5" customHeight="1">
      <c r="B141" s="1285"/>
      <c r="C141" s="144" t="s">
        <v>142</v>
      </c>
      <c r="D141" s="605">
        <v>10</v>
      </c>
      <c r="E141" s="605">
        <v>0</v>
      </c>
      <c r="F141" s="1288"/>
      <c r="G141" s="182"/>
    </row>
    <row r="142" spans="2:17">
      <c r="C142"/>
      <c r="G142" s="103"/>
    </row>
    <row r="145" spans="2:5">
      <c r="B145" s="42" t="s">
        <v>143</v>
      </c>
    </row>
    <row r="148" spans="2:5" ht="30">
      <c r="B148" s="43" t="s">
        <v>17</v>
      </c>
      <c r="C148" s="43" t="s">
        <v>26</v>
      </c>
      <c r="D148" s="615" t="s">
        <v>27</v>
      </c>
      <c r="E148" s="615" t="s">
        <v>28</v>
      </c>
    </row>
    <row r="149" spans="2:5" ht="42.75">
      <c r="B149" s="49" t="s">
        <v>144</v>
      </c>
      <c r="C149" s="50">
        <v>40</v>
      </c>
      <c r="D149" s="605">
        <f>+E124</f>
        <v>0</v>
      </c>
      <c r="E149" s="1265">
        <f>+D149+D150</f>
        <v>0</v>
      </c>
    </row>
    <row r="150" spans="2:5" ht="96" customHeight="1">
      <c r="B150" s="49" t="s">
        <v>145</v>
      </c>
      <c r="C150" s="50">
        <v>60</v>
      </c>
      <c r="D150" s="605">
        <v>0</v>
      </c>
      <c r="E150" s="1266"/>
    </row>
  </sheetData>
  <mergeCells count="45">
    <mergeCell ref="E149:E150"/>
    <mergeCell ref="B92:P92"/>
    <mergeCell ref="B95:N95"/>
    <mergeCell ref="E124:E126"/>
    <mergeCell ref="B129:N129"/>
    <mergeCell ref="J131:L131"/>
    <mergeCell ref="P131:Q131"/>
    <mergeCell ref="P132:Q132"/>
    <mergeCell ref="P133:Q133"/>
    <mergeCell ref="P134:Q134"/>
    <mergeCell ref="B139:B141"/>
    <mergeCell ref="F139:F141"/>
    <mergeCell ref="D89:E89"/>
    <mergeCell ref="P75:Q75"/>
    <mergeCell ref="P76:Q76"/>
    <mergeCell ref="P77:Q77"/>
    <mergeCell ref="P78:Q78"/>
    <mergeCell ref="P79:Q79"/>
    <mergeCell ref="P80:Q80"/>
    <mergeCell ref="P81:Q81"/>
    <mergeCell ref="P82:Q82"/>
    <mergeCell ref="P83:Q83"/>
    <mergeCell ref="B85:N85"/>
    <mergeCell ref="D88:E88"/>
    <mergeCell ref="J74:L74"/>
    <mergeCell ref="P74:Q74"/>
    <mergeCell ref="C10:E10"/>
    <mergeCell ref="B15:C15"/>
    <mergeCell ref="B16:C16"/>
    <mergeCell ref="E34:E35"/>
    <mergeCell ref="M39:N39"/>
    <mergeCell ref="B53:B54"/>
    <mergeCell ref="C53:C54"/>
    <mergeCell ref="D53:E53"/>
    <mergeCell ref="C57:N57"/>
    <mergeCell ref="B59:N59"/>
    <mergeCell ref="O62:P62"/>
    <mergeCell ref="O63:P63"/>
    <mergeCell ref="B69:N69"/>
    <mergeCell ref="C9:N9"/>
    <mergeCell ref="B2:P2"/>
    <mergeCell ref="B4:P4"/>
    <mergeCell ref="C6:N6"/>
    <mergeCell ref="C7:N7"/>
    <mergeCell ref="C8:N8"/>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 right="0.7" top="0.75" bottom="0.75" header="0.3" footer="0.3"/>
  <pageSetup orientation="portrait" horizontalDpi="4294967295" verticalDpi="4294967295"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2:Z151"/>
  <sheetViews>
    <sheetView zoomScale="70" zoomScaleNormal="70" workbookViewId="0">
      <selection activeCell="E20" sqref="E20"/>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22.85546875" style="1" customWidth="1"/>
    <col min="9" max="9" width="20.5703125" style="1" customWidth="1"/>
    <col min="10" max="10" width="24.28515625" style="1" customWidth="1"/>
    <col min="11" max="11" width="22.42578125" style="1" customWidth="1"/>
    <col min="12" max="12" width="22.28515625" style="1" customWidth="1"/>
    <col min="13" max="13" width="23.42578125" style="1" customWidth="1"/>
    <col min="14" max="14" width="27.140625" style="1" customWidth="1"/>
    <col min="15" max="15" width="26.140625" style="1" customWidth="1"/>
    <col min="16" max="16" width="19.5703125" style="1" bestFit="1" customWidth="1"/>
    <col min="17" max="17" width="52"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1369</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2780</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917"/>
      <c r="C14" s="917"/>
      <c r="D14" s="613" t="s">
        <v>10</v>
      </c>
      <c r="E14" s="613" t="s">
        <v>11</v>
      </c>
      <c r="F14" s="613" t="s">
        <v>12</v>
      </c>
      <c r="G14" s="776"/>
      <c r="I14" s="19"/>
      <c r="J14" s="19"/>
      <c r="K14" s="19"/>
      <c r="L14" s="19"/>
      <c r="M14" s="19"/>
      <c r="N14" s="16"/>
    </row>
    <row r="15" spans="2:16" ht="45" customHeight="1">
      <c r="B15" s="1263" t="s">
        <v>9</v>
      </c>
      <c r="C15" s="1264"/>
      <c r="D15" s="613">
        <v>30</v>
      </c>
      <c r="E15" s="20">
        <v>1570387312</v>
      </c>
      <c r="F15" s="446">
        <v>752</v>
      </c>
      <c r="G15" s="779"/>
      <c r="I15" s="23"/>
      <c r="J15" s="23"/>
      <c r="K15" s="23"/>
      <c r="L15" s="23"/>
      <c r="M15" s="23"/>
      <c r="N15" s="16"/>
    </row>
    <row r="16" spans="2:16" ht="15.75" thickBot="1">
      <c r="B16" s="1263" t="s">
        <v>13</v>
      </c>
      <c r="C16" s="1264"/>
      <c r="D16" s="613"/>
      <c r="E16" s="28">
        <f>SUM(E15:E15)</f>
        <v>1570387312</v>
      </c>
      <c r="F16" s="974">
        <v>752</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+F15*0.8</f>
        <v>601.6</v>
      </c>
      <c r="D18" s="266"/>
      <c r="E18" s="36">
        <f>E16</f>
        <v>1570387312</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605"/>
      <c r="D24" s="605" t="s">
        <v>184</v>
      </c>
      <c r="E24"/>
      <c r="F24"/>
      <c r="G24"/>
      <c r="H24"/>
      <c r="I24" s="15"/>
      <c r="J24" s="15"/>
      <c r="K24" s="15"/>
      <c r="L24" s="15"/>
      <c r="M24" s="15"/>
      <c r="N24" s="16"/>
    </row>
    <row r="25" spans="1:14">
      <c r="A25" s="773"/>
      <c r="B25" s="44" t="s">
        <v>21</v>
      </c>
      <c r="C25" s="605"/>
      <c r="D25" s="605" t="s">
        <v>184</v>
      </c>
      <c r="E25"/>
      <c r="F25"/>
      <c r="G25"/>
      <c r="H25"/>
      <c r="I25" s="15"/>
      <c r="J25" s="15"/>
      <c r="K25" s="15"/>
      <c r="L25" s="15"/>
      <c r="M25" s="15"/>
      <c r="N25" s="16"/>
    </row>
    <row r="26" spans="1:14">
      <c r="A26" s="773"/>
      <c r="B26" s="44" t="s">
        <v>22</v>
      </c>
      <c r="C26" s="605" t="s">
        <v>184</v>
      </c>
      <c r="D26" s="605"/>
      <c r="E26"/>
      <c r="F26"/>
      <c r="G26"/>
      <c r="H26"/>
      <c r="I26" s="15"/>
      <c r="J26" s="15"/>
      <c r="K26" s="15"/>
      <c r="L26" s="15"/>
      <c r="M26" s="15"/>
      <c r="N26" s="16"/>
    </row>
    <row r="27" spans="1:14">
      <c r="A27" s="773"/>
      <c r="B27" s="44" t="s">
        <v>23</v>
      </c>
      <c r="C27" s="605"/>
      <c r="D27" s="605" t="s">
        <v>184</v>
      </c>
      <c r="E27"/>
      <c r="F27"/>
      <c r="G27"/>
      <c r="H27"/>
      <c r="I27" s="15"/>
      <c r="J27" s="15"/>
      <c r="K27" s="15"/>
      <c r="L27" s="15"/>
      <c r="M27" s="15"/>
      <c r="N27" s="16"/>
    </row>
    <row r="28" spans="1:14">
      <c r="A28" s="773"/>
      <c r="B28" s="44" t="s">
        <v>1764</v>
      </c>
      <c r="C28" s="605"/>
      <c r="D28" s="605"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s="615" t="s">
        <v>2564</v>
      </c>
      <c r="G33"/>
      <c r="H33"/>
      <c r="I33" s="15"/>
      <c r="J33" s="15"/>
      <c r="K33" s="15"/>
      <c r="L33" s="15"/>
      <c r="M33" s="15"/>
      <c r="N33" s="16"/>
    </row>
    <row r="34" spans="1:26" ht="28.5">
      <c r="A34" s="773"/>
      <c r="B34" s="49" t="s">
        <v>29</v>
      </c>
      <c r="C34" s="50">
        <v>40</v>
      </c>
      <c r="D34" s="605">
        <v>0</v>
      </c>
      <c r="E34" s="1265">
        <f>+D34+D35</f>
        <v>0</v>
      </c>
      <c r="F34" s="610"/>
      <c r="G34"/>
      <c r="H34"/>
      <c r="I34" s="15"/>
      <c r="J34" s="15"/>
      <c r="K34" s="15"/>
      <c r="L34" s="15"/>
      <c r="M34" s="15"/>
      <c r="N34" s="16"/>
    </row>
    <row r="35" spans="1:26" ht="57">
      <c r="A35" s="773"/>
      <c r="B35" s="49" t="s">
        <v>30</v>
      </c>
      <c r="C35" s="50">
        <v>60</v>
      </c>
      <c r="D35" s="605">
        <f>+F150</f>
        <v>0</v>
      </c>
      <c r="E35" s="1266"/>
      <c r="F35" s="978"/>
      <c r="G35"/>
      <c r="H35"/>
      <c r="I35" s="15"/>
      <c r="J35" s="15"/>
      <c r="K35" s="15"/>
      <c r="L35" s="15"/>
      <c r="M35" s="15"/>
      <c r="N35" s="16"/>
    </row>
    <row r="36" spans="1:26">
      <c r="A36" s="773"/>
      <c r="C36" s="40"/>
      <c r="D36" s="23"/>
      <c r="E36" s="41"/>
      <c r="F36" s="37"/>
      <c r="G36" s="37"/>
      <c r="H36" s="37"/>
      <c r="I36" s="38"/>
      <c r="J36" s="38"/>
      <c r="K36" s="38"/>
      <c r="L36" s="38"/>
      <c r="M36" s="38"/>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ht="15.75" thickBot="1">
      <c r="M39" s="1267"/>
      <c r="N39" s="1267"/>
    </row>
    <row r="40" spans="1:26">
      <c r="B40" s="42" t="s">
        <v>32</v>
      </c>
      <c r="M40" s="51"/>
      <c r="N40" s="51"/>
    </row>
    <row r="41" spans="1:26" ht="15.75" thickBot="1">
      <c r="M41" s="51"/>
      <c r="N41" s="51"/>
    </row>
    <row r="42" spans="1:26" s="15" customFormat="1" ht="109.5" customHeight="1">
      <c r="B42" s="52" t="s">
        <v>33</v>
      </c>
      <c r="C42" s="52" t="s">
        <v>34</v>
      </c>
      <c r="D42" s="52" t="s">
        <v>35</v>
      </c>
      <c r="E42" s="52" t="s">
        <v>36</v>
      </c>
      <c r="F42" s="52" t="s">
        <v>37</v>
      </c>
      <c r="G42" s="52" t="s">
        <v>38</v>
      </c>
      <c r="H42" s="52" t="s">
        <v>39</v>
      </c>
      <c r="I42" s="52" t="s">
        <v>40</v>
      </c>
      <c r="J42" s="52" t="s">
        <v>41</v>
      </c>
      <c r="K42" s="52" t="s">
        <v>42</v>
      </c>
      <c r="L42" s="52" t="s">
        <v>43</v>
      </c>
      <c r="M42" s="53" t="s">
        <v>44</v>
      </c>
      <c r="N42" s="52" t="s">
        <v>45</v>
      </c>
      <c r="O42" s="52" t="s">
        <v>46</v>
      </c>
      <c r="P42" s="54" t="s">
        <v>47</v>
      </c>
      <c r="Q42" s="54" t="s">
        <v>48</v>
      </c>
    </row>
    <row r="43" spans="1:26" s="162" customFormat="1" ht="30">
      <c r="A43" s="150">
        <v>1</v>
      </c>
      <c r="B43" s="153" t="s">
        <v>2568</v>
      </c>
      <c r="C43" s="153" t="s">
        <v>2568</v>
      </c>
      <c r="D43" s="153" t="s">
        <v>2569</v>
      </c>
      <c r="E43" s="153" t="s">
        <v>2570</v>
      </c>
      <c r="F43" s="153" t="s">
        <v>336</v>
      </c>
      <c r="G43" s="153" t="s">
        <v>53</v>
      </c>
      <c r="H43" s="514">
        <v>41215</v>
      </c>
      <c r="I43" s="514">
        <v>41274</v>
      </c>
      <c r="J43" s="514" t="s">
        <v>19</v>
      </c>
      <c r="K43" s="543">
        <v>2</v>
      </c>
      <c r="L43" s="514" t="s">
        <v>53</v>
      </c>
      <c r="M43" s="516">
        <v>3650</v>
      </c>
      <c r="N43" s="543" t="s">
        <v>53</v>
      </c>
      <c r="O43" s="544">
        <v>1298524000</v>
      </c>
      <c r="P43" s="544">
        <v>70</v>
      </c>
      <c r="Q43" s="174" t="s">
        <v>2571</v>
      </c>
      <c r="R43" s="175"/>
      <c r="S43" s="175"/>
      <c r="T43" s="175"/>
      <c r="U43" s="175"/>
      <c r="V43" s="175"/>
      <c r="W43" s="175"/>
      <c r="X43" s="175"/>
      <c r="Y43" s="175"/>
      <c r="Z43" s="175"/>
    </row>
    <row r="44" spans="1:26" s="162" customFormat="1" ht="30">
      <c r="A44" s="150">
        <f>+A43+1</f>
        <v>2</v>
      </c>
      <c r="B44" s="153" t="s">
        <v>2568</v>
      </c>
      <c r="C44" s="153" t="s">
        <v>2568</v>
      </c>
      <c r="D44" s="153" t="s">
        <v>2569</v>
      </c>
      <c r="E44" s="153" t="s">
        <v>2572</v>
      </c>
      <c r="F44" s="153" t="s">
        <v>336</v>
      </c>
      <c r="G44" s="153" t="s">
        <v>53</v>
      </c>
      <c r="H44" s="514">
        <v>41254</v>
      </c>
      <c r="I44" s="514">
        <v>41961</v>
      </c>
      <c r="J44" s="514" t="s">
        <v>19</v>
      </c>
      <c r="K44" s="543">
        <v>22.5</v>
      </c>
      <c r="L44" s="514" t="s">
        <v>53</v>
      </c>
      <c r="M44" s="516">
        <v>4350</v>
      </c>
      <c r="N44" s="543" t="s">
        <v>53</v>
      </c>
      <c r="O44" s="544">
        <v>16146092010</v>
      </c>
      <c r="P44" s="544">
        <v>70</v>
      </c>
      <c r="Q44" s="174" t="s">
        <v>2571</v>
      </c>
      <c r="R44" s="175"/>
      <c r="S44" s="175"/>
      <c r="T44" s="175"/>
      <c r="U44" s="175"/>
      <c r="V44" s="175"/>
      <c r="W44" s="175"/>
      <c r="X44" s="175"/>
      <c r="Y44" s="175"/>
      <c r="Z44" s="175"/>
    </row>
    <row r="45" spans="1:26" s="162" customFormat="1" ht="105">
      <c r="A45" s="150">
        <f t="shared" ref="A45:A50" si="0">+A44+1</f>
        <v>3</v>
      </c>
      <c r="B45" s="153" t="s">
        <v>2568</v>
      </c>
      <c r="C45" s="153" t="s">
        <v>2568</v>
      </c>
      <c r="D45" s="153" t="s">
        <v>2573</v>
      </c>
      <c r="E45" s="557" t="s">
        <v>2574</v>
      </c>
      <c r="F45" s="153" t="s">
        <v>336</v>
      </c>
      <c r="G45" s="153" t="s">
        <v>53</v>
      </c>
      <c r="H45" s="514">
        <v>40878</v>
      </c>
      <c r="I45" s="514">
        <v>41955</v>
      </c>
      <c r="J45" s="514" t="s">
        <v>19</v>
      </c>
      <c r="K45" s="567">
        <v>12</v>
      </c>
      <c r="L45" s="959" t="s">
        <v>53</v>
      </c>
      <c r="M45" s="515"/>
      <c r="N45" s="543" t="s">
        <v>53</v>
      </c>
      <c r="O45" s="544">
        <v>25024266169</v>
      </c>
      <c r="P45" s="544">
        <v>71</v>
      </c>
      <c r="Q45" s="888" t="s">
        <v>2575</v>
      </c>
      <c r="R45" s="175"/>
      <c r="S45" s="175"/>
      <c r="T45" s="175"/>
      <c r="U45" s="175"/>
      <c r="V45" s="175"/>
      <c r="W45" s="175"/>
      <c r="X45" s="175"/>
      <c r="Y45" s="175"/>
      <c r="Z45" s="175"/>
    </row>
    <row r="46" spans="1:26" s="162" customFormat="1" ht="60">
      <c r="A46" s="150">
        <f t="shared" si="0"/>
        <v>4</v>
      </c>
      <c r="B46" s="153" t="s">
        <v>2568</v>
      </c>
      <c r="C46" s="153" t="s">
        <v>2568</v>
      </c>
      <c r="D46" s="153" t="s">
        <v>2576</v>
      </c>
      <c r="E46" s="557" t="s">
        <v>2577</v>
      </c>
      <c r="F46" s="153" t="s">
        <v>336</v>
      </c>
      <c r="G46" s="153" t="s">
        <v>53</v>
      </c>
      <c r="H46" s="514">
        <v>39783</v>
      </c>
      <c r="I46" s="514">
        <v>40301</v>
      </c>
      <c r="J46" s="514" t="s">
        <v>19</v>
      </c>
      <c r="K46" s="567">
        <v>5</v>
      </c>
      <c r="L46" s="959" t="s">
        <v>53</v>
      </c>
      <c r="M46" s="515"/>
      <c r="N46" s="543" t="s">
        <v>53</v>
      </c>
      <c r="O46" s="544">
        <v>1087253221</v>
      </c>
      <c r="P46" s="544">
        <v>72</v>
      </c>
      <c r="Q46" s="888" t="s">
        <v>2578</v>
      </c>
      <c r="R46" s="175"/>
      <c r="S46" s="175"/>
      <c r="T46" s="175"/>
      <c r="U46" s="175"/>
      <c r="V46" s="175"/>
      <c r="W46" s="175"/>
      <c r="X46" s="175"/>
      <c r="Y46" s="175"/>
      <c r="Z46" s="175"/>
    </row>
    <row r="47" spans="1:26" s="162" customFormat="1" ht="30">
      <c r="A47" s="150">
        <f t="shared" si="0"/>
        <v>5</v>
      </c>
      <c r="B47" s="153" t="s">
        <v>2568</v>
      </c>
      <c r="C47" s="153" t="s">
        <v>2568</v>
      </c>
      <c r="D47" s="153" t="s">
        <v>2576</v>
      </c>
      <c r="E47" s="557" t="s">
        <v>2579</v>
      </c>
      <c r="F47" s="153" t="s">
        <v>336</v>
      </c>
      <c r="G47" s="153" t="s">
        <v>53</v>
      </c>
      <c r="H47" s="514">
        <v>40581</v>
      </c>
      <c r="I47" s="514">
        <v>40847</v>
      </c>
      <c r="J47" s="514" t="s">
        <v>19</v>
      </c>
      <c r="K47" s="567">
        <v>8.8000000000000007</v>
      </c>
      <c r="L47" s="959" t="s">
        <v>53</v>
      </c>
      <c r="M47" s="515"/>
      <c r="N47" s="543" t="s">
        <v>53</v>
      </c>
      <c r="O47" s="544">
        <v>1074373466</v>
      </c>
      <c r="P47" s="544">
        <v>72</v>
      </c>
      <c r="Q47" s="888" t="s">
        <v>2580</v>
      </c>
      <c r="R47" s="175"/>
      <c r="S47" s="175"/>
      <c r="T47" s="175"/>
      <c r="U47" s="175"/>
      <c r="V47" s="175"/>
      <c r="W47" s="175"/>
      <c r="X47" s="175"/>
      <c r="Y47" s="175"/>
      <c r="Z47" s="175"/>
    </row>
    <row r="48" spans="1:26" s="162" customFormat="1" ht="30">
      <c r="A48" s="150">
        <f t="shared" si="0"/>
        <v>6</v>
      </c>
      <c r="B48" s="153" t="s">
        <v>2568</v>
      </c>
      <c r="C48" s="153" t="s">
        <v>2568</v>
      </c>
      <c r="D48" s="153" t="s">
        <v>2576</v>
      </c>
      <c r="E48" s="557" t="s">
        <v>2581</v>
      </c>
      <c r="F48" s="153" t="s">
        <v>336</v>
      </c>
      <c r="G48" s="153" t="s">
        <v>53</v>
      </c>
      <c r="H48" s="514">
        <v>40182</v>
      </c>
      <c r="I48" s="514">
        <v>40543</v>
      </c>
      <c r="J48" s="514" t="s">
        <v>19</v>
      </c>
      <c r="K48" s="567">
        <v>7.8</v>
      </c>
      <c r="L48" s="959" t="s">
        <v>53</v>
      </c>
      <c r="M48" s="515"/>
      <c r="N48" s="543" t="s">
        <v>53</v>
      </c>
      <c r="O48" s="544">
        <v>795712000</v>
      </c>
      <c r="P48" s="544">
        <v>72</v>
      </c>
      <c r="Q48" s="888" t="s">
        <v>2580</v>
      </c>
      <c r="R48" s="175"/>
      <c r="S48" s="175"/>
      <c r="T48" s="175"/>
      <c r="U48" s="175"/>
      <c r="V48" s="175"/>
      <c r="W48" s="175"/>
      <c r="X48" s="175"/>
      <c r="Y48" s="175"/>
      <c r="Z48" s="175"/>
    </row>
    <row r="49" spans="1:26" s="162" customFormat="1" ht="65.25" customHeight="1">
      <c r="A49" s="150">
        <f t="shared" si="0"/>
        <v>7</v>
      </c>
      <c r="B49" s="153"/>
      <c r="C49" s="153" t="s">
        <v>2568</v>
      </c>
      <c r="D49" s="153" t="s">
        <v>2576</v>
      </c>
      <c r="E49" s="557" t="s">
        <v>2582</v>
      </c>
      <c r="F49" s="153" t="s">
        <v>336</v>
      </c>
      <c r="G49" s="153" t="s">
        <v>53</v>
      </c>
      <c r="H49" s="514">
        <v>40581</v>
      </c>
      <c r="I49" s="514">
        <v>40847</v>
      </c>
      <c r="J49" s="514" t="s">
        <v>19</v>
      </c>
      <c r="K49" s="567">
        <v>0</v>
      </c>
      <c r="L49" s="959" t="s">
        <v>53</v>
      </c>
      <c r="M49" s="515"/>
      <c r="N49" s="543" t="s">
        <v>53</v>
      </c>
      <c r="O49" s="544">
        <v>663082757</v>
      </c>
      <c r="P49" s="544">
        <v>72</v>
      </c>
      <c r="Q49" s="888" t="s">
        <v>2583</v>
      </c>
      <c r="R49" s="175"/>
      <c r="S49" s="175"/>
      <c r="T49" s="175"/>
      <c r="U49" s="175"/>
      <c r="V49" s="175"/>
      <c r="W49" s="175"/>
      <c r="X49" s="175"/>
      <c r="Y49" s="175"/>
      <c r="Z49" s="175"/>
    </row>
    <row r="50" spans="1:26" s="162" customFormat="1" ht="76.5" customHeight="1">
      <c r="A50" s="150">
        <f t="shared" si="0"/>
        <v>8</v>
      </c>
      <c r="B50" s="153" t="s">
        <v>2568</v>
      </c>
      <c r="C50" s="153" t="s">
        <v>2568</v>
      </c>
      <c r="D50" s="153" t="s">
        <v>2576</v>
      </c>
      <c r="E50" s="557" t="s">
        <v>2584</v>
      </c>
      <c r="F50" s="153" t="s">
        <v>336</v>
      </c>
      <c r="G50" s="153" t="s">
        <v>53</v>
      </c>
      <c r="H50" s="514">
        <v>40427</v>
      </c>
      <c r="I50" s="514">
        <v>40574</v>
      </c>
      <c r="J50" s="514" t="s">
        <v>19</v>
      </c>
      <c r="K50" s="515">
        <v>1</v>
      </c>
      <c r="L50" s="959" t="s">
        <v>53</v>
      </c>
      <c r="M50" s="515"/>
      <c r="N50" s="543" t="s">
        <v>53</v>
      </c>
      <c r="O50" s="544">
        <v>595786333</v>
      </c>
      <c r="P50" s="544">
        <v>72</v>
      </c>
      <c r="Q50" s="888" t="s">
        <v>2585</v>
      </c>
      <c r="R50" s="175"/>
      <c r="S50" s="175"/>
      <c r="T50" s="175"/>
      <c r="U50" s="175"/>
      <c r="V50" s="175"/>
      <c r="W50" s="175"/>
      <c r="X50" s="175"/>
      <c r="Y50" s="175"/>
      <c r="Z50" s="175"/>
    </row>
    <row r="51" spans="1:26" s="162" customFormat="1">
      <c r="A51" s="150"/>
      <c r="B51" s="151" t="s">
        <v>28</v>
      </c>
      <c r="C51" s="152"/>
      <c r="D51" s="153"/>
      <c r="E51" s="154"/>
      <c r="F51" s="155"/>
      <c r="G51" s="152"/>
      <c r="H51" s="152"/>
      <c r="I51" s="514"/>
      <c r="J51" s="514"/>
      <c r="K51" s="547">
        <f t="shared" ref="K51:N51" si="1">SUM(K43:K50)</f>
        <v>59.099999999999994</v>
      </c>
      <c r="L51" s="547">
        <f t="shared" si="1"/>
        <v>0</v>
      </c>
      <c r="M51" s="889">
        <f t="shared" si="1"/>
        <v>8000</v>
      </c>
      <c r="N51" s="547">
        <f t="shared" si="1"/>
        <v>0</v>
      </c>
      <c r="O51" s="544"/>
      <c r="P51" s="544"/>
      <c r="Q51" s="161"/>
    </row>
    <row r="52" spans="1:26" s="112" customFormat="1">
      <c r="E52" s="163"/>
    </row>
    <row r="53" spans="1:26" s="112" customFormat="1">
      <c r="B53" s="1253" t="s">
        <v>60</v>
      </c>
      <c r="C53" s="1253" t="s">
        <v>61</v>
      </c>
      <c r="D53" s="1255" t="s">
        <v>62</v>
      </c>
      <c r="E53" s="1255"/>
    </row>
    <row r="54" spans="1:26" s="112" customFormat="1">
      <c r="B54" s="1254"/>
      <c r="C54" s="1254"/>
      <c r="D54" s="625" t="s">
        <v>63</v>
      </c>
      <c r="E54" s="165" t="s">
        <v>64</v>
      </c>
    </row>
    <row r="55" spans="1:26" s="112" customFormat="1" ht="30.6" customHeight="1">
      <c r="B55" s="166" t="s">
        <v>65</v>
      </c>
      <c r="C55" s="167">
        <f>+K51</f>
        <v>59.099999999999994</v>
      </c>
      <c r="D55" s="117"/>
      <c r="E55" s="117" t="s">
        <v>184</v>
      </c>
      <c r="F55" s="168"/>
      <c r="G55" s="168"/>
      <c r="H55" s="168"/>
      <c r="I55" s="168"/>
      <c r="J55" s="168"/>
      <c r="K55" s="168"/>
      <c r="L55" s="168"/>
      <c r="M55" s="168"/>
    </row>
    <row r="56" spans="1:26" s="112" customFormat="1" ht="30" customHeight="1">
      <c r="B56" s="166" t="s">
        <v>66</v>
      </c>
      <c r="C56" s="167">
        <f>+M51</f>
        <v>8000</v>
      </c>
      <c r="D56" s="117"/>
      <c r="E56" s="117" t="s">
        <v>184</v>
      </c>
    </row>
    <row r="57" spans="1:26" s="112" customFormat="1">
      <c r="B57" s="113"/>
      <c r="C57" s="1274"/>
      <c r="D57" s="1274"/>
      <c r="E57" s="1274"/>
      <c r="F57" s="1274"/>
      <c r="G57" s="1274"/>
      <c r="H57" s="1274"/>
      <c r="I57" s="1274"/>
      <c r="J57" s="1274"/>
      <c r="K57" s="1274"/>
      <c r="L57" s="1274"/>
      <c r="M57" s="1274"/>
      <c r="N57" s="1274"/>
    </row>
    <row r="58" spans="1:26" ht="28.15" customHeight="1" thickBot="1"/>
    <row r="59" spans="1:26" ht="27" thickBot="1">
      <c r="B59" s="1275" t="s">
        <v>68</v>
      </c>
      <c r="C59" s="1275"/>
      <c r="D59" s="1275"/>
      <c r="E59" s="1275"/>
      <c r="F59" s="1275"/>
      <c r="G59" s="1275"/>
      <c r="H59" s="1275"/>
      <c r="I59" s="1275"/>
      <c r="J59" s="1275"/>
      <c r="K59" s="1275"/>
      <c r="L59" s="1275"/>
      <c r="M59" s="1275"/>
      <c r="N59" s="1275"/>
    </row>
    <row r="62" spans="1:26" ht="109.5" customHeight="1">
      <c r="B62" s="114" t="s">
        <v>69</v>
      </c>
      <c r="C62" s="115" t="s">
        <v>70</v>
      </c>
      <c r="D62" s="115" t="s">
        <v>71</v>
      </c>
      <c r="E62" s="115" t="s">
        <v>72</v>
      </c>
      <c r="F62" s="115" t="s">
        <v>73</v>
      </c>
      <c r="G62" s="115" t="s">
        <v>74</v>
      </c>
      <c r="H62" s="115" t="s">
        <v>75</v>
      </c>
      <c r="I62" s="115" t="s">
        <v>76</v>
      </c>
      <c r="J62" s="115" t="s">
        <v>77</v>
      </c>
      <c r="K62" s="115" t="s">
        <v>78</v>
      </c>
      <c r="L62" s="115" t="s">
        <v>79</v>
      </c>
      <c r="M62" s="116" t="s">
        <v>80</v>
      </c>
      <c r="N62" s="116" t="s">
        <v>81</v>
      </c>
      <c r="O62" s="1271" t="s">
        <v>82</v>
      </c>
      <c r="P62" s="1273"/>
      <c r="Q62" s="115" t="s">
        <v>83</v>
      </c>
    </row>
    <row r="63" spans="1:26">
      <c r="B63" s="119" t="s">
        <v>2586</v>
      </c>
      <c r="C63" s="119" t="s">
        <v>155</v>
      </c>
      <c r="D63" s="120" t="s">
        <v>2781</v>
      </c>
      <c r="E63" s="120">
        <v>752</v>
      </c>
      <c r="F63" s="121" t="s">
        <v>53</v>
      </c>
      <c r="G63" s="121" t="s">
        <v>53</v>
      </c>
      <c r="H63" s="121" t="s">
        <v>53</v>
      </c>
      <c r="I63" s="122" t="s">
        <v>18</v>
      </c>
      <c r="J63" s="121" t="s">
        <v>53</v>
      </c>
      <c r="K63" s="121" t="s">
        <v>53</v>
      </c>
      <c r="L63" s="121" t="s">
        <v>53</v>
      </c>
      <c r="M63" s="121" t="s">
        <v>53</v>
      </c>
      <c r="N63" s="121" t="s">
        <v>53</v>
      </c>
      <c r="O63" s="1278"/>
      <c r="P63" s="1279"/>
      <c r="Q63" s="44" t="s">
        <v>18</v>
      </c>
    </row>
    <row r="64" spans="1:26">
      <c r="B64" s="1" t="s">
        <v>88</v>
      </c>
    </row>
    <row r="65" spans="2:17">
      <c r="B65" s="1" t="s">
        <v>89</v>
      </c>
    </row>
    <row r="66" spans="2:17">
      <c r="B66" s="1" t="s">
        <v>90</v>
      </c>
    </row>
    <row r="68" spans="2:17" ht="15.75" thickBot="1"/>
    <row r="69" spans="2:17" ht="27" thickBot="1">
      <c r="B69" s="1268" t="s">
        <v>91</v>
      </c>
      <c r="C69" s="1269"/>
      <c r="D69" s="1269"/>
      <c r="E69" s="1269"/>
      <c r="F69" s="1269"/>
      <c r="G69" s="1269"/>
      <c r="H69" s="1269"/>
      <c r="I69" s="1269"/>
      <c r="J69" s="1269"/>
      <c r="K69" s="1269"/>
      <c r="L69" s="1269"/>
      <c r="M69" s="1269"/>
      <c r="N69" s="1270"/>
    </row>
    <row r="74" spans="2:17" ht="96" customHeight="1">
      <c r="B74" s="114" t="s">
        <v>92</v>
      </c>
      <c r="C74" s="114" t="s">
        <v>93</v>
      </c>
      <c r="D74" s="114" t="s">
        <v>94</v>
      </c>
      <c r="E74" s="114" t="s">
        <v>95</v>
      </c>
      <c r="F74" s="114" t="s">
        <v>96</v>
      </c>
      <c r="G74" s="114" t="s">
        <v>97</v>
      </c>
      <c r="H74" s="114" t="s">
        <v>98</v>
      </c>
      <c r="I74" s="114" t="s">
        <v>99</v>
      </c>
      <c r="J74" s="1271" t="s">
        <v>100</v>
      </c>
      <c r="K74" s="1272"/>
      <c r="L74" s="1273"/>
      <c r="M74" s="114" t="s">
        <v>101</v>
      </c>
      <c r="N74" s="114" t="s">
        <v>102</v>
      </c>
      <c r="O74" s="114" t="s">
        <v>103</v>
      </c>
      <c r="P74" s="1271" t="s">
        <v>82</v>
      </c>
      <c r="Q74" s="1273"/>
    </row>
    <row r="75" spans="2:17" s="983" customFormat="1" ht="105">
      <c r="B75" s="980" t="s">
        <v>187</v>
      </c>
      <c r="C75" s="980" t="s">
        <v>2782</v>
      </c>
      <c r="D75" s="622" t="s">
        <v>2783</v>
      </c>
      <c r="E75" s="980">
        <v>1062305247</v>
      </c>
      <c r="F75" s="138" t="s">
        <v>2784</v>
      </c>
      <c r="G75" s="980" t="s">
        <v>2785</v>
      </c>
      <c r="H75" s="982">
        <v>41867</v>
      </c>
      <c r="I75" s="980" t="s">
        <v>53</v>
      </c>
      <c r="J75" s="622" t="s">
        <v>2786</v>
      </c>
      <c r="K75" s="622" t="s">
        <v>2787</v>
      </c>
      <c r="L75" s="622" t="s">
        <v>2788</v>
      </c>
      <c r="M75" s="138" t="s">
        <v>18</v>
      </c>
      <c r="N75" s="980" t="s">
        <v>588</v>
      </c>
      <c r="O75" s="980" t="s">
        <v>18</v>
      </c>
      <c r="P75" s="1365" t="s">
        <v>2789</v>
      </c>
      <c r="Q75" s="1365"/>
    </row>
    <row r="76" spans="2:17" s="983" customFormat="1" ht="30">
      <c r="B76" s="138" t="s">
        <v>187</v>
      </c>
      <c r="C76" s="138" t="s">
        <v>2782</v>
      </c>
      <c r="D76" s="138" t="s">
        <v>2790</v>
      </c>
      <c r="E76" s="138">
        <v>25331586</v>
      </c>
      <c r="F76" s="138" t="s">
        <v>114</v>
      </c>
      <c r="G76" s="138" t="s">
        <v>2708</v>
      </c>
      <c r="H76" s="982">
        <v>41257</v>
      </c>
      <c r="I76" s="622">
        <v>144513</v>
      </c>
      <c r="J76" s="138" t="s">
        <v>2791</v>
      </c>
      <c r="K76" s="138" t="s">
        <v>2792</v>
      </c>
      <c r="L76" s="138" t="s">
        <v>187</v>
      </c>
      <c r="M76" s="138" t="s">
        <v>18</v>
      </c>
      <c r="N76" s="138" t="s">
        <v>19</v>
      </c>
      <c r="O76" s="138" t="s">
        <v>18</v>
      </c>
      <c r="P76" s="1365" t="s">
        <v>2793</v>
      </c>
      <c r="Q76" s="1365"/>
    </row>
    <row r="77" spans="2:17" s="983" customFormat="1" ht="45">
      <c r="B77" s="138" t="s">
        <v>187</v>
      </c>
      <c r="C77" s="138" t="s">
        <v>2782</v>
      </c>
      <c r="D77" s="138" t="s">
        <v>2794</v>
      </c>
      <c r="E77" s="138">
        <v>76337902</v>
      </c>
      <c r="F77" s="138" t="s">
        <v>2795</v>
      </c>
      <c r="G77" s="138" t="s">
        <v>2796</v>
      </c>
      <c r="H77" s="982">
        <v>40725</v>
      </c>
      <c r="I77" s="138" t="s">
        <v>53</v>
      </c>
      <c r="J77" s="138" t="s">
        <v>2791</v>
      </c>
      <c r="K77" s="138" t="s">
        <v>2797</v>
      </c>
      <c r="L77" s="138" t="s">
        <v>187</v>
      </c>
      <c r="M77" s="138" t="s">
        <v>18</v>
      </c>
      <c r="N77" s="138" t="s">
        <v>19</v>
      </c>
      <c r="O77" s="138" t="s">
        <v>18</v>
      </c>
      <c r="P77" s="1365" t="s">
        <v>2798</v>
      </c>
      <c r="Q77" s="1365"/>
    </row>
    <row r="78" spans="2:17" s="983" customFormat="1" ht="60">
      <c r="B78" s="138" t="s">
        <v>133</v>
      </c>
      <c r="C78" s="138" t="s">
        <v>2799</v>
      </c>
      <c r="D78" s="138" t="s">
        <v>2800</v>
      </c>
      <c r="E78" s="138">
        <v>31945398</v>
      </c>
      <c r="F78" s="138" t="s">
        <v>2801</v>
      </c>
      <c r="G78" s="138" t="s">
        <v>182</v>
      </c>
      <c r="H78" s="982">
        <v>41870</v>
      </c>
      <c r="I78" s="138" t="s">
        <v>53</v>
      </c>
      <c r="J78" s="138" t="s">
        <v>2791</v>
      </c>
      <c r="K78" s="138" t="s">
        <v>2802</v>
      </c>
      <c r="L78" s="138" t="s">
        <v>2803</v>
      </c>
      <c r="M78" s="138" t="s">
        <v>18</v>
      </c>
      <c r="N78" s="138" t="s">
        <v>336</v>
      </c>
      <c r="O78" s="138" t="s">
        <v>18</v>
      </c>
      <c r="P78" s="1365"/>
      <c r="Q78" s="1365"/>
    </row>
    <row r="79" spans="2:17" s="983" customFormat="1" ht="60">
      <c r="B79" s="138" t="s">
        <v>133</v>
      </c>
      <c r="C79" s="138" t="s">
        <v>2799</v>
      </c>
      <c r="D79" s="138" t="s">
        <v>2804</v>
      </c>
      <c r="E79" s="138">
        <v>1062284467</v>
      </c>
      <c r="F79" s="138" t="s">
        <v>2721</v>
      </c>
      <c r="G79" s="138" t="s">
        <v>244</v>
      </c>
      <c r="H79" s="138" t="s">
        <v>53</v>
      </c>
      <c r="I79" s="138" t="s">
        <v>53</v>
      </c>
      <c r="J79" s="138" t="s">
        <v>2805</v>
      </c>
      <c r="K79" s="138" t="s">
        <v>2806</v>
      </c>
      <c r="L79" s="622" t="s">
        <v>2807</v>
      </c>
      <c r="M79" s="138" t="s">
        <v>18</v>
      </c>
      <c r="N79" s="138" t="s">
        <v>588</v>
      </c>
      <c r="O79" s="138" t="s">
        <v>18</v>
      </c>
      <c r="P79" s="1369" t="s">
        <v>2773</v>
      </c>
      <c r="Q79" s="1370"/>
    </row>
    <row r="80" spans="2:17" s="983" customFormat="1" ht="75">
      <c r="B80" s="138" t="s">
        <v>133</v>
      </c>
      <c r="C80" s="138" t="s">
        <v>2799</v>
      </c>
      <c r="D80" s="138" t="s">
        <v>2808</v>
      </c>
      <c r="E80" s="138">
        <v>25627966</v>
      </c>
      <c r="F80" s="138" t="s">
        <v>114</v>
      </c>
      <c r="G80" s="138" t="s">
        <v>2708</v>
      </c>
      <c r="H80" s="982">
        <v>41516</v>
      </c>
      <c r="I80" s="622">
        <v>139291</v>
      </c>
      <c r="J80" s="138" t="s">
        <v>2809</v>
      </c>
      <c r="K80" s="138" t="s">
        <v>2810</v>
      </c>
      <c r="L80" s="138" t="s">
        <v>2811</v>
      </c>
      <c r="M80" s="138" t="s">
        <v>18</v>
      </c>
      <c r="N80" s="138" t="s">
        <v>18</v>
      </c>
      <c r="O80" s="138" t="s">
        <v>18</v>
      </c>
      <c r="P80" s="1369"/>
      <c r="Q80" s="1370"/>
    </row>
    <row r="81" spans="2:17" s="983" customFormat="1" ht="150">
      <c r="B81" s="138" t="s">
        <v>133</v>
      </c>
      <c r="C81" s="138" t="s">
        <v>2799</v>
      </c>
      <c r="D81" s="138" t="s">
        <v>2812</v>
      </c>
      <c r="E81" s="138">
        <v>66986132</v>
      </c>
      <c r="F81" s="138" t="s">
        <v>114</v>
      </c>
      <c r="G81" s="138" t="s">
        <v>182</v>
      </c>
      <c r="H81" s="982" t="s">
        <v>2813</v>
      </c>
      <c r="I81" s="622">
        <v>131638</v>
      </c>
      <c r="J81" s="138" t="s">
        <v>2814</v>
      </c>
      <c r="K81" s="138" t="s">
        <v>2815</v>
      </c>
      <c r="L81" s="138" t="s">
        <v>2816</v>
      </c>
      <c r="M81" s="138" t="s">
        <v>18</v>
      </c>
      <c r="N81" s="138" t="s">
        <v>19</v>
      </c>
      <c r="O81" s="138" t="s">
        <v>18</v>
      </c>
      <c r="P81" s="1369" t="s">
        <v>2817</v>
      </c>
      <c r="Q81" s="1370"/>
    </row>
    <row r="82" spans="2:17" s="983" customFormat="1" ht="30">
      <c r="B82" s="138" t="s">
        <v>133</v>
      </c>
      <c r="C82" s="138" t="s">
        <v>2799</v>
      </c>
      <c r="D82" s="138" t="s">
        <v>2818</v>
      </c>
      <c r="E82" s="138">
        <v>3460219</v>
      </c>
      <c r="F82" s="138" t="s">
        <v>2801</v>
      </c>
      <c r="G82" s="138" t="s">
        <v>2708</v>
      </c>
      <c r="H82" s="982" t="s">
        <v>53</v>
      </c>
      <c r="I82" s="138" t="s">
        <v>53</v>
      </c>
      <c r="J82" s="138" t="s">
        <v>2819</v>
      </c>
      <c r="K82" s="138" t="s">
        <v>2820</v>
      </c>
      <c r="L82" s="138" t="s">
        <v>2821</v>
      </c>
      <c r="M82" s="138" t="s">
        <v>18</v>
      </c>
      <c r="N82" s="138" t="s">
        <v>19</v>
      </c>
      <c r="O82" s="138" t="s">
        <v>18</v>
      </c>
      <c r="P82" s="1369" t="s">
        <v>2822</v>
      </c>
      <c r="Q82" s="1370"/>
    </row>
    <row r="83" spans="2:17" s="983" customFormat="1" ht="30">
      <c r="B83" s="138" t="s">
        <v>133</v>
      </c>
      <c r="C83" s="138" t="s">
        <v>2799</v>
      </c>
      <c r="D83" s="138" t="s">
        <v>2823</v>
      </c>
      <c r="E83" s="138">
        <v>25275595</v>
      </c>
      <c r="F83" s="138" t="s">
        <v>114</v>
      </c>
      <c r="G83" s="138" t="s">
        <v>353</v>
      </c>
      <c r="H83" s="982">
        <v>37431</v>
      </c>
      <c r="I83" s="138" t="s">
        <v>53</v>
      </c>
      <c r="J83" s="138"/>
      <c r="K83" s="138"/>
      <c r="L83" s="138"/>
      <c r="M83" s="138" t="s">
        <v>18</v>
      </c>
      <c r="N83" s="138" t="s">
        <v>588</v>
      </c>
      <c r="O83" s="138" t="s">
        <v>18</v>
      </c>
      <c r="P83" s="1369" t="s">
        <v>2822</v>
      </c>
      <c r="Q83" s="1370"/>
    </row>
    <row r="84" spans="2:17" s="983" customFormat="1"/>
    <row r="85" spans="2:17" s="983" customFormat="1" ht="15.75" thickBot="1"/>
    <row r="86" spans="2:17" s="983" customFormat="1" ht="27" thickBot="1">
      <c r="B86" s="1489" t="s">
        <v>118</v>
      </c>
      <c r="C86" s="1490"/>
      <c r="D86" s="1490"/>
      <c r="E86" s="1490"/>
      <c r="F86" s="1490"/>
      <c r="G86" s="1490"/>
      <c r="H86" s="1490"/>
      <c r="I86" s="1490"/>
      <c r="J86" s="1490"/>
      <c r="K86" s="1490"/>
      <c r="L86" s="1490"/>
      <c r="M86" s="1490"/>
      <c r="N86" s="1491"/>
    </row>
    <row r="87" spans="2:17" s="983" customFormat="1"/>
    <row r="88" spans="2:17" s="983" customFormat="1"/>
    <row r="89" spans="2:17" s="983" customFormat="1" ht="30">
      <c r="B89" s="851" t="s">
        <v>17</v>
      </c>
      <c r="C89" s="851" t="s">
        <v>119</v>
      </c>
      <c r="D89" s="1492" t="s">
        <v>82</v>
      </c>
      <c r="E89" s="1493"/>
    </row>
    <row r="90" spans="2:17" s="983" customFormat="1" ht="30">
      <c r="B90" s="138" t="s">
        <v>181</v>
      </c>
      <c r="C90" s="138"/>
      <c r="D90" s="1367"/>
      <c r="E90" s="1367"/>
    </row>
    <row r="91" spans="2:17" s="983" customFormat="1"/>
    <row r="92" spans="2:17" s="983" customFormat="1"/>
    <row r="93" spans="2:17" s="983" customFormat="1" ht="26.25">
      <c r="B93" s="1494" t="s">
        <v>121</v>
      </c>
      <c r="C93" s="1495"/>
      <c r="D93" s="1495"/>
      <c r="E93" s="1495"/>
      <c r="F93" s="1495"/>
      <c r="G93" s="1495"/>
      <c r="H93" s="1495"/>
      <c r="I93" s="1495"/>
      <c r="J93" s="1495"/>
      <c r="K93" s="1495"/>
      <c r="L93" s="1495"/>
      <c r="M93" s="1495"/>
      <c r="N93" s="1495"/>
      <c r="O93" s="1495"/>
      <c r="P93" s="1495"/>
    </row>
    <row r="94" spans="2:17" s="983" customFormat="1"/>
    <row r="95" spans="2:17" s="983" customFormat="1" ht="15.75" thickBot="1"/>
    <row r="96" spans="2:17" s="983" customFormat="1" ht="27" thickBot="1">
      <c r="B96" s="1496" t="s">
        <v>122</v>
      </c>
      <c r="C96" s="1497"/>
      <c r="D96" s="1497"/>
      <c r="E96" s="1497"/>
      <c r="F96" s="1497"/>
      <c r="G96" s="1497"/>
      <c r="H96" s="1497"/>
      <c r="I96" s="1497"/>
      <c r="J96" s="1497"/>
      <c r="K96" s="1497"/>
      <c r="L96" s="1497"/>
      <c r="M96" s="1497"/>
      <c r="N96" s="1498"/>
    </row>
    <row r="97" spans="1:26" s="983" customFormat="1"/>
    <row r="98" spans="1:26" s="983" customFormat="1" ht="15.75" thickBot="1">
      <c r="M98" s="768"/>
      <c r="N98" s="768"/>
    </row>
    <row r="99" spans="1:26" s="984" customFormat="1" ht="60">
      <c r="B99" s="52" t="s">
        <v>33</v>
      </c>
      <c r="C99" s="52" t="s">
        <v>34</v>
      </c>
      <c r="D99" s="52" t="s">
        <v>35</v>
      </c>
      <c r="E99" s="52" t="s">
        <v>36</v>
      </c>
      <c r="F99" s="52" t="s">
        <v>37</v>
      </c>
      <c r="G99" s="52" t="s">
        <v>38</v>
      </c>
      <c r="H99" s="52" t="s">
        <v>39</v>
      </c>
      <c r="I99" s="52" t="s">
        <v>40</v>
      </c>
      <c r="J99" s="52" t="s">
        <v>41</v>
      </c>
      <c r="K99" s="52" t="s">
        <v>42</v>
      </c>
      <c r="L99" s="52" t="s">
        <v>43</v>
      </c>
      <c r="M99" s="53" t="s">
        <v>44</v>
      </c>
      <c r="N99" s="52" t="s">
        <v>45</v>
      </c>
      <c r="O99" s="52" t="s">
        <v>46</v>
      </c>
      <c r="P99" s="54" t="s">
        <v>47</v>
      </c>
      <c r="Q99" s="54" t="s">
        <v>48</v>
      </c>
    </row>
    <row r="100" spans="1:26" s="72" customFormat="1" ht="128.25" customHeight="1">
      <c r="A100" s="55">
        <v>1</v>
      </c>
      <c r="B100" s="58"/>
      <c r="C100" s="985"/>
      <c r="D100" s="58"/>
      <c r="E100" s="58"/>
      <c r="F100" s="985"/>
      <c r="G100" s="986"/>
      <c r="H100" s="959"/>
      <c r="I100" s="959"/>
      <c r="J100" s="959"/>
      <c r="K100" s="959"/>
      <c r="L100" s="959"/>
      <c r="M100" s="567"/>
      <c r="N100" s="567"/>
      <c r="O100" s="987"/>
      <c r="P100" s="987"/>
      <c r="Q100" s="174"/>
      <c r="R100" s="71"/>
      <c r="S100" s="71"/>
      <c r="T100" s="71"/>
      <c r="U100" s="71"/>
      <c r="V100" s="71"/>
      <c r="W100" s="71"/>
      <c r="X100" s="71"/>
      <c r="Y100" s="71"/>
      <c r="Z100" s="71"/>
    </row>
    <row r="101" spans="1:26" s="72" customFormat="1" ht="125.25" customHeight="1">
      <c r="A101" s="55">
        <f>A100+1</f>
        <v>2</v>
      </c>
      <c r="B101" s="58"/>
      <c r="C101" s="985"/>
      <c r="D101" s="58"/>
      <c r="E101" s="964"/>
      <c r="F101" s="985"/>
      <c r="G101" s="986"/>
      <c r="H101" s="959"/>
      <c r="I101" s="959"/>
      <c r="J101" s="959"/>
      <c r="K101" s="959"/>
      <c r="L101" s="959"/>
      <c r="M101" s="567"/>
      <c r="N101" s="567"/>
      <c r="O101" s="987"/>
      <c r="P101" s="987"/>
      <c r="Q101" s="174"/>
      <c r="R101" s="71"/>
      <c r="S101" s="71"/>
      <c r="T101" s="71"/>
      <c r="U101" s="71"/>
      <c r="V101" s="71"/>
      <c r="W101" s="71"/>
      <c r="X101" s="71"/>
      <c r="Y101" s="71"/>
      <c r="Z101" s="71"/>
    </row>
    <row r="102" spans="1:26" s="72" customFormat="1" ht="140.25" customHeight="1">
      <c r="A102" s="55">
        <f t="shared" ref="A102:A118" si="2">A101+1</f>
        <v>3</v>
      </c>
      <c r="B102" s="58"/>
      <c r="C102" s="985"/>
      <c r="D102" s="58"/>
      <c r="E102" s="964"/>
      <c r="F102" s="985"/>
      <c r="G102" s="986"/>
      <c r="H102" s="959"/>
      <c r="I102" s="959"/>
      <c r="J102" s="959"/>
      <c r="K102" s="959"/>
      <c r="L102" s="959"/>
      <c r="M102" s="567"/>
      <c r="N102" s="567"/>
      <c r="O102" s="987"/>
      <c r="P102" s="987"/>
      <c r="Q102" s="888"/>
      <c r="R102" s="71"/>
      <c r="S102" s="71"/>
      <c r="T102" s="71"/>
      <c r="U102" s="71"/>
      <c r="V102" s="71"/>
      <c r="W102" s="71"/>
      <c r="X102" s="71"/>
      <c r="Y102" s="71"/>
      <c r="Z102" s="71"/>
    </row>
    <row r="103" spans="1:26" s="72" customFormat="1" ht="88.5" customHeight="1">
      <c r="A103" s="55">
        <f t="shared" si="2"/>
        <v>4</v>
      </c>
      <c r="B103" s="58"/>
      <c r="C103" s="985"/>
      <c r="D103" s="58"/>
      <c r="E103" s="57"/>
      <c r="F103" s="985"/>
      <c r="G103" s="986"/>
      <c r="H103" s="959"/>
      <c r="I103" s="959"/>
      <c r="J103" s="959"/>
      <c r="K103" s="959"/>
      <c r="L103" s="959"/>
      <c r="M103" s="567"/>
      <c r="N103" s="567"/>
      <c r="O103" s="987"/>
      <c r="P103" s="987"/>
      <c r="Q103" s="888"/>
      <c r="R103" s="71"/>
      <c r="S103" s="71"/>
      <c r="T103" s="71"/>
      <c r="U103" s="71"/>
      <c r="V103" s="71"/>
      <c r="W103" s="71"/>
      <c r="X103" s="71"/>
      <c r="Y103" s="71"/>
      <c r="Z103" s="71"/>
    </row>
    <row r="104" spans="1:26" s="72" customFormat="1" ht="120.75" customHeight="1">
      <c r="A104" s="55">
        <f t="shared" si="2"/>
        <v>5</v>
      </c>
      <c r="B104" s="58"/>
      <c r="C104" s="985"/>
      <c r="D104" s="58"/>
      <c r="E104" s="57"/>
      <c r="F104" s="985"/>
      <c r="G104" s="986"/>
      <c r="H104" s="959"/>
      <c r="I104" s="959"/>
      <c r="J104" s="959"/>
      <c r="K104" s="959"/>
      <c r="L104" s="959"/>
      <c r="M104" s="567"/>
      <c r="N104" s="567"/>
      <c r="O104" s="987"/>
      <c r="P104" s="987"/>
      <c r="Q104" s="888"/>
      <c r="R104" s="71"/>
      <c r="S104" s="71"/>
      <c r="T104" s="71"/>
      <c r="U104" s="71"/>
      <c r="V104" s="71"/>
      <c r="W104" s="71"/>
      <c r="X104" s="71"/>
      <c r="Y104" s="71"/>
      <c r="Z104" s="71"/>
    </row>
    <row r="105" spans="1:26" s="72" customFormat="1" ht="122.25" customHeight="1">
      <c r="A105" s="55">
        <f t="shared" si="2"/>
        <v>6</v>
      </c>
      <c r="B105" s="58"/>
      <c r="C105" s="985"/>
      <c r="D105" s="58"/>
      <c r="E105" s="964"/>
      <c r="F105" s="985"/>
      <c r="G105" s="986"/>
      <c r="H105" s="959"/>
      <c r="I105" s="959"/>
      <c r="J105" s="959"/>
      <c r="K105" s="959"/>
      <c r="L105" s="959"/>
      <c r="M105" s="567"/>
      <c r="N105" s="567"/>
      <c r="O105" s="987"/>
      <c r="P105" s="987"/>
      <c r="Q105" s="888"/>
      <c r="R105" s="71"/>
      <c r="S105" s="71"/>
      <c r="T105" s="71"/>
      <c r="U105" s="71"/>
      <c r="V105" s="71"/>
      <c r="W105" s="71"/>
      <c r="X105" s="71"/>
      <c r="Y105" s="71"/>
      <c r="Z105" s="71"/>
    </row>
    <row r="106" spans="1:26" s="72" customFormat="1" ht="132.75" customHeight="1">
      <c r="A106" s="55">
        <f t="shared" si="2"/>
        <v>7</v>
      </c>
      <c r="B106" s="58"/>
      <c r="C106" s="985"/>
      <c r="D106" s="58"/>
      <c r="E106" s="964"/>
      <c r="F106" s="985"/>
      <c r="G106" s="986"/>
      <c r="H106" s="959"/>
      <c r="I106" s="959"/>
      <c r="J106" s="959"/>
      <c r="K106" s="959"/>
      <c r="L106" s="959"/>
      <c r="M106" s="567"/>
      <c r="N106" s="567"/>
      <c r="O106" s="987"/>
      <c r="P106" s="987"/>
      <c r="Q106" s="888"/>
      <c r="R106" s="71"/>
      <c r="S106" s="71"/>
      <c r="T106" s="71"/>
      <c r="U106" s="71"/>
      <c r="V106" s="71"/>
      <c r="W106" s="71"/>
      <c r="X106" s="71"/>
      <c r="Y106" s="71"/>
      <c r="Z106" s="71"/>
    </row>
    <row r="107" spans="1:26" s="72" customFormat="1" ht="134.25" customHeight="1">
      <c r="A107" s="55">
        <f t="shared" si="2"/>
        <v>8</v>
      </c>
      <c r="B107" s="58"/>
      <c r="C107" s="985"/>
      <c r="D107" s="58"/>
      <c r="E107" s="964"/>
      <c r="F107" s="985"/>
      <c r="G107" s="986"/>
      <c r="H107" s="959"/>
      <c r="I107" s="959"/>
      <c r="J107" s="959"/>
      <c r="K107" s="959"/>
      <c r="L107" s="959"/>
      <c r="M107" s="567"/>
      <c r="N107" s="567"/>
      <c r="O107" s="987"/>
      <c r="P107" s="987"/>
      <c r="Q107" s="888"/>
      <c r="R107" s="71"/>
      <c r="S107" s="71"/>
      <c r="T107" s="71"/>
      <c r="U107" s="71"/>
      <c r="V107" s="71"/>
      <c r="W107" s="71"/>
      <c r="X107" s="71"/>
      <c r="Y107" s="71"/>
      <c r="Z107" s="71"/>
    </row>
    <row r="108" spans="1:26" s="72" customFormat="1" ht="117" customHeight="1">
      <c r="A108" s="55">
        <f t="shared" si="2"/>
        <v>9</v>
      </c>
      <c r="B108" s="58"/>
      <c r="C108" s="985"/>
      <c r="D108" s="58"/>
      <c r="E108" s="964"/>
      <c r="F108" s="985"/>
      <c r="G108" s="986"/>
      <c r="H108" s="959"/>
      <c r="I108" s="959"/>
      <c r="J108" s="959"/>
      <c r="K108" s="959"/>
      <c r="L108" s="959"/>
      <c r="M108" s="567"/>
      <c r="N108" s="567"/>
      <c r="O108" s="987"/>
      <c r="P108" s="987"/>
      <c r="Q108" s="888"/>
      <c r="R108" s="71"/>
      <c r="S108" s="71"/>
      <c r="T108" s="71"/>
      <c r="U108" s="71"/>
      <c r="V108" s="71"/>
      <c r="W108" s="71"/>
      <c r="X108" s="71"/>
      <c r="Y108" s="71"/>
      <c r="Z108" s="71"/>
    </row>
    <row r="109" spans="1:26" s="72" customFormat="1" ht="192.75" customHeight="1">
      <c r="A109" s="55">
        <f t="shared" si="2"/>
        <v>10</v>
      </c>
      <c r="B109" s="58"/>
      <c r="C109" s="57"/>
      <c r="D109" s="58"/>
      <c r="E109" s="964"/>
      <c r="F109" s="985"/>
      <c r="G109" s="986"/>
      <c r="H109" s="959"/>
      <c r="I109" s="959"/>
      <c r="J109" s="959"/>
      <c r="K109" s="959"/>
      <c r="L109" s="959"/>
      <c r="M109" s="567"/>
      <c r="N109" s="567"/>
      <c r="O109" s="987"/>
      <c r="P109" s="987"/>
      <c r="Q109" s="888"/>
      <c r="R109" s="71"/>
      <c r="S109" s="71"/>
      <c r="T109" s="71"/>
      <c r="U109" s="71"/>
      <c r="V109" s="71"/>
      <c r="W109" s="71"/>
      <c r="X109" s="71"/>
      <c r="Y109" s="71"/>
      <c r="Z109" s="71"/>
    </row>
    <row r="110" spans="1:26" s="72" customFormat="1" ht="133.5" customHeight="1">
      <c r="A110" s="55">
        <f t="shared" si="2"/>
        <v>11</v>
      </c>
      <c r="B110" s="58"/>
      <c r="C110" s="57"/>
      <c r="D110" s="58"/>
      <c r="E110" s="964"/>
      <c r="F110" s="985"/>
      <c r="G110" s="986"/>
      <c r="H110" s="959"/>
      <c r="I110" s="959"/>
      <c r="J110" s="959"/>
      <c r="K110" s="959"/>
      <c r="L110" s="959"/>
      <c r="M110" s="567"/>
      <c r="N110" s="567"/>
      <c r="O110" s="987"/>
      <c r="P110" s="987"/>
      <c r="Q110" s="888"/>
      <c r="R110" s="71"/>
      <c r="S110" s="71"/>
      <c r="T110" s="71"/>
      <c r="U110" s="71"/>
      <c r="V110" s="71"/>
      <c r="W110" s="71"/>
      <c r="X110" s="71"/>
      <c r="Y110" s="71"/>
      <c r="Z110" s="71"/>
    </row>
    <row r="111" spans="1:26" s="72" customFormat="1" ht="135.75" customHeight="1">
      <c r="A111" s="55">
        <f t="shared" si="2"/>
        <v>12</v>
      </c>
      <c r="B111" s="58"/>
      <c r="C111" s="57"/>
      <c r="D111" s="58"/>
      <c r="E111" s="964"/>
      <c r="F111" s="985"/>
      <c r="G111" s="986"/>
      <c r="H111" s="959"/>
      <c r="I111" s="959"/>
      <c r="J111" s="959"/>
      <c r="K111" s="959"/>
      <c r="L111" s="959"/>
      <c r="M111" s="567"/>
      <c r="N111" s="567"/>
      <c r="O111" s="987"/>
      <c r="P111" s="987"/>
      <c r="Q111" s="888"/>
      <c r="R111" s="71"/>
      <c r="S111" s="71"/>
      <c r="T111" s="71"/>
      <c r="U111" s="71"/>
      <c r="V111" s="71"/>
      <c r="W111" s="71"/>
      <c r="X111" s="71"/>
      <c r="Y111" s="71"/>
      <c r="Z111" s="71"/>
    </row>
    <row r="112" spans="1:26" s="72" customFormat="1" ht="135" customHeight="1">
      <c r="A112" s="55">
        <f t="shared" si="2"/>
        <v>13</v>
      </c>
      <c r="B112" s="58"/>
      <c r="C112" s="57"/>
      <c r="D112" s="58"/>
      <c r="E112" s="964"/>
      <c r="F112" s="985"/>
      <c r="G112" s="986"/>
      <c r="H112" s="959"/>
      <c r="I112" s="959"/>
      <c r="J112" s="959"/>
      <c r="K112" s="959"/>
      <c r="L112" s="959"/>
      <c r="M112" s="567"/>
      <c r="N112" s="567"/>
      <c r="O112" s="987"/>
      <c r="P112" s="987"/>
      <c r="Q112" s="888"/>
      <c r="R112" s="71"/>
      <c r="S112" s="71"/>
      <c r="T112" s="71"/>
      <c r="U112" s="71"/>
      <c r="V112" s="71"/>
      <c r="W112" s="71"/>
      <c r="X112" s="71"/>
      <c r="Y112" s="71"/>
      <c r="Z112" s="71"/>
    </row>
    <row r="113" spans="1:26" s="72" customFormat="1" ht="142.5" customHeight="1">
      <c r="A113" s="55">
        <f t="shared" si="2"/>
        <v>14</v>
      </c>
      <c r="B113" s="58"/>
      <c r="C113" s="57"/>
      <c r="D113" s="58"/>
      <c r="E113" s="964"/>
      <c r="F113" s="985"/>
      <c r="G113" s="986"/>
      <c r="H113" s="959"/>
      <c r="I113" s="959"/>
      <c r="J113" s="959"/>
      <c r="K113" s="959"/>
      <c r="L113" s="959"/>
      <c r="M113" s="567"/>
      <c r="N113" s="567"/>
      <c r="O113" s="987"/>
      <c r="P113" s="987"/>
      <c r="Q113" s="888"/>
      <c r="R113" s="71"/>
      <c r="S113" s="71"/>
      <c r="T113" s="71"/>
      <c r="U113" s="71"/>
      <c r="V113" s="71"/>
      <c r="W113" s="71"/>
      <c r="X113" s="71"/>
      <c r="Y113" s="71"/>
      <c r="Z113" s="71"/>
    </row>
    <row r="114" spans="1:26" s="72" customFormat="1" ht="146.25" customHeight="1">
      <c r="A114" s="55">
        <f t="shared" si="2"/>
        <v>15</v>
      </c>
      <c r="B114" s="58"/>
      <c r="C114" s="57"/>
      <c r="D114" s="58"/>
      <c r="E114" s="515"/>
      <c r="F114" s="985"/>
      <c r="G114" s="986"/>
      <c r="H114" s="959"/>
      <c r="I114" s="959"/>
      <c r="J114" s="959"/>
      <c r="K114" s="959"/>
      <c r="L114" s="959"/>
      <c r="M114" s="567"/>
      <c r="N114" s="567"/>
      <c r="O114" s="987"/>
      <c r="P114" s="987"/>
      <c r="Q114" s="888"/>
      <c r="R114" s="71"/>
      <c r="S114" s="71"/>
      <c r="T114" s="71"/>
      <c r="U114" s="71"/>
      <c r="V114" s="71"/>
      <c r="W114" s="71"/>
      <c r="X114" s="71"/>
      <c r="Y114" s="71"/>
      <c r="Z114" s="71"/>
    </row>
    <row r="115" spans="1:26" s="72" customFormat="1" ht="165" customHeight="1">
      <c r="A115" s="55">
        <f t="shared" si="2"/>
        <v>16</v>
      </c>
      <c r="B115" s="58"/>
      <c r="C115" s="57"/>
      <c r="D115" s="58"/>
      <c r="E115" s="515"/>
      <c r="F115" s="985"/>
      <c r="G115" s="986"/>
      <c r="H115" s="959"/>
      <c r="I115" s="959"/>
      <c r="J115" s="959"/>
      <c r="K115" s="959"/>
      <c r="L115" s="959"/>
      <c r="M115" s="567"/>
      <c r="N115" s="567"/>
      <c r="O115" s="987"/>
      <c r="P115" s="987"/>
      <c r="Q115" s="888"/>
      <c r="R115" s="71"/>
      <c r="S115" s="71"/>
      <c r="T115" s="71"/>
      <c r="U115" s="71"/>
      <c r="V115" s="71"/>
      <c r="W115" s="71"/>
      <c r="X115" s="71"/>
      <c r="Y115" s="71"/>
      <c r="Z115" s="71"/>
    </row>
    <row r="116" spans="1:26" s="72" customFormat="1" ht="123" customHeight="1">
      <c r="A116" s="55">
        <f t="shared" si="2"/>
        <v>17</v>
      </c>
      <c r="B116" s="58"/>
      <c r="C116" s="57"/>
      <c r="D116" s="58"/>
      <c r="E116" s="515"/>
      <c r="F116" s="985"/>
      <c r="G116" s="986"/>
      <c r="H116" s="959"/>
      <c r="I116" s="959"/>
      <c r="J116" s="959"/>
      <c r="K116" s="959"/>
      <c r="L116" s="959"/>
      <c r="M116" s="567"/>
      <c r="N116" s="567"/>
      <c r="O116" s="987"/>
      <c r="P116" s="987"/>
      <c r="Q116" s="888"/>
      <c r="R116" s="71"/>
      <c r="S116" s="71"/>
      <c r="T116" s="71"/>
      <c r="U116" s="71"/>
      <c r="V116" s="71"/>
      <c r="W116" s="71"/>
      <c r="X116" s="71"/>
      <c r="Y116" s="71"/>
      <c r="Z116" s="71"/>
    </row>
    <row r="117" spans="1:26" s="72" customFormat="1">
      <c r="A117" s="55">
        <f t="shared" si="2"/>
        <v>18</v>
      </c>
      <c r="B117" s="58"/>
      <c r="C117" s="57"/>
      <c r="D117" s="58"/>
      <c r="E117" s="515"/>
      <c r="F117" s="985"/>
      <c r="G117" s="986"/>
      <c r="H117" s="959"/>
      <c r="I117" s="959"/>
      <c r="J117" s="959"/>
      <c r="K117" s="959"/>
      <c r="L117" s="959"/>
      <c r="M117" s="567"/>
      <c r="N117" s="567"/>
      <c r="O117" s="987"/>
      <c r="P117" s="987"/>
      <c r="Q117" s="888"/>
      <c r="R117" s="71"/>
      <c r="S117" s="71"/>
      <c r="T117" s="71"/>
      <c r="U117" s="71"/>
      <c r="V117" s="71"/>
      <c r="W117" s="71"/>
      <c r="X117" s="71"/>
      <c r="Y117" s="71"/>
      <c r="Z117" s="71"/>
    </row>
    <row r="118" spans="1:26" s="72" customFormat="1" ht="126.75" customHeight="1">
      <c r="A118" s="55">
        <f t="shared" si="2"/>
        <v>19</v>
      </c>
      <c r="B118" s="58"/>
      <c r="C118" s="57"/>
      <c r="D118" s="58"/>
      <c r="E118" s="515"/>
      <c r="F118" s="985"/>
      <c r="G118" s="986"/>
      <c r="H118" s="959"/>
      <c r="I118" s="959"/>
      <c r="J118" s="959"/>
      <c r="K118" s="959"/>
      <c r="L118" s="959"/>
      <c r="M118" s="567"/>
      <c r="N118" s="567"/>
      <c r="O118" s="987"/>
      <c r="P118" s="987"/>
      <c r="Q118" s="888"/>
      <c r="R118" s="71"/>
      <c r="S118" s="71"/>
      <c r="T118" s="71"/>
      <c r="U118" s="71"/>
      <c r="V118" s="71"/>
      <c r="W118" s="71"/>
      <c r="X118" s="71"/>
      <c r="Y118" s="71"/>
      <c r="Z118" s="71"/>
    </row>
    <row r="119" spans="1:26" s="162" customFormat="1">
      <c r="A119" s="150"/>
      <c r="B119" s="151" t="s">
        <v>28</v>
      </c>
      <c r="C119" s="152"/>
      <c r="D119" s="153"/>
      <c r="E119" s="154"/>
      <c r="F119" s="155"/>
      <c r="G119" s="155"/>
      <c r="H119" s="155"/>
      <c r="I119" s="157"/>
      <c r="J119" s="157"/>
      <c r="K119" s="158">
        <f>SUM(K100:K100)</f>
        <v>0</v>
      </c>
      <c r="L119" s="158">
        <f>SUM(L100:L100)</f>
        <v>0</v>
      </c>
      <c r="M119" s="185">
        <f>SUM(M100:M100)</f>
        <v>0</v>
      </c>
      <c r="N119" s="158">
        <f>SUM(N100:N100)</f>
        <v>0</v>
      </c>
      <c r="O119" s="160"/>
      <c r="P119" s="160"/>
      <c r="Q119" s="161"/>
    </row>
    <row r="120" spans="1:26">
      <c r="B120" s="112"/>
      <c r="C120" s="112"/>
      <c r="D120" s="112"/>
      <c r="E120" s="163"/>
      <c r="F120" s="112"/>
      <c r="G120" s="112"/>
      <c r="H120" s="112"/>
      <c r="I120" s="112"/>
      <c r="J120" s="112"/>
      <c r="K120" s="112"/>
      <c r="L120" s="112"/>
      <c r="M120" s="112"/>
      <c r="N120" s="112"/>
      <c r="O120" s="112"/>
      <c r="P120" s="112"/>
    </row>
    <row r="121" spans="1:26" ht="18.75">
      <c r="B121" s="166" t="s">
        <v>123</v>
      </c>
      <c r="C121" s="176">
        <f>+K119</f>
        <v>0</v>
      </c>
      <c r="H121" s="168"/>
      <c r="I121" s="168"/>
      <c r="J121" s="168"/>
      <c r="K121" s="168"/>
      <c r="L121" s="168"/>
      <c r="M121" s="168"/>
      <c r="N121" s="112"/>
      <c r="O121" s="112"/>
      <c r="P121" s="112"/>
    </row>
    <row r="123" spans="1:26" ht="15.75" thickBot="1"/>
    <row r="124" spans="1:26" ht="37.15" customHeight="1" thickBot="1">
      <c r="B124" s="177" t="s">
        <v>124</v>
      </c>
      <c r="C124" s="142" t="s">
        <v>125</v>
      </c>
      <c r="D124" s="177" t="s">
        <v>27</v>
      </c>
      <c r="E124" s="142" t="s">
        <v>126</v>
      </c>
    </row>
    <row r="125" spans="1:26" ht="41.45" customHeight="1">
      <c r="B125" s="178" t="s">
        <v>127</v>
      </c>
      <c r="C125" s="179">
        <v>20</v>
      </c>
      <c r="D125" s="179">
        <v>0</v>
      </c>
      <c r="E125" s="1282">
        <f>+D125+D126+D127</f>
        <v>0</v>
      </c>
    </row>
    <row r="126" spans="1:26">
      <c r="B126" s="178" t="s">
        <v>128</v>
      </c>
      <c r="C126" s="118">
        <v>30</v>
      </c>
      <c r="D126" s="605">
        <v>0</v>
      </c>
      <c r="E126" s="1283"/>
    </row>
    <row r="127" spans="1:26" ht="15.75" thickBot="1">
      <c r="B127" s="178" t="s">
        <v>129</v>
      </c>
      <c r="C127" s="180">
        <v>40</v>
      </c>
      <c r="D127" s="180">
        <v>0</v>
      </c>
      <c r="E127" s="1284"/>
    </row>
    <row r="129" spans="2:17" ht="15.75" thickBot="1"/>
    <row r="130" spans="2:17" ht="27" thickBot="1">
      <c r="B130" s="1268" t="s">
        <v>130</v>
      </c>
      <c r="C130" s="1269"/>
      <c r="D130" s="1269"/>
      <c r="E130" s="1269"/>
      <c r="F130" s="1269"/>
      <c r="G130" s="1269"/>
      <c r="H130" s="1269"/>
      <c r="I130" s="1269"/>
      <c r="J130" s="1269"/>
      <c r="K130" s="1269"/>
      <c r="L130" s="1269"/>
      <c r="M130" s="1269"/>
      <c r="N130" s="1270"/>
    </row>
    <row r="132" spans="2:17" ht="76.5" customHeight="1">
      <c r="B132" s="114" t="s">
        <v>92</v>
      </c>
      <c r="C132" s="114" t="s">
        <v>93</v>
      </c>
      <c r="D132" s="114" t="s">
        <v>94</v>
      </c>
      <c r="E132" s="114" t="s">
        <v>95</v>
      </c>
      <c r="F132" s="114" t="s">
        <v>96</v>
      </c>
      <c r="G132" s="114" t="s">
        <v>97</v>
      </c>
      <c r="H132" s="114" t="s">
        <v>98</v>
      </c>
      <c r="I132" s="114" t="s">
        <v>99</v>
      </c>
      <c r="J132" s="1271" t="s">
        <v>100</v>
      </c>
      <c r="K132" s="1272"/>
      <c r="L132" s="1273"/>
      <c r="M132" s="114" t="s">
        <v>101</v>
      </c>
      <c r="N132" s="114" t="s">
        <v>102</v>
      </c>
      <c r="O132" s="114" t="s">
        <v>103</v>
      </c>
      <c r="P132" s="1271" t="s">
        <v>82</v>
      </c>
      <c r="Q132" s="1273"/>
    </row>
    <row r="133" spans="2:17" ht="60.75" customHeight="1">
      <c r="B133" s="213" t="s">
        <v>460</v>
      </c>
      <c r="C133" s="213"/>
      <c r="D133" s="213"/>
      <c r="E133" s="634"/>
      <c r="F133" s="119"/>
      <c r="G133" s="119"/>
      <c r="H133" s="219"/>
      <c r="I133" s="120"/>
      <c r="J133" s="46"/>
      <c r="K133" s="188"/>
      <c r="L133" s="122"/>
      <c r="M133" s="44"/>
      <c r="N133" s="44"/>
      <c r="O133" s="44"/>
      <c r="P133" s="1276"/>
      <c r="Q133" s="1277"/>
    </row>
    <row r="134" spans="2:17" ht="60.75" customHeight="1">
      <c r="B134" s="213" t="s">
        <v>461</v>
      </c>
      <c r="C134" s="213"/>
      <c r="D134" s="119"/>
      <c r="E134" s="634"/>
      <c r="F134" s="213"/>
      <c r="G134" s="119"/>
      <c r="H134" s="219"/>
      <c r="I134" s="120"/>
      <c r="J134" s="213"/>
      <c r="K134" s="188"/>
      <c r="L134" s="188"/>
      <c r="M134" s="44"/>
      <c r="N134" s="44"/>
      <c r="O134" s="44"/>
      <c r="P134" s="1278"/>
      <c r="Q134" s="1279"/>
    </row>
    <row r="135" spans="2:17" ht="33.6" customHeight="1">
      <c r="B135" s="213" t="s">
        <v>462</v>
      </c>
      <c r="C135" s="213"/>
      <c r="D135" s="213"/>
      <c r="E135" s="634"/>
      <c r="F135" s="119"/>
      <c r="G135" s="119"/>
      <c r="H135" s="219"/>
      <c r="I135" s="120"/>
      <c r="J135" s="46"/>
      <c r="K135" s="122"/>
      <c r="L135" s="122"/>
      <c r="M135" s="44"/>
      <c r="N135" s="44"/>
      <c r="O135" s="44"/>
      <c r="P135" s="1281"/>
      <c r="Q135" s="1281"/>
    </row>
    <row r="138" spans="2:17" ht="15.75" thickBot="1"/>
    <row r="139" spans="2:17" ht="54" customHeight="1">
      <c r="B139" s="615" t="s">
        <v>17</v>
      </c>
      <c r="C139" s="615" t="s">
        <v>124</v>
      </c>
      <c r="D139" s="114" t="s">
        <v>125</v>
      </c>
      <c r="E139" s="615" t="s">
        <v>27</v>
      </c>
      <c r="F139" s="142" t="s">
        <v>138</v>
      </c>
      <c r="G139" s="143"/>
    </row>
    <row r="140" spans="2:17" ht="120.75" customHeight="1">
      <c r="B140" s="1285" t="s">
        <v>139</v>
      </c>
      <c r="C140" s="144" t="s">
        <v>140</v>
      </c>
      <c r="D140" s="605">
        <v>25</v>
      </c>
      <c r="E140" s="605">
        <v>0</v>
      </c>
      <c r="F140" s="1286">
        <f>+E140+E141+E142</f>
        <v>0</v>
      </c>
      <c r="G140" s="145"/>
    </row>
    <row r="141" spans="2:17" ht="76.150000000000006" customHeight="1">
      <c r="B141" s="1285"/>
      <c r="C141" s="144" t="s">
        <v>141</v>
      </c>
      <c r="D141" s="602">
        <v>25</v>
      </c>
      <c r="E141" s="605">
        <v>0</v>
      </c>
      <c r="F141" s="1287"/>
      <c r="G141" s="145"/>
    </row>
    <row r="142" spans="2:17" ht="69" customHeight="1">
      <c r="B142" s="1285"/>
      <c r="C142" s="144" t="s">
        <v>142</v>
      </c>
      <c r="D142" s="605">
        <v>10</v>
      </c>
      <c r="E142" s="605">
        <v>0</v>
      </c>
      <c r="F142" s="1288"/>
      <c r="G142" s="145"/>
    </row>
    <row r="143" spans="2:17">
      <c r="C143"/>
    </row>
    <row r="146" spans="2:5">
      <c r="B146" s="42" t="s">
        <v>143</v>
      </c>
    </row>
    <row r="149" spans="2:5">
      <c r="B149" s="43" t="s">
        <v>17</v>
      </c>
      <c r="C149" s="43" t="s">
        <v>26</v>
      </c>
      <c r="D149" s="615" t="s">
        <v>27</v>
      </c>
      <c r="E149" s="615" t="s">
        <v>28</v>
      </c>
    </row>
    <row r="150" spans="2:5" ht="61.5" customHeight="1">
      <c r="B150" s="49" t="s">
        <v>144</v>
      </c>
      <c r="C150" s="50">
        <v>40</v>
      </c>
      <c r="D150" s="605">
        <f>+E125</f>
        <v>0</v>
      </c>
      <c r="E150" s="1265">
        <f>+D150+D151</f>
        <v>0</v>
      </c>
    </row>
    <row r="151" spans="2:5" ht="68.25" customHeight="1">
      <c r="B151" s="49" t="s">
        <v>145</v>
      </c>
      <c r="C151" s="50">
        <v>60</v>
      </c>
      <c r="D151" s="605">
        <f>+F140</f>
        <v>0</v>
      </c>
      <c r="E151" s="1266"/>
    </row>
  </sheetData>
  <mergeCells count="45">
    <mergeCell ref="E150:E151"/>
    <mergeCell ref="B93:P93"/>
    <mergeCell ref="B96:N96"/>
    <mergeCell ref="E125:E127"/>
    <mergeCell ref="B130:N130"/>
    <mergeCell ref="J132:L132"/>
    <mergeCell ref="P132:Q132"/>
    <mergeCell ref="P133:Q133"/>
    <mergeCell ref="P134:Q134"/>
    <mergeCell ref="P135:Q135"/>
    <mergeCell ref="B140:B142"/>
    <mergeCell ref="F140:F142"/>
    <mergeCell ref="D90:E90"/>
    <mergeCell ref="P75:Q75"/>
    <mergeCell ref="P76:Q76"/>
    <mergeCell ref="P77:Q77"/>
    <mergeCell ref="P78:Q78"/>
    <mergeCell ref="P79:Q79"/>
    <mergeCell ref="P80:Q80"/>
    <mergeCell ref="P81:Q81"/>
    <mergeCell ref="P82:Q82"/>
    <mergeCell ref="P83:Q83"/>
    <mergeCell ref="B86:N86"/>
    <mergeCell ref="D89:E89"/>
    <mergeCell ref="J74:L74"/>
    <mergeCell ref="P74:Q74"/>
    <mergeCell ref="C10:E10"/>
    <mergeCell ref="B15:C15"/>
    <mergeCell ref="B16:C16"/>
    <mergeCell ref="E34:E35"/>
    <mergeCell ref="M39:N39"/>
    <mergeCell ref="B53:B54"/>
    <mergeCell ref="C53:C54"/>
    <mergeCell ref="D53:E53"/>
    <mergeCell ref="C57:N57"/>
    <mergeCell ref="B59:N59"/>
    <mergeCell ref="O62:P62"/>
    <mergeCell ref="O63:P63"/>
    <mergeCell ref="B69:N69"/>
    <mergeCell ref="C9:N9"/>
    <mergeCell ref="B2:P2"/>
    <mergeCell ref="B4:P4"/>
    <mergeCell ref="C6:N6"/>
    <mergeCell ref="C7:N7"/>
    <mergeCell ref="C8:N8"/>
  </mergeCells>
  <dataValidations count="2">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2:Z151"/>
  <sheetViews>
    <sheetView zoomScale="70" zoomScaleNormal="70" workbookViewId="0">
      <selection activeCell="E20" sqref="E20"/>
    </sheetView>
  </sheetViews>
  <sheetFormatPr baseColWidth="10" defaultRowHeight="15"/>
  <cols>
    <col min="1" max="1" width="3.140625" style="1" bestFit="1" customWidth="1"/>
    <col min="2" max="2" width="62.28515625" style="1" customWidth="1"/>
    <col min="3" max="3" width="31.140625" style="1" customWidth="1"/>
    <col min="4" max="4" width="36.28515625" style="1" customWidth="1"/>
    <col min="5" max="5" width="25" style="1" customWidth="1"/>
    <col min="6" max="7" width="29.7109375" style="1" customWidth="1"/>
    <col min="8" max="8" width="25.28515625" style="1" customWidth="1"/>
    <col min="9" max="9" width="20.85546875" style="1" customWidth="1"/>
    <col min="10" max="10" width="20.28515625" style="1" customWidth="1"/>
    <col min="11" max="11" width="14.7109375" style="1" bestFit="1" customWidth="1"/>
    <col min="12" max="12" width="18.7109375" style="1" customWidth="1"/>
    <col min="13" max="13" width="22.7109375" style="1" customWidth="1"/>
    <col min="14" max="14" width="22.140625" style="1" customWidth="1"/>
    <col min="15" max="15" width="26.140625" style="1" customWidth="1"/>
    <col min="16" max="16" width="19.5703125" style="1" bestFit="1" customWidth="1"/>
    <col min="17" max="17" width="62.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1369</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2824</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917"/>
      <c r="C14" s="917"/>
      <c r="D14" s="613" t="s">
        <v>10</v>
      </c>
      <c r="E14" s="613" t="s">
        <v>11</v>
      </c>
      <c r="F14" s="613" t="s">
        <v>12</v>
      </c>
      <c r="G14" s="776"/>
      <c r="I14" s="19"/>
      <c r="J14" s="19"/>
      <c r="K14" s="19"/>
      <c r="L14" s="19"/>
      <c r="M14" s="19"/>
      <c r="N14" s="16"/>
    </row>
    <row r="15" spans="2:16" ht="45" customHeight="1">
      <c r="B15" s="1263" t="s">
        <v>9</v>
      </c>
      <c r="C15" s="1264"/>
      <c r="D15" s="613">
        <v>32</v>
      </c>
      <c r="E15" s="20">
        <v>1670624800</v>
      </c>
      <c r="F15" s="446">
        <v>800</v>
      </c>
      <c r="G15" s="779"/>
      <c r="I15" s="23"/>
      <c r="J15" s="23"/>
      <c r="K15" s="23"/>
      <c r="L15" s="23"/>
      <c r="M15" s="23"/>
      <c r="N15" s="16"/>
    </row>
    <row r="16" spans="2:16" ht="15.75" thickBot="1">
      <c r="B16" s="1263" t="s">
        <v>13</v>
      </c>
      <c r="C16" s="1264"/>
      <c r="D16" s="613"/>
      <c r="E16" s="28">
        <f>SUM(E15:E15)</f>
        <v>1670624800</v>
      </c>
      <c r="F16" s="974">
        <v>800</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F15*0.8</f>
        <v>640</v>
      </c>
      <c r="D18" s="266"/>
      <c r="E18" s="36">
        <f>E16</f>
        <v>1670624800</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605"/>
      <c r="D24" s="605" t="s">
        <v>184</v>
      </c>
      <c r="E24"/>
      <c r="F24"/>
      <c r="G24"/>
      <c r="H24"/>
      <c r="I24" s="15"/>
      <c r="J24" s="15"/>
      <c r="K24" s="15"/>
      <c r="L24" s="15"/>
      <c r="M24" s="15"/>
      <c r="N24" s="16"/>
    </row>
    <row r="25" spans="1:14">
      <c r="A25" s="773"/>
      <c r="B25" s="44" t="s">
        <v>21</v>
      </c>
      <c r="C25" s="605"/>
      <c r="D25" s="605" t="s">
        <v>184</v>
      </c>
      <c r="E25"/>
      <c r="F25"/>
      <c r="G25"/>
      <c r="H25"/>
      <c r="I25" s="15"/>
      <c r="J25" s="15"/>
      <c r="K25" s="15"/>
      <c r="L25" s="15"/>
      <c r="M25" s="15"/>
      <c r="N25" s="16"/>
    </row>
    <row r="26" spans="1:14">
      <c r="A26" s="773"/>
      <c r="B26" s="44" t="s">
        <v>22</v>
      </c>
      <c r="C26" s="605" t="s">
        <v>184</v>
      </c>
      <c r="D26" s="605"/>
      <c r="E26"/>
      <c r="F26"/>
      <c r="G26"/>
      <c r="H26"/>
      <c r="I26" s="15"/>
      <c r="J26" s="15"/>
      <c r="K26" s="15"/>
      <c r="L26" s="15"/>
      <c r="M26" s="15"/>
      <c r="N26" s="16"/>
    </row>
    <row r="27" spans="1:14">
      <c r="A27" s="773"/>
      <c r="B27" s="44" t="s">
        <v>23</v>
      </c>
      <c r="C27" s="605"/>
      <c r="D27" s="605" t="s">
        <v>184</v>
      </c>
      <c r="E27"/>
      <c r="F27"/>
      <c r="G27"/>
      <c r="H27"/>
      <c r="I27" s="15"/>
      <c r="J27" s="15"/>
      <c r="K27" s="15"/>
      <c r="L27" s="15"/>
      <c r="M27" s="15"/>
      <c r="N27" s="16"/>
    </row>
    <row r="28" spans="1:14">
      <c r="A28" s="773"/>
      <c r="B28" s="44" t="s">
        <v>1764</v>
      </c>
      <c r="C28" s="605"/>
      <c r="D28" s="605"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s="615" t="s">
        <v>2564</v>
      </c>
      <c r="G33"/>
      <c r="H33"/>
      <c r="I33" s="15"/>
      <c r="J33" s="15"/>
      <c r="K33" s="15"/>
      <c r="L33" s="15"/>
      <c r="M33" s="15"/>
      <c r="N33" s="16"/>
    </row>
    <row r="34" spans="1:26" ht="144" customHeight="1">
      <c r="A34" s="773"/>
      <c r="B34" s="49" t="s">
        <v>29</v>
      </c>
      <c r="C34" s="50">
        <v>40</v>
      </c>
      <c r="D34" s="605">
        <v>0</v>
      </c>
      <c r="E34" s="1265">
        <f>+D34+D35</f>
        <v>0</v>
      </c>
      <c r="F34" s="610"/>
      <c r="G34"/>
      <c r="H34"/>
      <c r="I34" s="15"/>
      <c r="J34" s="15"/>
      <c r="K34" s="15"/>
      <c r="L34" s="15"/>
      <c r="M34" s="15"/>
      <c r="N34" s="16"/>
    </row>
    <row r="35" spans="1:26" ht="77.25" customHeight="1">
      <c r="A35" s="773"/>
      <c r="B35" s="49" t="s">
        <v>30</v>
      </c>
      <c r="C35" s="50">
        <v>60</v>
      </c>
      <c r="D35" s="605">
        <f>+F150</f>
        <v>0</v>
      </c>
      <c r="E35" s="1266"/>
      <c r="F35" s="978"/>
      <c r="G35"/>
      <c r="H35"/>
      <c r="I35" s="15"/>
      <c r="J35" s="15"/>
      <c r="K35" s="15"/>
      <c r="L35" s="15"/>
      <c r="M35" s="15"/>
      <c r="N35" s="16"/>
    </row>
    <row r="36" spans="1:26">
      <c r="A36" s="773"/>
      <c r="C36" s="40"/>
      <c r="D36" s="23"/>
      <c r="E36" s="41"/>
      <c r="F36" s="37"/>
      <c r="G36" s="37"/>
      <c r="H36" s="37"/>
      <c r="I36" s="38"/>
      <c r="J36" s="38"/>
      <c r="K36" s="38"/>
      <c r="L36" s="38"/>
      <c r="M36" s="38"/>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ht="15.75" thickBot="1">
      <c r="M39" s="1267"/>
      <c r="N39" s="1267"/>
    </row>
    <row r="40" spans="1:26">
      <c r="B40" s="42" t="s">
        <v>32</v>
      </c>
      <c r="M40" s="51"/>
      <c r="N40" s="51"/>
    </row>
    <row r="41" spans="1:26" ht="15.75" thickBot="1">
      <c r="M41" s="51"/>
      <c r="N41" s="51"/>
    </row>
    <row r="42" spans="1:26" s="15" customFormat="1" ht="109.5" customHeight="1">
      <c r="B42" s="52" t="s">
        <v>33</v>
      </c>
      <c r="C42" s="52" t="s">
        <v>34</v>
      </c>
      <c r="D42" s="52" t="s">
        <v>35</v>
      </c>
      <c r="E42" s="52" t="s">
        <v>36</v>
      </c>
      <c r="F42" s="52" t="s">
        <v>37</v>
      </c>
      <c r="G42" s="52" t="s">
        <v>38</v>
      </c>
      <c r="H42" s="52" t="s">
        <v>39</v>
      </c>
      <c r="I42" s="52" t="s">
        <v>40</v>
      </c>
      <c r="J42" s="52" t="s">
        <v>41</v>
      </c>
      <c r="K42" s="52" t="s">
        <v>42</v>
      </c>
      <c r="L42" s="52" t="s">
        <v>43</v>
      </c>
      <c r="M42" s="53" t="s">
        <v>44</v>
      </c>
      <c r="N42" s="52" t="s">
        <v>45</v>
      </c>
      <c r="O42" s="52" t="s">
        <v>46</v>
      </c>
      <c r="P42" s="54" t="s">
        <v>47</v>
      </c>
      <c r="Q42" s="54" t="s">
        <v>48</v>
      </c>
    </row>
    <row r="43" spans="1:26" s="162" customFormat="1" ht="30">
      <c r="A43" s="150">
        <v>1</v>
      </c>
      <c r="B43" s="153" t="s">
        <v>2568</v>
      </c>
      <c r="C43" s="153" t="s">
        <v>2568</v>
      </c>
      <c r="D43" s="153" t="s">
        <v>2569</v>
      </c>
      <c r="E43" s="153" t="s">
        <v>2570</v>
      </c>
      <c r="F43" s="153" t="s">
        <v>336</v>
      </c>
      <c r="G43" s="153" t="s">
        <v>53</v>
      </c>
      <c r="H43" s="514">
        <v>41215</v>
      </c>
      <c r="I43" s="514">
        <v>41274</v>
      </c>
      <c r="J43" s="514" t="s">
        <v>19</v>
      </c>
      <c r="K43" s="543">
        <v>2</v>
      </c>
      <c r="L43" s="514" t="s">
        <v>53</v>
      </c>
      <c r="M43" s="516">
        <v>3650</v>
      </c>
      <c r="N43" s="543" t="s">
        <v>53</v>
      </c>
      <c r="O43" s="544">
        <v>1298524000</v>
      </c>
      <c r="P43" s="544">
        <v>70</v>
      </c>
      <c r="Q43" s="174" t="s">
        <v>2571</v>
      </c>
      <c r="R43" s="175"/>
      <c r="S43" s="175"/>
      <c r="T43" s="175"/>
      <c r="U43" s="175"/>
      <c r="V43" s="175"/>
      <c r="W43" s="175"/>
      <c r="X43" s="175"/>
      <c r="Y43" s="175"/>
      <c r="Z43" s="175"/>
    </row>
    <row r="44" spans="1:26" s="162" customFormat="1" ht="30">
      <c r="A44" s="150">
        <f>+A43+1</f>
        <v>2</v>
      </c>
      <c r="B44" s="153" t="s">
        <v>2568</v>
      </c>
      <c r="C44" s="153" t="s">
        <v>2568</v>
      </c>
      <c r="D44" s="153" t="s">
        <v>2569</v>
      </c>
      <c r="E44" s="153" t="s">
        <v>2572</v>
      </c>
      <c r="F44" s="153" t="s">
        <v>336</v>
      </c>
      <c r="G44" s="153" t="s">
        <v>53</v>
      </c>
      <c r="H44" s="514">
        <v>41254</v>
      </c>
      <c r="I44" s="514">
        <v>41961</v>
      </c>
      <c r="J44" s="514" t="s">
        <v>19</v>
      </c>
      <c r="K44" s="543">
        <v>22.5</v>
      </c>
      <c r="L44" s="514" t="s">
        <v>53</v>
      </c>
      <c r="M44" s="516">
        <v>4350</v>
      </c>
      <c r="N44" s="543" t="s">
        <v>53</v>
      </c>
      <c r="O44" s="544">
        <v>16146092010</v>
      </c>
      <c r="P44" s="544">
        <v>70</v>
      </c>
      <c r="Q44" s="174" t="s">
        <v>2571</v>
      </c>
      <c r="R44" s="175"/>
      <c r="S44" s="175"/>
      <c r="T44" s="175"/>
      <c r="U44" s="175"/>
      <c r="V44" s="175"/>
      <c r="W44" s="175"/>
      <c r="X44" s="175"/>
      <c r="Y44" s="175"/>
      <c r="Z44" s="175"/>
    </row>
    <row r="45" spans="1:26" s="162" customFormat="1" ht="90">
      <c r="A45" s="150">
        <f t="shared" ref="A45:A50" si="0">+A44+1</f>
        <v>3</v>
      </c>
      <c r="B45" s="153" t="s">
        <v>2568</v>
      </c>
      <c r="C45" s="153" t="s">
        <v>2568</v>
      </c>
      <c r="D45" s="153" t="s">
        <v>2573</v>
      </c>
      <c r="E45" s="557" t="s">
        <v>2574</v>
      </c>
      <c r="F45" s="153" t="s">
        <v>336</v>
      </c>
      <c r="G45" s="153" t="s">
        <v>53</v>
      </c>
      <c r="H45" s="514">
        <v>40878</v>
      </c>
      <c r="I45" s="514">
        <v>41955</v>
      </c>
      <c r="J45" s="514" t="s">
        <v>19</v>
      </c>
      <c r="K45" s="567">
        <v>12</v>
      </c>
      <c r="L45" s="959" t="s">
        <v>53</v>
      </c>
      <c r="M45" s="515"/>
      <c r="N45" s="543" t="s">
        <v>53</v>
      </c>
      <c r="O45" s="544">
        <v>25024266169</v>
      </c>
      <c r="P45" s="544">
        <v>71</v>
      </c>
      <c r="Q45" s="888" t="s">
        <v>2575</v>
      </c>
      <c r="R45" s="175"/>
      <c r="S45" s="175"/>
      <c r="T45" s="175"/>
      <c r="U45" s="175"/>
      <c r="V45" s="175"/>
      <c r="W45" s="175"/>
      <c r="X45" s="175"/>
      <c r="Y45" s="175"/>
      <c r="Z45" s="175"/>
    </row>
    <row r="46" spans="1:26" s="162" customFormat="1" ht="45">
      <c r="A46" s="150">
        <f t="shared" si="0"/>
        <v>4</v>
      </c>
      <c r="B46" s="153" t="s">
        <v>2568</v>
      </c>
      <c r="C46" s="153" t="s">
        <v>2568</v>
      </c>
      <c r="D46" s="153" t="s">
        <v>2576</v>
      </c>
      <c r="E46" s="557" t="s">
        <v>2577</v>
      </c>
      <c r="F46" s="153" t="s">
        <v>336</v>
      </c>
      <c r="G46" s="153" t="s">
        <v>53</v>
      </c>
      <c r="H46" s="514">
        <v>39783</v>
      </c>
      <c r="I46" s="514">
        <v>40301</v>
      </c>
      <c r="J46" s="514" t="s">
        <v>19</v>
      </c>
      <c r="K46" s="567">
        <v>5</v>
      </c>
      <c r="L46" s="959" t="s">
        <v>53</v>
      </c>
      <c r="M46" s="515"/>
      <c r="N46" s="543" t="s">
        <v>53</v>
      </c>
      <c r="O46" s="544">
        <v>1087253221</v>
      </c>
      <c r="P46" s="544">
        <v>72</v>
      </c>
      <c r="Q46" s="888" t="s">
        <v>2578</v>
      </c>
      <c r="R46" s="175"/>
      <c r="S46" s="175"/>
      <c r="T46" s="175"/>
      <c r="U46" s="175"/>
      <c r="V46" s="175"/>
      <c r="W46" s="175"/>
      <c r="X46" s="175"/>
      <c r="Y46" s="175"/>
      <c r="Z46" s="175"/>
    </row>
    <row r="47" spans="1:26" s="162" customFormat="1" ht="30">
      <c r="A47" s="150">
        <f t="shared" si="0"/>
        <v>5</v>
      </c>
      <c r="B47" s="153" t="s">
        <v>2568</v>
      </c>
      <c r="C47" s="153" t="s">
        <v>2568</v>
      </c>
      <c r="D47" s="153" t="s">
        <v>2576</v>
      </c>
      <c r="E47" s="557" t="s">
        <v>2579</v>
      </c>
      <c r="F47" s="153" t="s">
        <v>336</v>
      </c>
      <c r="G47" s="153" t="s">
        <v>53</v>
      </c>
      <c r="H47" s="514">
        <v>40581</v>
      </c>
      <c r="I47" s="514">
        <v>40847</v>
      </c>
      <c r="J47" s="514" t="s">
        <v>19</v>
      </c>
      <c r="K47" s="567">
        <v>8.8000000000000007</v>
      </c>
      <c r="L47" s="959" t="s">
        <v>53</v>
      </c>
      <c r="M47" s="515"/>
      <c r="N47" s="543" t="s">
        <v>53</v>
      </c>
      <c r="O47" s="544">
        <v>1074373466</v>
      </c>
      <c r="P47" s="544">
        <v>72</v>
      </c>
      <c r="Q47" s="888" t="s">
        <v>2580</v>
      </c>
      <c r="R47" s="175"/>
      <c r="S47" s="175"/>
      <c r="T47" s="175"/>
      <c r="U47" s="175"/>
      <c r="V47" s="175"/>
      <c r="W47" s="175"/>
      <c r="X47" s="175"/>
      <c r="Y47" s="175"/>
      <c r="Z47" s="175"/>
    </row>
    <row r="48" spans="1:26" s="162" customFormat="1" ht="30">
      <c r="A48" s="150">
        <f t="shared" si="0"/>
        <v>6</v>
      </c>
      <c r="B48" s="153" t="s">
        <v>2568</v>
      </c>
      <c r="C48" s="153" t="s">
        <v>2568</v>
      </c>
      <c r="D48" s="153" t="s">
        <v>2576</v>
      </c>
      <c r="E48" s="557" t="s">
        <v>2581</v>
      </c>
      <c r="F48" s="153" t="s">
        <v>336</v>
      </c>
      <c r="G48" s="153" t="s">
        <v>53</v>
      </c>
      <c r="H48" s="514">
        <v>40182</v>
      </c>
      <c r="I48" s="514">
        <v>40543</v>
      </c>
      <c r="J48" s="514" t="s">
        <v>19</v>
      </c>
      <c r="K48" s="567">
        <v>7.8</v>
      </c>
      <c r="L48" s="959" t="s">
        <v>53</v>
      </c>
      <c r="M48" s="515"/>
      <c r="N48" s="543" t="s">
        <v>53</v>
      </c>
      <c r="O48" s="544">
        <v>795712000</v>
      </c>
      <c r="P48" s="544">
        <v>72</v>
      </c>
      <c r="Q48" s="888" t="s">
        <v>2580</v>
      </c>
      <c r="R48" s="175"/>
      <c r="S48" s="175"/>
      <c r="T48" s="175"/>
      <c r="U48" s="175"/>
      <c r="V48" s="175"/>
      <c r="W48" s="175"/>
      <c r="X48" s="175"/>
      <c r="Y48" s="175"/>
      <c r="Z48" s="175"/>
    </row>
    <row r="49" spans="1:26" s="162" customFormat="1" ht="81" customHeight="1">
      <c r="A49" s="150">
        <f t="shared" si="0"/>
        <v>7</v>
      </c>
      <c r="B49" s="153"/>
      <c r="C49" s="153" t="s">
        <v>2568</v>
      </c>
      <c r="D49" s="153" t="s">
        <v>2576</v>
      </c>
      <c r="E49" s="557" t="s">
        <v>2582</v>
      </c>
      <c r="F49" s="153" t="s">
        <v>336</v>
      </c>
      <c r="G49" s="153" t="s">
        <v>53</v>
      </c>
      <c r="H49" s="514">
        <v>40581</v>
      </c>
      <c r="I49" s="514">
        <v>40847</v>
      </c>
      <c r="J49" s="514" t="s">
        <v>19</v>
      </c>
      <c r="K49" s="567">
        <v>0</v>
      </c>
      <c r="L49" s="959" t="s">
        <v>53</v>
      </c>
      <c r="M49" s="515"/>
      <c r="N49" s="543" t="s">
        <v>53</v>
      </c>
      <c r="O49" s="544">
        <v>663082757</v>
      </c>
      <c r="P49" s="544">
        <v>72</v>
      </c>
      <c r="Q49" s="888" t="s">
        <v>2583</v>
      </c>
      <c r="R49" s="175"/>
      <c r="S49" s="175"/>
      <c r="T49" s="175"/>
      <c r="U49" s="175"/>
      <c r="V49" s="175"/>
      <c r="W49" s="175"/>
      <c r="X49" s="175"/>
      <c r="Y49" s="175"/>
      <c r="Z49" s="175"/>
    </row>
    <row r="50" spans="1:26" s="162" customFormat="1" ht="87" customHeight="1">
      <c r="A50" s="150">
        <f t="shared" si="0"/>
        <v>8</v>
      </c>
      <c r="B50" s="153" t="s">
        <v>2568</v>
      </c>
      <c r="C50" s="153" t="s">
        <v>2568</v>
      </c>
      <c r="D50" s="153" t="s">
        <v>2576</v>
      </c>
      <c r="E50" s="557" t="s">
        <v>2584</v>
      </c>
      <c r="F50" s="153" t="s">
        <v>336</v>
      </c>
      <c r="G50" s="153" t="s">
        <v>53</v>
      </c>
      <c r="H50" s="514">
        <v>40427</v>
      </c>
      <c r="I50" s="514">
        <v>40574</v>
      </c>
      <c r="J50" s="514" t="s">
        <v>19</v>
      </c>
      <c r="K50" s="515">
        <v>1</v>
      </c>
      <c r="L50" s="959" t="s">
        <v>53</v>
      </c>
      <c r="M50" s="515"/>
      <c r="N50" s="543" t="s">
        <v>53</v>
      </c>
      <c r="O50" s="544">
        <v>595786333</v>
      </c>
      <c r="P50" s="544">
        <v>72</v>
      </c>
      <c r="Q50" s="888" t="s">
        <v>2585</v>
      </c>
      <c r="R50" s="175"/>
      <c r="S50" s="175"/>
      <c r="T50" s="175"/>
      <c r="U50" s="175"/>
      <c r="V50" s="175"/>
      <c r="W50" s="175"/>
      <c r="X50" s="175"/>
      <c r="Y50" s="175"/>
      <c r="Z50" s="175"/>
    </row>
    <row r="51" spans="1:26" s="162" customFormat="1">
      <c r="A51" s="150"/>
      <c r="B51" s="151" t="s">
        <v>28</v>
      </c>
      <c r="C51" s="152"/>
      <c r="D51" s="153"/>
      <c r="E51" s="154"/>
      <c r="F51" s="155"/>
      <c r="G51" s="152"/>
      <c r="H51" s="152"/>
      <c r="I51" s="514"/>
      <c r="J51" s="514"/>
      <c r="K51" s="547">
        <f t="shared" ref="K51:N51" si="1">SUM(K43:K50)</f>
        <v>59.099999999999994</v>
      </c>
      <c r="L51" s="547">
        <f t="shared" si="1"/>
        <v>0</v>
      </c>
      <c r="M51" s="889">
        <f t="shared" si="1"/>
        <v>8000</v>
      </c>
      <c r="N51" s="547">
        <f t="shared" si="1"/>
        <v>0</v>
      </c>
      <c r="O51" s="544"/>
      <c r="P51" s="544"/>
      <c r="Q51" s="161"/>
    </row>
    <row r="52" spans="1:26" s="112" customFormat="1">
      <c r="E52" s="163"/>
    </row>
    <row r="53" spans="1:26" s="112" customFormat="1">
      <c r="B53" s="1253" t="s">
        <v>60</v>
      </c>
      <c r="C53" s="1253" t="s">
        <v>61</v>
      </c>
      <c r="D53" s="1255" t="s">
        <v>62</v>
      </c>
      <c r="E53" s="1255"/>
    </row>
    <row r="54" spans="1:26" s="112" customFormat="1">
      <c r="B54" s="1254"/>
      <c r="C54" s="1254"/>
      <c r="D54" s="625" t="s">
        <v>63</v>
      </c>
      <c r="E54" s="165" t="s">
        <v>64</v>
      </c>
    </row>
    <row r="55" spans="1:26" s="112" customFormat="1" ht="30.6" customHeight="1">
      <c r="B55" s="166" t="s">
        <v>65</v>
      </c>
      <c r="C55" s="167">
        <f>+K51</f>
        <v>59.099999999999994</v>
      </c>
      <c r="D55" s="117"/>
      <c r="E55" s="117" t="s">
        <v>184</v>
      </c>
      <c r="F55" s="168"/>
      <c r="G55" s="168"/>
      <c r="H55" s="168"/>
      <c r="I55" s="168"/>
      <c r="J55" s="168"/>
      <c r="K55" s="168"/>
      <c r="L55" s="168"/>
      <c r="M55" s="168"/>
    </row>
    <row r="56" spans="1:26" s="112" customFormat="1" ht="30" customHeight="1">
      <c r="B56" s="166" t="s">
        <v>66</v>
      </c>
      <c r="C56" s="167">
        <f>+M51</f>
        <v>8000</v>
      </c>
      <c r="D56" s="117"/>
      <c r="E56" s="117" t="s">
        <v>184</v>
      </c>
    </row>
    <row r="57" spans="1:26" s="112" customFormat="1">
      <c r="B57" s="113"/>
      <c r="C57" s="1274"/>
      <c r="D57" s="1274"/>
      <c r="E57" s="1274"/>
      <c r="F57" s="1274"/>
      <c r="G57" s="1274"/>
      <c r="H57" s="1274"/>
      <c r="I57" s="1274"/>
      <c r="J57" s="1274"/>
      <c r="K57" s="1274"/>
      <c r="L57" s="1274"/>
      <c r="M57" s="1274"/>
      <c r="N57" s="1274"/>
    </row>
    <row r="58" spans="1:26" ht="28.15" customHeight="1" thickBot="1"/>
    <row r="59" spans="1:26" ht="27" thickBot="1">
      <c r="B59" s="1275" t="s">
        <v>68</v>
      </c>
      <c r="C59" s="1275"/>
      <c r="D59" s="1275"/>
      <c r="E59" s="1275"/>
      <c r="F59" s="1275"/>
      <c r="G59" s="1275"/>
      <c r="H59" s="1275"/>
      <c r="I59" s="1275"/>
      <c r="J59" s="1275"/>
      <c r="K59" s="1275"/>
      <c r="L59" s="1275"/>
      <c r="M59" s="1275"/>
      <c r="N59" s="1275"/>
    </row>
    <row r="62" spans="1:26" ht="109.5" customHeight="1">
      <c r="B62" s="114" t="s">
        <v>69</v>
      </c>
      <c r="C62" s="115" t="s">
        <v>70</v>
      </c>
      <c r="D62" s="115" t="s">
        <v>71</v>
      </c>
      <c r="E62" s="115" t="s">
        <v>72</v>
      </c>
      <c r="F62" s="115" t="s">
        <v>73</v>
      </c>
      <c r="G62" s="115" t="s">
        <v>74</v>
      </c>
      <c r="H62" s="115" t="s">
        <v>75</v>
      </c>
      <c r="I62" s="115" t="s">
        <v>76</v>
      </c>
      <c r="J62" s="115" t="s">
        <v>77</v>
      </c>
      <c r="K62" s="115" t="s">
        <v>78</v>
      </c>
      <c r="L62" s="115" t="s">
        <v>79</v>
      </c>
      <c r="M62" s="116" t="s">
        <v>80</v>
      </c>
      <c r="N62" s="116" t="s">
        <v>81</v>
      </c>
      <c r="O62" s="1271" t="s">
        <v>82</v>
      </c>
      <c r="P62" s="1273"/>
      <c r="Q62" s="115" t="s">
        <v>83</v>
      </c>
    </row>
    <row r="63" spans="1:26">
      <c r="B63" s="119" t="s">
        <v>2586</v>
      </c>
      <c r="C63" s="119" t="s">
        <v>155</v>
      </c>
      <c r="D63" s="120" t="s">
        <v>1102</v>
      </c>
      <c r="E63" s="120">
        <v>800</v>
      </c>
      <c r="F63" s="121" t="s">
        <v>53</v>
      </c>
      <c r="G63" s="121" t="s">
        <v>53</v>
      </c>
      <c r="H63" s="121" t="s">
        <v>53</v>
      </c>
      <c r="I63" s="122" t="s">
        <v>18</v>
      </c>
      <c r="J63" s="121" t="s">
        <v>53</v>
      </c>
      <c r="K63" s="121" t="s">
        <v>53</v>
      </c>
      <c r="L63" s="121" t="s">
        <v>53</v>
      </c>
      <c r="M63" s="121" t="s">
        <v>53</v>
      </c>
      <c r="N63" s="121" t="s">
        <v>53</v>
      </c>
      <c r="O63" s="1278"/>
      <c r="P63" s="1279"/>
      <c r="Q63" s="44" t="s">
        <v>18</v>
      </c>
    </row>
    <row r="64" spans="1:26">
      <c r="B64" s="1" t="s">
        <v>88</v>
      </c>
    </row>
    <row r="65" spans="2:17">
      <c r="B65" s="1" t="s">
        <v>89</v>
      </c>
    </row>
    <row r="66" spans="2:17">
      <c r="B66" s="1" t="s">
        <v>90</v>
      </c>
    </row>
    <row r="68" spans="2:17" ht="15.75" thickBot="1"/>
    <row r="69" spans="2:17" ht="27" thickBot="1">
      <c r="B69" s="1268" t="s">
        <v>91</v>
      </c>
      <c r="C69" s="1269"/>
      <c r="D69" s="1269"/>
      <c r="E69" s="1269"/>
      <c r="F69" s="1269"/>
      <c r="G69" s="1269"/>
      <c r="H69" s="1269"/>
      <c r="I69" s="1269"/>
      <c r="J69" s="1269"/>
      <c r="K69" s="1269"/>
      <c r="L69" s="1269"/>
      <c r="M69" s="1269"/>
      <c r="N69" s="1270"/>
    </row>
    <row r="74" spans="2:17" ht="76.5" customHeight="1">
      <c r="B74" s="114" t="s">
        <v>92</v>
      </c>
      <c r="C74" s="114" t="s">
        <v>93</v>
      </c>
      <c r="D74" s="114" t="s">
        <v>94</v>
      </c>
      <c r="E74" s="114" t="s">
        <v>95</v>
      </c>
      <c r="F74" s="114" t="s">
        <v>96</v>
      </c>
      <c r="G74" s="114" t="s">
        <v>97</v>
      </c>
      <c r="H74" s="114" t="s">
        <v>98</v>
      </c>
      <c r="I74" s="114" t="s">
        <v>99</v>
      </c>
      <c r="J74" s="1271" t="s">
        <v>100</v>
      </c>
      <c r="K74" s="1272"/>
      <c r="L74" s="1273"/>
      <c r="M74" s="114" t="s">
        <v>101</v>
      </c>
      <c r="N74" s="114" t="s">
        <v>102</v>
      </c>
      <c r="O74" s="114" t="s">
        <v>103</v>
      </c>
      <c r="P74" s="1271" t="s">
        <v>82</v>
      </c>
      <c r="Q74" s="1273"/>
    </row>
    <row r="75" spans="2:17" s="183" customFormat="1" ht="210">
      <c r="B75" s="129" t="s">
        <v>187</v>
      </c>
      <c r="C75" s="129" t="s">
        <v>2685</v>
      </c>
      <c r="D75" s="988" t="s">
        <v>2825</v>
      </c>
      <c r="E75" s="989">
        <v>25528664</v>
      </c>
      <c r="F75" s="129" t="s">
        <v>2826</v>
      </c>
      <c r="G75" s="129" t="s">
        <v>2827</v>
      </c>
      <c r="H75" s="129" t="s">
        <v>2828</v>
      </c>
      <c r="I75" s="189" t="s">
        <v>223</v>
      </c>
      <c r="J75" s="129" t="s">
        <v>2829</v>
      </c>
      <c r="K75" s="129" t="s">
        <v>2830</v>
      </c>
      <c r="L75" s="129" t="s">
        <v>2831</v>
      </c>
      <c r="M75" s="129" t="s">
        <v>18</v>
      </c>
      <c r="N75" s="129" t="s">
        <v>588</v>
      </c>
      <c r="O75" s="129" t="s">
        <v>18</v>
      </c>
      <c r="P75" s="1366" t="s">
        <v>2832</v>
      </c>
      <c r="Q75" s="1366"/>
    </row>
    <row r="76" spans="2:17" s="183" customFormat="1" ht="75">
      <c r="B76" s="129" t="s">
        <v>187</v>
      </c>
      <c r="C76" s="129" t="s">
        <v>2685</v>
      </c>
      <c r="D76" s="988" t="s">
        <v>2833</v>
      </c>
      <c r="E76" s="989">
        <v>34601315</v>
      </c>
      <c r="F76" s="129" t="s">
        <v>2395</v>
      </c>
      <c r="G76" s="129" t="s">
        <v>2834</v>
      </c>
      <c r="H76" s="480" t="s">
        <v>2835</v>
      </c>
      <c r="I76" s="189" t="s">
        <v>19</v>
      </c>
      <c r="J76" s="129" t="s">
        <v>2836</v>
      </c>
      <c r="K76" s="129" t="s">
        <v>2837</v>
      </c>
      <c r="L76" s="129" t="s">
        <v>2838</v>
      </c>
      <c r="M76" s="129" t="s">
        <v>18</v>
      </c>
      <c r="N76" s="129" t="s">
        <v>588</v>
      </c>
      <c r="O76" s="129" t="s">
        <v>18</v>
      </c>
      <c r="P76" s="1366" t="s">
        <v>2839</v>
      </c>
      <c r="Q76" s="1366"/>
    </row>
    <row r="77" spans="2:17" s="183" customFormat="1" ht="285">
      <c r="B77" s="129" t="s">
        <v>187</v>
      </c>
      <c r="C77" s="129" t="s">
        <v>2685</v>
      </c>
      <c r="D77" s="988" t="s">
        <v>2840</v>
      </c>
      <c r="E77" s="989">
        <v>34608236</v>
      </c>
      <c r="F77" s="129" t="s">
        <v>2841</v>
      </c>
      <c r="G77" s="129" t="s">
        <v>2842</v>
      </c>
      <c r="H77" s="480" t="s">
        <v>2843</v>
      </c>
      <c r="I77" s="189" t="s">
        <v>18</v>
      </c>
      <c r="J77" s="129" t="s">
        <v>2844</v>
      </c>
      <c r="K77" s="129" t="s">
        <v>2845</v>
      </c>
      <c r="L77" s="129" t="s">
        <v>2846</v>
      </c>
      <c r="M77" s="129" t="s">
        <v>18</v>
      </c>
      <c r="N77" s="129" t="s">
        <v>588</v>
      </c>
      <c r="O77" s="129" t="s">
        <v>18</v>
      </c>
      <c r="P77" s="1366" t="s">
        <v>2832</v>
      </c>
      <c r="Q77" s="1366"/>
    </row>
    <row r="78" spans="2:17" s="183" customFormat="1" ht="210">
      <c r="B78" s="129" t="s">
        <v>1056</v>
      </c>
      <c r="C78" s="129" t="s">
        <v>2706</v>
      </c>
      <c r="D78" s="988" t="s">
        <v>2847</v>
      </c>
      <c r="E78" s="989">
        <v>1112461773</v>
      </c>
      <c r="F78" s="129" t="s">
        <v>212</v>
      </c>
      <c r="G78" s="129" t="s">
        <v>134</v>
      </c>
      <c r="H78" s="129" t="s">
        <v>2848</v>
      </c>
      <c r="I78" s="189" t="s">
        <v>223</v>
      </c>
      <c r="J78" s="129" t="s">
        <v>2849</v>
      </c>
      <c r="K78" s="129" t="s">
        <v>2850</v>
      </c>
      <c r="L78" s="129" t="s">
        <v>2851</v>
      </c>
      <c r="M78" s="129" t="s">
        <v>18</v>
      </c>
      <c r="N78" s="129" t="s">
        <v>18</v>
      </c>
      <c r="O78" s="129" t="s">
        <v>18</v>
      </c>
      <c r="P78" s="1296"/>
      <c r="Q78" s="1297"/>
    </row>
    <row r="79" spans="2:17" s="183" customFormat="1" ht="135">
      <c r="B79" s="129" t="s">
        <v>1056</v>
      </c>
      <c r="C79" s="129" t="s">
        <v>2706</v>
      </c>
      <c r="D79" s="988" t="s">
        <v>2852</v>
      </c>
      <c r="E79" s="989">
        <v>1130947053</v>
      </c>
      <c r="F79" s="129" t="s">
        <v>2853</v>
      </c>
      <c r="G79" s="129" t="s">
        <v>2779</v>
      </c>
      <c r="H79" s="129" t="s">
        <v>2854</v>
      </c>
      <c r="I79" s="189" t="s">
        <v>223</v>
      </c>
      <c r="J79" s="129" t="s">
        <v>2855</v>
      </c>
      <c r="K79" s="129" t="s">
        <v>2856</v>
      </c>
      <c r="L79" s="129" t="s">
        <v>2857</v>
      </c>
      <c r="M79" s="129" t="s">
        <v>18</v>
      </c>
      <c r="N79" s="129" t="s">
        <v>18</v>
      </c>
      <c r="O79" s="129" t="s">
        <v>18</v>
      </c>
      <c r="P79" s="1296" t="s">
        <v>2858</v>
      </c>
      <c r="Q79" s="1297"/>
    </row>
    <row r="80" spans="2:17" s="183" customFormat="1" ht="90">
      <c r="B80" s="129" t="s">
        <v>1056</v>
      </c>
      <c r="C80" s="129" t="s">
        <v>2706</v>
      </c>
      <c r="D80" s="988" t="s">
        <v>2859</v>
      </c>
      <c r="E80" s="989">
        <v>1130946416</v>
      </c>
      <c r="F80" s="129" t="s">
        <v>2853</v>
      </c>
      <c r="G80" s="129" t="s">
        <v>2779</v>
      </c>
      <c r="H80" s="129" t="s">
        <v>2860</v>
      </c>
      <c r="I80" s="189" t="s">
        <v>223</v>
      </c>
      <c r="J80" s="129" t="s">
        <v>2861</v>
      </c>
      <c r="K80" s="129" t="s">
        <v>2862</v>
      </c>
      <c r="L80" s="129" t="s">
        <v>2863</v>
      </c>
      <c r="M80" s="129" t="s">
        <v>18</v>
      </c>
      <c r="N80" s="129" t="s">
        <v>336</v>
      </c>
      <c r="O80" s="129" t="s">
        <v>18</v>
      </c>
      <c r="P80" s="1296"/>
      <c r="Q80" s="1297"/>
    </row>
    <row r="81" spans="2:17" s="183" customFormat="1" ht="60">
      <c r="B81" s="129" t="s">
        <v>1056</v>
      </c>
      <c r="C81" s="129" t="s">
        <v>2706</v>
      </c>
      <c r="D81" s="988" t="s">
        <v>2864</v>
      </c>
      <c r="E81" s="989">
        <v>1061432278</v>
      </c>
      <c r="F81" s="129" t="s">
        <v>2853</v>
      </c>
      <c r="G81" s="129" t="s">
        <v>2779</v>
      </c>
      <c r="H81" s="129" t="s">
        <v>2865</v>
      </c>
      <c r="I81" s="189" t="s">
        <v>223</v>
      </c>
      <c r="J81" s="129" t="s">
        <v>2866</v>
      </c>
      <c r="K81" s="129" t="s">
        <v>2867</v>
      </c>
      <c r="L81" s="129" t="s">
        <v>2868</v>
      </c>
      <c r="M81" s="129" t="s">
        <v>336</v>
      </c>
      <c r="N81" s="129" t="s">
        <v>18</v>
      </c>
      <c r="O81" s="129" t="s">
        <v>18</v>
      </c>
      <c r="P81" s="1296"/>
      <c r="Q81" s="1297"/>
    </row>
    <row r="82" spans="2:17" s="183" customFormat="1" ht="120">
      <c r="B82" s="129" t="s">
        <v>1056</v>
      </c>
      <c r="C82" s="129" t="s">
        <v>2706</v>
      </c>
      <c r="D82" s="988" t="s">
        <v>2869</v>
      </c>
      <c r="E82" s="989">
        <v>1143949661</v>
      </c>
      <c r="F82" s="129" t="s">
        <v>2853</v>
      </c>
      <c r="G82" s="129" t="s">
        <v>2779</v>
      </c>
      <c r="H82" s="129" t="s">
        <v>2870</v>
      </c>
      <c r="I82" s="189" t="s">
        <v>223</v>
      </c>
      <c r="J82" s="129" t="s">
        <v>2871</v>
      </c>
      <c r="K82" s="129" t="s">
        <v>2872</v>
      </c>
      <c r="L82" s="129" t="s">
        <v>2873</v>
      </c>
      <c r="M82" s="129" t="s">
        <v>18</v>
      </c>
      <c r="N82" s="129" t="s">
        <v>588</v>
      </c>
      <c r="O82" s="129" t="s">
        <v>18</v>
      </c>
      <c r="P82" s="1296" t="s">
        <v>2874</v>
      </c>
      <c r="Q82" s="1297"/>
    </row>
    <row r="83" spans="2:17" s="183" customFormat="1" ht="135">
      <c r="B83" s="129" t="s">
        <v>1056</v>
      </c>
      <c r="C83" s="129" t="s">
        <v>2706</v>
      </c>
      <c r="D83" s="988" t="s">
        <v>2875</v>
      </c>
      <c r="E83" s="989">
        <v>1061431509</v>
      </c>
      <c r="F83" s="129" t="s">
        <v>2876</v>
      </c>
      <c r="G83" s="129" t="s">
        <v>2877</v>
      </c>
      <c r="H83" s="129"/>
      <c r="I83" s="189" t="s">
        <v>223</v>
      </c>
      <c r="J83" s="129" t="s">
        <v>2866</v>
      </c>
      <c r="K83" s="129" t="s">
        <v>2878</v>
      </c>
      <c r="L83" s="129" t="s">
        <v>2879</v>
      </c>
      <c r="M83" s="129" t="s">
        <v>18</v>
      </c>
      <c r="N83" s="129" t="s">
        <v>588</v>
      </c>
      <c r="O83" s="129" t="s">
        <v>18</v>
      </c>
      <c r="P83" s="1296" t="s">
        <v>2880</v>
      </c>
      <c r="Q83" s="1297"/>
    </row>
    <row r="84" spans="2:17">
      <c r="B84" s="900"/>
    </row>
    <row r="85" spans="2:17" ht="15.75" thickBot="1"/>
    <row r="86" spans="2:17" ht="27" thickBot="1">
      <c r="B86" s="1268" t="s">
        <v>118</v>
      </c>
      <c r="C86" s="1269"/>
      <c r="D86" s="1269"/>
      <c r="E86" s="1269"/>
      <c r="F86" s="1269"/>
      <c r="G86" s="1269"/>
      <c r="H86" s="1269"/>
      <c r="I86" s="1269"/>
      <c r="J86" s="1269"/>
      <c r="K86" s="1269"/>
      <c r="L86" s="1269"/>
      <c r="M86" s="1269"/>
      <c r="N86" s="1270"/>
    </row>
    <row r="89" spans="2:17" ht="46.15" customHeight="1">
      <c r="B89" s="115" t="s">
        <v>17</v>
      </c>
      <c r="C89" s="115" t="s">
        <v>119</v>
      </c>
      <c r="D89" s="1271" t="s">
        <v>82</v>
      </c>
      <c r="E89" s="1273"/>
    </row>
    <row r="90" spans="2:17" ht="46.9" customHeight="1">
      <c r="B90" s="129" t="s">
        <v>181</v>
      </c>
      <c r="C90" s="44" t="s">
        <v>19</v>
      </c>
      <c r="D90" s="1281"/>
      <c r="E90" s="1281"/>
    </row>
    <row r="93" spans="2:17" ht="26.25">
      <c r="B93" s="1256" t="s">
        <v>121</v>
      </c>
      <c r="C93" s="1257"/>
      <c r="D93" s="1257"/>
      <c r="E93" s="1257"/>
      <c r="F93" s="1257"/>
      <c r="G93" s="1257"/>
      <c r="H93" s="1257"/>
      <c r="I93" s="1257"/>
      <c r="J93" s="1257"/>
      <c r="K93" s="1257"/>
      <c r="L93" s="1257"/>
      <c r="M93" s="1257"/>
      <c r="N93" s="1257"/>
      <c r="O93" s="1257"/>
      <c r="P93" s="1257"/>
    </row>
    <row r="95" spans="2:17" ht="15.75" thickBot="1"/>
    <row r="96" spans="2:17" ht="27" thickBot="1">
      <c r="B96" s="1268" t="s">
        <v>122</v>
      </c>
      <c r="C96" s="1269"/>
      <c r="D96" s="1269"/>
      <c r="E96" s="1269"/>
      <c r="F96" s="1269"/>
      <c r="G96" s="1269"/>
      <c r="H96" s="1269"/>
      <c r="I96" s="1269"/>
      <c r="J96" s="1269"/>
      <c r="K96" s="1269"/>
      <c r="L96" s="1269"/>
      <c r="M96" s="1269"/>
      <c r="N96" s="1270"/>
    </row>
    <row r="98" spans="1:26" ht="15.75" thickBot="1">
      <c r="M98" s="51"/>
      <c r="N98" s="51"/>
    </row>
    <row r="99" spans="1:26" s="15" customFormat="1" ht="109.5" customHeight="1">
      <c r="B99" s="52" t="s">
        <v>33</v>
      </c>
      <c r="C99" s="52" t="s">
        <v>34</v>
      </c>
      <c r="D99" s="52" t="s">
        <v>35</v>
      </c>
      <c r="E99" s="52" t="s">
        <v>36</v>
      </c>
      <c r="F99" s="52" t="s">
        <v>37</v>
      </c>
      <c r="G99" s="52" t="s">
        <v>38</v>
      </c>
      <c r="H99" s="52" t="s">
        <v>39</v>
      </c>
      <c r="I99" s="52" t="s">
        <v>40</v>
      </c>
      <c r="J99" s="52" t="s">
        <v>41</v>
      </c>
      <c r="K99" s="52" t="s">
        <v>42</v>
      </c>
      <c r="L99" s="52" t="s">
        <v>43</v>
      </c>
      <c r="M99" s="53" t="s">
        <v>44</v>
      </c>
      <c r="N99" s="52" t="s">
        <v>45</v>
      </c>
      <c r="O99" s="52" t="s">
        <v>46</v>
      </c>
      <c r="P99" s="54" t="s">
        <v>47</v>
      </c>
      <c r="Q99" s="54" t="s">
        <v>48</v>
      </c>
    </row>
    <row r="100" spans="1:26" s="162" customFormat="1">
      <c r="A100" s="150">
        <v>1</v>
      </c>
      <c r="B100" s="153"/>
      <c r="C100" s="371"/>
      <c r="D100" s="153"/>
      <c r="E100" s="58"/>
      <c r="F100" s="371"/>
      <c r="G100" s="512"/>
      <c r="H100" s="514"/>
      <c r="I100" s="514"/>
      <c r="J100" s="514"/>
      <c r="K100" s="514"/>
      <c r="L100" s="514"/>
      <c r="M100" s="543"/>
      <c r="N100" s="567"/>
      <c r="O100" s="987"/>
      <c r="P100" s="987"/>
      <c r="Q100" s="174"/>
      <c r="R100" s="175"/>
      <c r="S100" s="175"/>
      <c r="T100" s="175"/>
      <c r="U100" s="175"/>
      <c r="V100" s="175"/>
      <c r="W100" s="175"/>
      <c r="X100" s="175"/>
      <c r="Y100" s="175"/>
      <c r="Z100" s="175"/>
    </row>
    <row r="101" spans="1:26" s="162" customFormat="1">
      <c r="A101" s="150">
        <f>A100+1</f>
        <v>2</v>
      </c>
      <c r="B101" s="153"/>
      <c r="C101" s="371"/>
      <c r="D101" s="153"/>
      <c r="E101" s="964"/>
      <c r="F101" s="371"/>
      <c r="G101" s="512"/>
      <c r="H101" s="514"/>
      <c r="I101" s="514"/>
      <c r="J101" s="514"/>
      <c r="K101" s="514"/>
      <c r="L101" s="514"/>
      <c r="M101" s="543"/>
      <c r="N101" s="567"/>
      <c r="O101" s="987"/>
      <c r="P101" s="987"/>
      <c r="Q101" s="174"/>
      <c r="R101" s="175"/>
      <c r="S101" s="175"/>
      <c r="T101" s="175"/>
      <c r="U101" s="175"/>
      <c r="V101" s="175"/>
      <c r="W101" s="175"/>
      <c r="X101" s="175"/>
      <c r="Y101" s="175"/>
      <c r="Z101" s="175"/>
    </row>
    <row r="102" spans="1:26" s="162" customFormat="1">
      <c r="A102" s="150">
        <f t="shared" ref="A102:A118" si="2">A101+1</f>
        <v>3</v>
      </c>
      <c r="B102" s="153"/>
      <c r="C102" s="371"/>
      <c r="D102" s="153"/>
      <c r="E102" s="964"/>
      <c r="F102" s="371"/>
      <c r="G102" s="512"/>
      <c r="H102" s="514"/>
      <c r="I102" s="514"/>
      <c r="J102" s="514"/>
      <c r="K102" s="514"/>
      <c r="L102" s="514"/>
      <c r="M102" s="543"/>
      <c r="N102" s="567"/>
      <c r="O102" s="987"/>
      <c r="P102" s="987"/>
      <c r="Q102" s="888"/>
      <c r="R102" s="175"/>
      <c r="S102" s="175"/>
      <c r="T102" s="175"/>
      <c r="U102" s="175"/>
      <c r="V102" s="175"/>
      <c r="W102" s="175"/>
      <c r="X102" s="175"/>
      <c r="Y102" s="175"/>
      <c r="Z102" s="175"/>
    </row>
    <row r="103" spans="1:26" s="162" customFormat="1">
      <c r="A103" s="150">
        <f t="shared" si="2"/>
        <v>4</v>
      </c>
      <c r="B103" s="153"/>
      <c r="C103" s="371"/>
      <c r="D103" s="153"/>
      <c r="E103" s="57"/>
      <c r="F103" s="371"/>
      <c r="G103" s="512"/>
      <c r="H103" s="514"/>
      <c r="I103" s="514"/>
      <c r="J103" s="514"/>
      <c r="K103" s="514"/>
      <c r="L103" s="514"/>
      <c r="M103" s="543"/>
      <c r="N103" s="567"/>
      <c r="O103" s="987"/>
      <c r="P103" s="987"/>
      <c r="Q103" s="888"/>
      <c r="R103" s="175"/>
      <c r="S103" s="175"/>
      <c r="T103" s="175"/>
      <c r="U103" s="175"/>
      <c r="V103" s="175"/>
      <c r="W103" s="175"/>
      <c r="X103" s="175"/>
      <c r="Y103" s="175"/>
      <c r="Z103" s="175"/>
    </row>
    <row r="104" spans="1:26" s="162" customFormat="1">
      <c r="A104" s="150">
        <f t="shared" si="2"/>
        <v>5</v>
      </c>
      <c r="B104" s="153"/>
      <c r="C104" s="371"/>
      <c r="D104" s="153"/>
      <c r="E104" s="57"/>
      <c r="F104" s="371"/>
      <c r="G104" s="512"/>
      <c r="H104" s="514"/>
      <c r="I104" s="514"/>
      <c r="J104" s="514"/>
      <c r="K104" s="514"/>
      <c r="L104" s="514"/>
      <c r="M104" s="543"/>
      <c r="N104" s="567"/>
      <c r="O104" s="987"/>
      <c r="P104" s="987"/>
      <c r="Q104" s="888"/>
      <c r="R104" s="175"/>
      <c r="S104" s="175"/>
      <c r="T104" s="175"/>
      <c r="U104" s="175"/>
      <c r="V104" s="175"/>
      <c r="W104" s="175"/>
      <c r="X104" s="175"/>
      <c r="Y104" s="175"/>
      <c r="Z104" s="175"/>
    </row>
    <row r="105" spans="1:26" s="162" customFormat="1">
      <c r="A105" s="150">
        <f t="shared" si="2"/>
        <v>6</v>
      </c>
      <c r="B105" s="153"/>
      <c r="C105" s="371"/>
      <c r="D105" s="153"/>
      <c r="E105" s="964"/>
      <c r="F105" s="371"/>
      <c r="G105" s="512"/>
      <c r="H105" s="514"/>
      <c r="I105" s="514"/>
      <c r="J105" s="514"/>
      <c r="K105" s="514"/>
      <c r="L105" s="514"/>
      <c r="M105" s="543"/>
      <c r="N105" s="567"/>
      <c r="O105" s="987"/>
      <c r="P105" s="987"/>
      <c r="Q105" s="888"/>
      <c r="R105" s="175"/>
      <c r="S105" s="175"/>
      <c r="T105" s="175"/>
      <c r="U105" s="175"/>
      <c r="V105" s="175"/>
      <c r="W105" s="175"/>
      <c r="X105" s="175"/>
      <c r="Y105" s="175"/>
      <c r="Z105" s="175"/>
    </row>
    <row r="106" spans="1:26" s="162" customFormat="1">
      <c r="A106" s="150">
        <f t="shared" si="2"/>
        <v>7</v>
      </c>
      <c r="B106" s="153"/>
      <c r="C106" s="371"/>
      <c r="D106" s="153"/>
      <c r="E106" s="964"/>
      <c r="F106" s="371"/>
      <c r="G106" s="512"/>
      <c r="H106" s="514"/>
      <c r="I106" s="514"/>
      <c r="J106" s="514"/>
      <c r="K106" s="514"/>
      <c r="L106" s="514"/>
      <c r="M106" s="543"/>
      <c r="N106" s="567"/>
      <c r="O106" s="987"/>
      <c r="P106" s="987"/>
      <c r="Q106" s="888"/>
      <c r="R106" s="175"/>
      <c r="S106" s="175"/>
      <c r="T106" s="175"/>
      <c r="U106" s="175"/>
      <c r="V106" s="175"/>
      <c r="W106" s="175"/>
      <c r="X106" s="175"/>
      <c r="Y106" s="175"/>
      <c r="Z106" s="175"/>
    </row>
    <row r="107" spans="1:26" s="162" customFormat="1">
      <c r="A107" s="150">
        <f t="shared" si="2"/>
        <v>8</v>
      </c>
      <c r="B107" s="153"/>
      <c r="C107" s="371"/>
      <c r="D107" s="153"/>
      <c r="E107" s="964"/>
      <c r="F107" s="371"/>
      <c r="G107" s="512"/>
      <c r="H107" s="514"/>
      <c r="I107" s="514"/>
      <c r="J107" s="514"/>
      <c r="K107" s="514"/>
      <c r="L107" s="514"/>
      <c r="M107" s="543"/>
      <c r="N107" s="567"/>
      <c r="O107" s="987"/>
      <c r="P107" s="987"/>
      <c r="Q107" s="888"/>
      <c r="R107" s="175"/>
      <c r="S107" s="175"/>
      <c r="T107" s="175"/>
      <c r="U107" s="175"/>
      <c r="V107" s="175"/>
      <c r="W107" s="175"/>
      <c r="X107" s="175"/>
      <c r="Y107" s="175"/>
      <c r="Z107" s="175"/>
    </row>
    <row r="108" spans="1:26" s="162" customFormat="1">
      <c r="A108" s="150">
        <f t="shared" si="2"/>
        <v>9</v>
      </c>
      <c r="B108" s="153"/>
      <c r="C108" s="371"/>
      <c r="D108" s="153"/>
      <c r="E108" s="964"/>
      <c r="F108" s="371"/>
      <c r="G108" s="512"/>
      <c r="H108" s="514"/>
      <c r="I108" s="514"/>
      <c r="J108" s="514"/>
      <c r="K108" s="514"/>
      <c r="L108" s="514"/>
      <c r="M108" s="543"/>
      <c r="N108" s="567"/>
      <c r="O108" s="987"/>
      <c r="P108" s="987"/>
      <c r="Q108" s="888"/>
      <c r="R108" s="175"/>
      <c r="S108" s="175"/>
      <c r="T108" s="175"/>
      <c r="U108" s="175"/>
      <c r="V108" s="175"/>
      <c r="W108" s="175"/>
      <c r="X108" s="175"/>
      <c r="Y108" s="175"/>
      <c r="Z108" s="175"/>
    </row>
    <row r="109" spans="1:26" s="162" customFormat="1">
      <c r="A109" s="150">
        <f t="shared" si="2"/>
        <v>10</v>
      </c>
      <c r="B109" s="153"/>
      <c r="C109" s="152"/>
      <c r="D109" s="153"/>
      <c r="E109" s="964"/>
      <c r="F109" s="371"/>
      <c r="G109" s="512"/>
      <c r="H109" s="514"/>
      <c r="I109" s="514"/>
      <c r="J109" s="514"/>
      <c r="K109" s="514"/>
      <c r="L109" s="514"/>
      <c r="M109" s="543"/>
      <c r="N109" s="567"/>
      <c r="O109" s="987"/>
      <c r="P109" s="987"/>
      <c r="Q109" s="888"/>
      <c r="R109" s="175"/>
      <c r="S109" s="175"/>
      <c r="T109" s="175"/>
      <c r="U109" s="175"/>
      <c r="V109" s="175"/>
      <c r="W109" s="175"/>
      <c r="X109" s="175"/>
      <c r="Y109" s="175"/>
      <c r="Z109" s="175"/>
    </row>
    <row r="110" spans="1:26" s="162" customFormat="1">
      <c r="A110" s="150">
        <f t="shared" si="2"/>
        <v>11</v>
      </c>
      <c r="B110" s="153"/>
      <c r="C110" s="152"/>
      <c r="D110" s="153"/>
      <c r="E110" s="964"/>
      <c r="F110" s="371"/>
      <c r="G110" s="512"/>
      <c r="H110" s="514"/>
      <c r="I110" s="514"/>
      <c r="J110" s="514"/>
      <c r="K110" s="514"/>
      <c r="L110" s="514"/>
      <c r="M110" s="543"/>
      <c r="N110" s="567"/>
      <c r="O110" s="987"/>
      <c r="P110" s="987"/>
      <c r="Q110" s="888"/>
      <c r="R110" s="175"/>
      <c r="S110" s="175"/>
      <c r="T110" s="175"/>
      <c r="U110" s="175"/>
      <c r="V110" s="175"/>
      <c r="W110" s="175"/>
      <c r="X110" s="175"/>
      <c r="Y110" s="175"/>
      <c r="Z110" s="175"/>
    </row>
    <row r="111" spans="1:26" s="162" customFormat="1">
      <c r="A111" s="150">
        <f t="shared" si="2"/>
        <v>12</v>
      </c>
      <c r="B111" s="153"/>
      <c r="C111" s="152"/>
      <c r="D111" s="153"/>
      <c r="E111" s="964"/>
      <c r="F111" s="371"/>
      <c r="G111" s="512"/>
      <c r="H111" s="514"/>
      <c r="I111" s="514"/>
      <c r="J111" s="514"/>
      <c r="K111" s="514"/>
      <c r="L111" s="514"/>
      <c r="M111" s="543"/>
      <c r="N111" s="567"/>
      <c r="O111" s="987"/>
      <c r="P111" s="987"/>
      <c r="Q111" s="888"/>
      <c r="R111" s="175"/>
      <c r="S111" s="175"/>
      <c r="T111" s="175"/>
      <c r="U111" s="175"/>
      <c r="V111" s="175"/>
      <c r="W111" s="175"/>
      <c r="X111" s="175"/>
      <c r="Y111" s="175"/>
      <c r="Z111" s="175"/>
    </row>
    <row r="112" spans="1:26" s="162" customFormat="1">
      <c r="A112" s="150">
        <f t="shared" si="2"/>
        <v>13</v>
      </c>
      <c r="B112" s="153"/>
      <c r="C112" s="152"/>
      <c r="D112" s="153"/>
      <c r="E112" s="964"/>
      <c r="F112" s="371"/>
      <c r="G112" s="512"/>
      <c r="H112" s="514"/>
      <c r="I112" s="514"/>
      <c r="J112" s="514"/>
      <c r="K112" s="514"/>
      <c r="L112" s="514"/>
      <c r="M112" s="543"/>
      <c r="N112" s="567"/>
      <c r="O112" s="987"/>
      <c r="P112" s="987"/>
      <c r="Q112" s="888"/>
      <c r="R112" s="175"/>
      <c r="S112" s="175"/>
      <c r="T112" s="175"/>
      <c r="U112" s="175"/>
      <c r="V112" s="175"/>
      <c r="W112" s="175"/>
      <c r="X112" s="175"/>
      <c r="Y112" s="175"/>
      <c r="Z112" s="175"/>
    </row>
    <row r="113" spans="1:26" s="162" customFormat="1">
      <c r="A113" s="150">
        <f t="shared" si="2"/>
        <v>14</v>
      </c>
      <c r="B113" s="153"/>
      <c r="C113" s="152"/>
      <c r="D113" s="153"/>
      <c r="E113" s="964"/>
      <c r="F113" s="371"/>
      <c r="G113" s="512"/>
      <c r="H113" s="514"/>
      <c r="I113" s="514"/>
      <c r="J113" s="514"/>
      <c r="K113" s="514"/>
      <c r="L113" s="514"/>
      <c r="M113" s="543"/>
      <c r="N113" s="567"/>
      <c r="O113" s="987"/>
      <c r="P113" s="987"/>
      <c r="Q113" s="888"/>
      <c r="R113" s="175"/>
      <c r="S113" s="175"/>
      <c r="T113" s="175"/>
      <c r="U113" s="175"/>
      <c r="V113" s="175"/>
      <c r="W113" s="175"/>
      <c r="X113" s="175"/>
      <c r="Y113" s="175"/>
      <c r="Z113" s="175"/>
    </row>
    <row r="114" spans="1:26" s="162" customFormat="1">
      <c r="A114" s="150">
        <f t="shared" si="2"/>
        <v>15</v>
      </c>
      <c r="B114" s="153"/>
      <c r="C114" s="152"/>
      <c r="D114" s="153"/>
      <c r="E114" s="515"/>
      <c r="F114" s="371"/>
      <c r="G114" s="512"/>
      <c r="H114" s="514"/>
      <c r="I114" s="514"/>
      <c r="J114" s="514"/>
      <c r="K114" s="514"/>
      <c r="L114" s="514"/>
      <c r="M114" s="543"/>
      <c r="N114" s="567"/>
      <c r="O114" s="987"/>
      <c r="P114" s="987"/>
      <c r="Q114" s="888"/>
      <c r="R114" s="175"/>
      <c r="S114" s="175"/>
      <c r="T114" s="175"/>
      <c r="U114" s="175"/>
      <c r="V114" s="175"/>
      <c r="W114" s="175"/>
      <c r="X114" s="175"/>
      <c r="Y114" s="175"/>
      <c r="Z114" s="175"/>
    </row>
    <row r="115" spans="1:26" s="162" customFormat="1">
      <c r="A115" s="150">
        <f t="shared" si="2"/>
        <v>16</v>
      </c>
      <c r="B115" s="153"/>
      <c r="C115" s="152"/>
      <c r="D115" s="153"/>
      <c r="E115" s="515"/>
      <c r="F115" s="371"/>
      <c r="G115" s="512"/>
      <c r="H115" s="514"/>
      <c r="I115" s="514"/>
      <c r="J115" s="514"/>
      <c r="K115" s="514"/>
      <c r="L115" s="514"/>
      <c r="M115" s="543"/>
      <c r="N115" s="567"/>
      <c r="O115" s="987"/>
      <c r="P115" s="987"/>
      <c r="Q115" s="888"/>
      <c r="R115" s="175"/>
      <c r="S115" s="175"/>
      <c r="T115" s="175"/>
      <c r="U115" s="175"/>
      <c r="V115" s="175"/>
      <c r="W115" s="175"/>
      <c r="X115" s="175"/>
      <c r="Y115" s="175"/>
      <c r="Z115" s="175"/>
    </row>
    <row r="116" spans="1:26" s="162" customFormat="1">
      <c r="A116" s="150">
        <f t="shared" si="2"/>
        <v>17</v>
      </c>
      <c r="B116" s="153"/>
      <c r="C116" s="152"/>
      <c r="D116" s="153"/>
      <c r="E116" s="515"/>
      <c r="F116" s="371"/>
      <c r="G116" s="512"/>
      <c r="H116" s="514"/>
      <c r="I116" s="514"/>
      <c r="J116" s="514"/>
      <c r="K116" s="514"/>
      <c r="L116" s="514"/>
      <c r="M116" s="543"/>
      <c r="N116" s="567"/>
      <c r="O116" s="987"/>
      <c r="P116" s="987"/>
      <c r="Q116" s="888"/>
      <c r="R116" s="175"/>
      <c r="S116" s="175"/>
      <c r="T116" s="175"/>
      <c r="U116" s="175"/>
      <c r="V116" s="175"/>
      <c r="W116" s="175"/>
      <c r="X116" s="175"/>
      <c r="Y116" s="175"/>
      <c r="Z116" s="175"/>
    </row>
    <row r="117" spans="1:26" s="162" customFormat="1">
      <c r="A117" s="150">
        <f t="shared" si="2"/>
        <v>18</v>
      </c>
      <c r="B117" s="153"/>
      <c r="C117" s="152"/>
      <c r="D117" s="153"/>
      <c r="E117" s="515"/>
      <c r="F117" s="371"/>
      <c r="G117" s="512"/>
      <c r="H117" s="514"/>
      <c r="I117" s="514"/>
      <c r="J117" s="514"/>
      <c r="K117" s="514"/>
      <c r="L117" s="514"/>
      <c r="M117" s="543"/>
      <c r="N117" s="567"/>
      <c r="O117" s="987"/>
      <c r="P117" s="987"/>
      <c r="Q117" s="888"/>
      <c r="R117" s="175"/>
      <c r="S117" s="175"/>
      <c r="T117" s="175"/>
      <c r="U117" s="175"/>
      <c r="V117" s="175"/>
      <c r="W117" s="175"/>
      <c r="X117" s="175"/>
      <c r="Y117" s="175"/>
      <c r="Z117" s="175"/>
    </row>
    <row r="118" spans="1:26" s="162" customFormat="1">
      <c r="A118" s="150">
        <f t="shared" si="2"/>
        <v>19</v>
      </c>
      <c r="B118" s="153"/>
      <c r="C118" s="152"/>
      <c r="D118" s="153"/>
      <c r="E118" s="515"/>
      <c r="F118" s="371"/>
      <c r="G118" s="512"/>
      <c r="H118" s="514"/>
      <c r="I118" s="514"/>
      <c r="J118" s="514"/>
      <c r="K118" s="514"/>
      <c r="L118" s="514"/>
      <c r="M118" s="543"/>
      <c r="N118" s="567"/>
      <c r="O118" s="987"/>
      <c r="P118" s="987"/>
      <c r="Q118" s="888"/>
      <c r="R118" s="175"/>
      <c r="S118" s="175"/>
      <c r="T118" s="175"/>
      <c r="U118" s="175"/>
      <c r="V118" s="175"/>
      <c r="W118" s="175"/>
      <c r="X118" s="175"/>
      <c r="Y118" s="175"/>
      <c r="Z118" s="175"/>
    </row>
    <row r="119" spans="1:26" s="162" customFormat="1">
      <c r="A119" s="150"/>
      <c r="B119" s="151" t="s">
        <v>28</v>
      </c>
      <c r="C119" s="152"/>
      <c r="D119" s="153"/>
      <c r="E119" s="154"/>
      <c r="F119" s="155"/>
      <c r="G119" s="155"/>
      <c r="H119" s="155"/>
      <c r="I119" s="157"/>
      <c r="J119" s="157"/>
      <c r="K119" s="158">
        <f>SUM(K100:K100)</f>
        <v>0</v>
      </c>
      <c r="L119" s="158">
        <f>SUM(L100:L100)</f>
        <v>0</v>
      </c>
      <c r="M119" s="185">
        <f>SUM(M100:M100)</f>
        <v>0</v>
      </c>
      <c r="N119" s="158">
        <f>SUM(N100:N100)</f>
        <v>0</v>
      </c>
      <c r="O119" s="160"/>
      <c r="P119" s="160"/>
      <c r="Q119" s="161"/>
    </row>
    <row r="120" spans="1:26">
      <c r="B120" s="112"/>
      <c r="C120" s="112"/>
      <c r="D120" s="112"/>
      <c r="E120" s="163"/>
      <c r="F120" s="112"/>
      <c r="G120" s="112"/>
      <c r="H120" s="112"/>
      <c r="I120" s="112"/>
      <c r="J120" s="112"/>
      <c r="K120" s="112"/>
      <c r="L120" s="112"/>
      <c r="M120" s="112"/>
      <c r="N120" s="112"/>
      <c r="O120" s="112"/>
      <c r="P120" s="112"/>
    </row>
    <row r="121" spans="1:26" ht="18.75">
      <c r="B121" s="166" t="s">
        <v>123</v>
      </c>
      <c r="C121" s="176">
        <f>+K119</f>
        <v>0</v>
      </c>
      <c r="H121" s="168"/>
      <c r="I121" s="168"/>
      <c r="J121" s="168"/>
      <c r="K121" s="168"/>
      <c r="L121" s="168"/>
      <c r="M121" s="168"/>
      <c r="N121" s="112"/>
      <c r="O121" s="112"/>
      <c r="P121" s="112"/>
    </row>
    <row r="123" spans="1:26" ht="15.75" thickBot="1"/>
    <row r="124" spans="1:26" ht="37.15" customHeight="1" thickBot="1">
      <c r="B124" s="177" t="s">
        <v>124</v>
      </c>
      <c r="C124" s="142" t="s">
        <v>125</v>
      </c>
      <c r="D124" s="177" t="s">
        <v>27</v>
      </c>
      <c r="E124" s="142" t="s">
        <v>126</v>
      </c>
    </row>
    <row r="125" spans="1:26" ht="41.45" customHeight="1">
      <c r="B125" s="178" t="s">
        <v>127</v>
      </c>
      <c r="C125" s="179">
        <v>20</v>
      </c>
      <c r="D125" s="179">
        <v>0</v>
      </c>
      <c r="E125" s="1282">
        <f>+D125+D126+D127</f>
        <v>0</v>
      </c>
    </row>
    <row r="126" spans="1:26">
      <c r="B126" s="178" t="s">
        <v>128</v>
      </c>
      <c r="C126" s="118">
        <v>30</v>
      </c>
      <c r="D126" s="605">
        <v>0</v>
      </c>
      <c r="E126" s="1283"/>
    </row>
    <row r="127" spans="1:26" ht="15.75" thickBot="1">
      <c r="B127" s="178" t="s">
        <v>129</v>
      </c>
      <c r="C127" s="180">
        <v>40</v>
      </c>
      <c r="D127" s="180">
        <v>0</v>
      </c>
      <c r="E127" s="1284"/>
    </row>
    <row r="129" spans="2:17" ht="15.75" thickBot="1"/>
    <row r="130" spans="2:17" ht="27" thickBot="1">
      <c r="B130" s="1268" t="s">
        <v>130</v>
      </c>
      <c r="C130" s="1269"/>
      <c r="D130" s="1269"/>
      <c r="E130" s="1269"/>
      <c r="F130" s="1269"/>
      <c r="G130" s="1269"/>
      <c r="H130" s="1269"/>
      <c r="I130" s="1269"/>
      <c r="J130" s="1269"/>
      <c r="K130" s="1269"/>
      <c r="L130" s="1269"/>
      <c r="M130" s="1269"/>
      <c r="N130" s="1270"/>
    </row>
    <row r="132" spans="2:17" ht="76.5" customHeight="1">
      <c r="B132" s="114" t="s">
        <v>92</v>
      </c>
      <c r="C132" s="114" t="s">
        <v>93</v>
      </c>
      <c r="D132" s="114" t="s">
        <v>94</v>
      </c>
      <c r="E132" s="114" t="s">
        <v>95</v>
      </c>
      <c r="F132" s="114" t="s">
        <v>96</v>
      </c>
      <c r="G132" s="114" t="s">
        <v>97</v>
      </c>
      <c r="H132" s="114" t="s">
        <v>98</v>
      </c>
      <c r="I132" s="114" t="s">
        <v>99</v>
      </c>
      <c r="J132" s="1271" t="s">
        <v>100</v>
      </c>
      <c r="K132" s="1272"/>
      <c r="L132" s="1273"/>
      <c r="M132" s="114" t="s">
        <v>101</v>
      </c>
      <c r="N132" s="114" t="s">
        <v>102</v>
      </c>
      <c r="O132" s="114" t="s">
        <v>103</v>
      </c>
      <c r="P132" s="1271" t="s">
        <v>82</v>
      </c>
      <c r="Q132" s="1273"/>
    </row>
    <row r="133" spans="2:17" ht="60.75" customHeight="1">
      <c r="B133" s="213" t="s">
        <v>460</v>
      </c>
      <c r="C133" s="213"/>
      <c r="D133" s="119"/>
      <c r="E133" s="634"/>
      <c r="F133" s="213"/>
      <c r="G133" s="119"/>
      <c r="H133" s="219"/>
      <c r="I133" s="120"/>
      <c r="J133" s="213"/>
      <c r="K133" s="188"/>
      <c r="L133" s="188"/>
      <c r="M133" s="44"/>
      <c r="N133" s="44"/>
      <c r="O133" s="44"/>
      <c r="P133" s="1276"/>
      <c r="Q133" s="1277"/>
    </row>
    <row r="134" spans="2:17" ht="60.75" customHeight="1">
      <c r="B134" s="213" t="s">
        <v>461</v>
      </c>
      <c r="C134" s="213"/>
      <c r="D134" s="119"/>
      <c r="E134" s="634"/>
      <c r="F134" s="213"/>
      <c r="G134" s="119"/>
      <c r="H134" s="219"/>
      <c r="I134" s="120"/>
      <c r="J134" s="46"/>
      <c r="K134" s="188"/>
      <c r="L134" s="122"/>
      <c r="M134" s="44"/>
      <c r="N134" s="44"/>
      <c r="O134" s="44"/>
      <c r="P134" s="1276"/>
      <c r="Q134" s="1277"/>
    </row>
    <row r="135" spans="2:17" ht="33.6" customHeight="1">
      <c r="B135" s="213" t="s">
        <v>462</v>
      </c>
      <c r="C135" s="213"/>
      <c r="D135" s="213"/>
      <c r="E135" s="634"/>
      <c r="F135" s="119"/>
      <c r="G135" s="119"/>
      <c r="H135" s="219"/>
      <c r="I135" s="120"/>
      <c r="J135" s="46"/>
      <c r="K135" s="122"/>
      <c r="L135" s="122"/>
      <c r="M135" s="44"/>
      <c r="N135" s="44"/>
      <c r="O135" s="44"/>
      <c r="P135" s="1281"/>
      <c r="Q135" s="1281"/>
    </row>
    <row r="138" spans="2:17" ht="15.75" thickBot="1"/>
    <row r="139" spans="2:17" ht="54" customHeight="1">
      <c r="B139" s="615" t="s">
        <v>17</v>
      </c>
      <c r="C139" s="615" t="s">
        <v>124</v>
      </c>
      <c r="D139" s="114" t="s">
        <v>125</v>
      </c>
      <c r="E139" s="615" t="s">
        <v>27</v>
      </c>
      <c r="F139" s="142" t="s">
        <v>138</v>
      </c>
      <c r="G139" s="143"/>
    </row>
    <row r="140" spans="2:17" ht="120.75" customHeight="1">
      <c r="B140" s="1285" t="s">
        <v>139</v>
      </c>
      <c r="C140" s="144" t="s">
        <v>140</v>
      </c>
      <c r="D140" s="605">
        <v>25</v>
      </c>
      <c r="E140" s="605">
        <v>0</v>
      </c>
      <c r="F140" s="1286">
        <f>+E140+E141+E142</f>
        <v>0</v>
      </c>
      <c r="G140" s="145"/>
    </row>
    <row r="141" spans="2:17" ht="76.150000000000006" customHeight="1">
      <c r="B141" s="1285"/>
      <c r="C141" s="144" t="s">
        <v>141</v>
      </c>
      <c r="D141" s="602">
        <v>25</v>
      </c>
      <c r="E141" s="605">
        <v>0</v>
      </c>
      <c r="F141" s="1287"/>
      <c r="G141" s="145"/>
    </row>
    <row r="142" spans="2:17" ht="69" customHeight="1">
      <c r="B142" s="1285"/>
      <c r="C142" s="144" t="s">
        <v>142</v>
      </c>
      <c r="D142" s="605">
        <v>10</v>
      </c>
      <c r="E142" s="605">
        <v>0</v>
      </c>
      <c r="F142" s="1288"/>
      <c r="G142" s="145"/>
    </row>
    <row r="143" spans="2:17">
      <c r="C143"/>
    </row>
    <row r="146" spans="2:5">
      <c r="B146" s="42" t="s">
        <v>143</v>
      </c>
    </row>
    <row r="149" spans="2:5">
      <c r="B149" s="43" t="s">
        <v>17</v>
      </c>
      <c r="C149" s="43" t="s">
        <v>26</v>
      </c>
      <c r="D149" s="615" t="s">
        <v>27</v>
      </c>
      <c r="E149" s="615" t="s">
        <v>28</v>
      </c>
    </row>
    <row r="150" spans="2:5" ht="61.5" customHeight="1">
      <c r="B150" s="49" t="s">
        <v>144</v>
      </c>
      <c r="C150" s="50">
        <v>40</v>
      </c>
      <c r="D150" s="605">
        <f>+E125</f>
        <v>0</v>
      </c>
      <c r="E150" s="1265">
        <f>+D150+D151</f>
        <v>0</v>
      </c>
    </row>
    <row r="151" spans="2:5" ht="68.25" customHeight="1">
      <c r="B151" s="49" t="s">
        <v>145</v>
      </c>
      <c r="C151" s="50">
        <v>60</v>
      </c>
      <c r="D151" s="605">
        <f>+F140</f>
        <v>0</v>
      </c>
      <c r="E151" s="1266"/>
    </row>
  </sheetData>
  <mergeCells count="45">
    <mergeCell ref="E150:E151"/>
    <mergeCell ref="B93:P93"/>
    <mergeCell ref="B96:N96"/>
    <mergeCell ref="E125:E127"/>
    <mergeCell ref="B130:N130"/>
    <mergeCell ref="J132:L132"/>
    <mergeCell ref="P132:Q132"/>
    <mergeCell ref="P133:Q133"/>
    <mergeCell ref="P134:Q134"/>
    <mergeCell ref="P135:Q135"/>
    <mergeCell ref="B140:B142"/>
    <mergeCell ref="F140:F142"/>
    <mergeCell ref="D90:E90"/>
    <mergeCell ref="P75:Q75"/>
    <mergeCell ref="P76:Q76"/>
    <mergeCell ref="P77:Q77"/>
    <mergeCell ref="P78:Q78"/>
    <mergeCell ref="P79:Q79"/>
    <mergeCell ref="P80:Q80"/>
    <mergeCell ref="P81:Q81"/>
    <mergeCell ref="P82:Q82"/>
    <mergeCell ref="P83:Q83"/>
    <mergeCell ref="B86:N86"/>
    <mergeCell ref="D89:E89"/>
    <mergeCell ref="J74:L74"/>
    <mergeCell ref="P74:Q74"/>
    <mergeCell ref="C10:E10"/>
    <mergeCell ref="B15:C15"/>
    <mergeCell ref="B16:C16"/>
    <mergeCell ref="E34:E35"/>
    <mergeCell ref="M39:N39"/>
    <mergeCell ref="B53:B54"/>
    <mergeCell ref="C53:C54"/>
    <mergeCell ref="D53:E53"/>
    <mergeCell ref="C57:N57"/>
    <mergeCell ref="B59:N59"/>
    <mergeCell ref="O62:P62"/>
    <mergeCell ref="O63:P63"/>
    <mergeCell ref="B69:N69"/>
    <mergeCell ref="C9:N9"/>
    <mergeCell ref="B2:P2"/>
    <mergeCell ref="B4:P4"/>
    <mergeCell ref="C6:N6"/>
    <mergeCell ref="C7:N7"/>
    <mergeCell ref="C8:N8"/>
  </mergeCells>
  <dataValidations count="2">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2:Z150"/>
  <sheetViews>
    <sheetView topLeftCell="A4" zoomScale="70" zoomScaleNormal="70" workbookViewId="0">
      <selection activeCell="E20" sqref="E20"/>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22.140625" style="1" customWidth="1"/>
    <col min="9" max="9" width="18.140625" style="1" customWidth="1"/>
    <col min="10" max="10" width="20.28515625" style="1" customWidth="1"/>
    <col min="11" max="11" width="14.7109375" style="1" bestFit="1" customWidth="1"/>
    <col min="12" max="12" width="18.7109375" style="1" customWidth="1"/>
    <col min="13" max="13" width="21.85546875" style="1" customWidth="1"/>
    <col min="14" max="14" width="22.140625" style="1" customWidth="1"/>
    <col min="15" max="15" width="26.140625" style="1" customWidth="1"/>
    <col min="16" max="16" width="19.5703125" style="1" bestFit="1" customWidth="1"/>
    <col min="17" max="17" width="62.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1369</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2881</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917"/>
      <c r="C14" s="917"/>
      <c r="D14" s="613" t="s">
        <v>10</v>
      </c>
      <c r="E14" s="613" t="s">
        <v>11</v>
      </c>
      <c r="F14" s="613" t="s">
        <v>12</v>
      </c>
      <c r="G14" s="776"/>
      <c r="I14" s="19"/>
      <c r="J14" s="19"/>
      <c r="K14" s="19"/>
      <c r="L14" s="19"/>
      <c r="M14" s="19"/>
      <c r="N14" s="16"/>
    </row>
    <row r="15" spans="2:16" ht="45" customHeight="1">
      <c r="B15" s="1263" t="s">
        <v>9</v>
      </c>
      <c r="C15" s="1264"/>
      <c r="D15" s="613">
        <v>33</v>
      </c>
      <c r="E15" s="20">
        <v>626484300</v>
      </c>
      <c r="F15" s="446">
        <v>300</v>
      </c>
      <c r="G15" s="779"/>
      <c r="I15" s="23"/>
      <c r="J15" s="23"/>
      <c r="K15" s="23"/>
      <c r="L15" s="23"/>
      <c r="M15" s="23"/>
      <c r="N15" s="16"/>
    </row>
    <row r="16" spans="2:16" ht="15.75" thickBot="1">
      <c r="B16" s="1263" t="s">
        <v>13</v>
      </c>
      <c r="C16" s="1264"/>
      <c r="D16" s="613"/>
      <c r="E16" s="536">
        <f>SUM(E15)</f>
        <v>626484300</v>
      </c>
      <c r="F16" s="446">
        <f>SUM(F15)</f>
        <v>300</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F16*0.8</f>
        <v>240</v>
      </c>
      <c r="D18" s="266"/>
      <c r="E18" s="36">
        <f>E16</f>
        <v>626484300</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605"/>
      <c r="D24" s="605" t="s">
        <v>184</v>
      </c>
      <c r="E24"/>
      <c r="F24"/>
      <c r="G24"/>
      <c r="H24"/>
      <c r="I24" s="15"/>
      <c r="J24" s="15"/>
      <c r="K24" s="15"/>
      <c r="L24" s="15"/>
      <c r="M24" s="15"/>
      <c r="N24" s="16"/>
    </row>
    <row r="25" spans="1:14">
      <c r="A25" s="773"/>
      <c r="B25" s="44" t="s">
        <v>21</v>
      </c>
      <c r="C25" s="605"/>
      <c r="D25" s="605" t="s">
        <v>184</v>
      </c>
      <c r="E25"/>
      <c r="F25"/>
      <c r="G25"/>
      <c r="H25"/>
      <c r="I25" s="15"/>
      <c r="J25" s="15"/>
      <c r="K25" s="15"/>
      <c r="L25" s="15"/>
      <c r="M25" s="15"/>
      <c r="N25" s="16"/>
    </row>
    <row r="26" spans="1:14">
      <c r="A26" s="773"/>
      <c r="B26" s="44" t="s">
        <v>22</v>
      </c>
      <c r="C26" s="605" t="s">
        <v>184</v>
      </c>
      <c r="D26" s="605"/>
      <c r="E26"/>
      <c r="F26"/>
      <c r="G26"/>
      <c r="H26"/>
      <c r="I26" s="15"/>
      <c r="J26" s="15"/>
      <c r="K26" s="15"/>
      <c r="L26" s="15"/>
      <c r="M26" s="15"/>
      <c r="N26" s="16"/>
    </row>
    <row r="27" spans="1:14">
      <c r="A27" s="773"/>
      <c r="B27" s="44" t="s">
        <v>23</v>
      </c>
      <c r="C27" s="605"/>
      <c r="D27" s="605" t="s">
        <v>184</v>
      </c>
      <c r="E27"/>
      <c r="F27"/>
      <c r="G27"/>
      <c r="H27"/>
      <c r="I27" s="15"/>
      <c r="J27" s="15"/>
      <c r="K27" s="15"/>
      <c r="L27" s="15"/>
      <c r="M27" s="15"/>
      <c r="N27" s="16"/>
    </row>
    <row r="28" spans="1:14">
      <c r="A28" s="773"/>
      <c r="B28" s="44" t="s">
        <v>1764</v>
      </c>
      <c r="C28" s="605"/>
      <c r="D28" s="605"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s="615" t="s">
        <v>2564</v>
      </c>
      <c r="G33"/>
      <c r="H33"/>
      <c r="I33" s="15"/>
      <c r="J33" s="15"/>
      <c r="K33" s="15"/>
      <c r="L33" s="15"/>
      <c r="M33" s="15"/>
      <c r="N33" s="16"/>
    </row>
    <row r="34" spans="1:26" ht="28.5">
      <c r="A34" s="773"/>
      <c r="B34" s="49" t="s">
        <v>29</v>
      </c>
      <c r="C34" s="50">
        <v>40</v>
      </c>
      <c r="D34" s="605">
        <v>0</v>
      </c>
      <c r="E34" s="1265">
        <f>+D34+D35</f>
        <v>0</v>
      </c>
      <c r="F34" s="958"/>
      <c r="G34"/>
      <c r="H34"/>
      <c r="I34" s="15"/>
      <c r="J34" s="15"/>
      <c r="K34" s="15"/>
      <c r="L34" s="15"/>
      <c r="M34" s="15"/>
      <c r="N34" s="16"/>
    </row>
    <row r="35" spans="1:26" ht="82.5" customHeight="1">
      <c r="A35" s="773"/>
      <c r="B35" s="49" t="s">
        <v>30</v>
      </c>
      <c r="C35" s="50">
        <v>60</v>
      </c>
      <c r="D35" s="605">
        <f>+F149</f>
        <v>0</v>
      </c>
      <c r="E35" s="1266"/>
      <c r="F35" s="978"/>
      <c r="G35"/>
      <c r="H35"/>
      <c r="I35" s="15"/>
      <c r="J35" s="15"/>
      <c r="K35" s="15"/>
      <c r="L35" s="15"/>
      <c r="M35" s="15"/>
      <c r="N35" s="16"/>
    </row>
    <row r="36" spans="1:26">
      <c r="A36" s="773"/>
      <c r="C36" s="40"/>
      <c r="D36" s="23"/>
      <c r="E36" s="41"/>
      <c r="F36" s="37"/>
      <c r="G36" s="37"/>
      <c r="H36" s="37"/>
      <c r="I36" s="38"/>
      <c r="J36" s="38"/>
      <c r="K36" s="38"/>
      <c r="L36" s="38"/>
      <c r="M36" s="38"/>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ht="15.75" thickBot="1">
      <c r="M39" s="1267"/>
      <c r="N39" s="1267"/>
    </row>
    <row r="40" spans="1:26">
      <c r="B40" s="42" t="s">
        <v>32</v>
      </c>
      <c r="M40" s="51"/>
      <c r="N40" s="51"/>
    </row>
    <row r="41" spans="1:26" ht="15.75" thickBot="1">
      <c r="M41" s="51"/>
      <c r="N41" s="51"/>
    </row>
    <row r="42" spans="1:26" s="15" customFormat="1" ht="109.5" customHeight="1">
      <c r="B42" s="52" t="s">
        <v>33</v>
      </c>
      <c r="C42" s="52" t="s">
        <v>34</v>
      </c>
      <c r="D42" s="52" t="s">
        <v>35</v>
      </c>
      <c r="E42" s="52" t="s">
        <v>36</v>
      </c>
      <c r="F42" s="52" t="s">
        <v>37</v>
      </c>
      <c r="G42" s="52" t="s">
        <v>38</v>
      </c>
      <c r="H42" s="52" t="s">
        <v>39</v>
      </c>
      <c r="I42" s="52" t="s">
        <v>40</v>
      </c>
      <c r="J42" s="52" t="s">
        <v>41</v>
      </c>
      <c r="K42" s="52" t="s">
        <v>42</v>
      </c>
      <c r="L42" s="52" t="s">
        <v>43</v>
      </c>
      <c r="M42" s="53" t="s">
        <v>44</v>
      </c>
      <c r="N42" s="52" t="s">
        <v>45</v>
      </c>
      <c r="O42" s="52" t="s">
        <v>46</v>
      </c>
      <c r="P42" s="54" t="s">
        <v>47</v>
      </c>
      <c r="Q42" s="54" t="s">
        <v>48</v>
      </c>
    </row>
    <row r="43" spans="1:26" s="162" customFormat="1" ht="30">
      <c r="A43" s="150">
        <v>1</v>
      </c>
      <c r="B43" s="153" t="s">
        <v>2568</v>
      </c>
      <c r="C43" s="153" t="s">
        <v>2568</v>
      </c>
      <c r="D43" s="153" t="s">
        <v>2569</v>
      </c>
      <c r="E43" s="153" t="s">
        <v>2570</v>
      </c>
      <c r="F43" s="153" t="s">
        <v>336</v>
      </c>
      <c r="G43" s="153" t="s">
        <v>53</v>
      </c>
      <c r="H43" s="514">
        <v>41215</v>
      </c>
      <c r="I43" s="514">
        <v>41274</v>
      </c>
      <c r="J43" s="514" t="s">
        <v>19</v>
      </c>
      <c r="K43" s="543">
        <v>2</v>
      </c>
      <c r="L43" s="514" t="s">
        <v>53</v>
      </c>
      <c r="M43" s="516">
        <v>3650</v>
      </c>
      <c r="N43" s="543" t="s">
        <v>53</v>
      </c>
      <c r="O43" s="544">
        <v>1298524000</v>
      </c>
      <c r="P43" s="544">
        <v>70</v>
      </c>
      <c r="Q43" s="174" t="s">
        <v>2571</v>
      </c>
      <c r="R43" s="175"/>
      <c r="S43" s="175"/>
      <c r="T43" s="175"/>
      <c r="U43" s="175"/>
      <c r="V43" s="175"/>
      <c r="W43" s="175"/>
      <c r="X43" s="175"/>
      <c r="Y43" s="175"/>
      <c r="Z43" s="175"/>
    </row>
    <row r="44" spans="1:26" s="162" customFormat="1" ht="30">
      <c r="A44" s="150">
        <f>+A43+1</f>
        <v>2</v>
      </c>
      <c r="B44" s="153" t="s">
        <v>2568</v>
      </c>
      <c r="C44" s="153" t="s">
        <v>2568</v>
      </c>
      <c r="D44" s="153" t="s">
        <v>2569</v>
      </c>
      <c r="E44" s="153" t="s">
        <v>2572</v>
      </c>
      <c r="F44" s="153" t="s">
        <v>336</v>
      </c>
      <c r="G44" s="153" t="s">
        <v>53</v>
      </c>
      <c r="H44" s="514">
        <v>41254</v>
      </c>
      <c r="I44" s="514">
        <v>41961</v>
      </c>
      <c r="J44" s="514" t="s">
        <v>19</v>
      </c>
      <c r="K44" s="543">
        <v>22.5</v>
      </c>
      <c r="L44" s="514" t="s">
        <v>53</v>
      </c>
      <c r="M44" s="516">
        <v>4350</v>
      </c>
      <c r="N44" s="543" t="s">
        <v>53</v>
      </c>
      <c r="O44" s="544">
        <v>16146092010</v>
      </c>
      <c r="P44" s="544">
        <v>70</v>
      </c>
      <c r="Q44" s="174" t="s">
        <v>2571</v>
      </c>
      <c r="R44" s="175"/>
      <c r="S44" s="175"/>
      <c r="T44" s="175"/>
      <c r="U44" s="175"/>
      <c r="V44" s="175"/>
      <c r="W44" s="175"/>
      <c r="X44" s="175"/>
      <c r="Y44" s="175"/>
      <c r="Z44" s="175"/>
    </row>
    <row r="45" spans="1:26" s="162" customFormat="1" ht="127.5" customHeight="1">
      <c r="A45" s="150">
        <f t="shared" ref="A45:A50" si="0">+A44+1</f>
        <v>3</v>
      </c>
      <c r="B45" s="153" t="s">
        <v>2568</v>
      </c>
      <c r="C45" s="153" t="s">
        <v>2568</v>
      </c>
      <c r="D45" s="153" t="s">
        <v>2573</v>
      </c>
      <c r="E45" s="557" t="s">
        <v>2574</v>
      </c>
      <c r="F45" s="153" t="s">
        <v>336</v>
      </c>
      <c r="G45" s="153" t="s">
        <v>53</v>
      </c>
      <c r="H45" s="514">
        <v>40878</v>
      </c>
      <c r="I45" s="514">
        <v>41955</v>
      </c>
      <c r="J45" s="514" t="s">
        <v>19</v>
      </c>
      <c r="K45" s="567">
        <v>12</v>
      </c>
      <c r="L45" s="959" t="s">
        <v>53</v>
      </c>
      <c r="M45" s="515"/>
      <c r="N45" s="543" t="s">
        <v>53</v>
      </c>
      <c r="O45" s="544">
        <v>25024266169</v>
      </c>
      <c r="P45" s="544">
        <v>71</v>
      </c>
      <c r="Q45" s="888" t="s">
        <v>2575</v>
      </c>
      <c r="R45" s="175"/>
      <c r="S45" s="175"/>
      <c r="T45" s="175"/>
      <c r="U45" s="175"/>
      <c r="V45" s="175"/>
      <c r="W45" s="175"/>
      <c r="X45" s="175"/>
      <c r="Y45" s="175"/>
      <c r="Z45" s="175"/>
    </row>
    <row r="46" spans="1:26" s="162" customFormat="1" ht="45">
      <c r="A46" s="150">
        <f t="shared" si="0"/>
        <v>4</v>
      </c>
      <c r="B46" s="153" t="s">
        <v>2568</v>
      </c>
      <c r="C46" s="153" t="s">
        <v>2568</v>
      </c>
      <c r="D46" s="153" t="s">
        <v>2576</v>
      </c>
      <c r="E46" s="557" t="s">
        <v>2577</v>
      </c>
      <c r="F46" s="153" t="s">
        <v>336</v>
      </c>
      <c r="G46" s="153" t="s">
        <v>53</v>
      </c>
      <c r="H46" s="514">
        <v>39783</v>
      </c>
      <c r="I46" s="514">
        <v>40301</v>
      </c>
      <c r="J46" s="514" t="s">
        <v>19</v>
      </c>
      <c r="K46" s="567">
        <v>5</v>
      </c>
      <c r="L46" s="959" t="s">
        <v>53</v>
      </c>
      <c r="M46" s="515"/>
      <c r="N46" s="543" t="s">
        <v>53</v>
      </c>
      <c r="O46" s="544">
        <v>1087253221</v>
      </c>
      <c r="P46" s="544">
        <v>72</v>
      </c>
      <c r="Q46" s="888" t="s">
        <v>2578</v>
      </c>
      <c r="R46" s="175"/>
      <c r="S46" s="175"/>
      <c r="T46" s="175"/>
      <c r="U46" s="175"/>
      <c r="V46" s="175"/>
      <c r="W46" s="175"/>
      <c r="X46" s="175"/>
      <c r="Y46" s="175"/>
      <c r="Z46" s="175"/>
    </row>
    <row r="47" spans="1:26" s="162" customFormat="1" ht="30">
      <c r="A47" s="150">
        <f t="shared" si="0"/>
        <v>5</v>
      </c>
      <c r="B47" s="153" t="s">
        <v>2568</v>
      </c>
      <c r="C47" s="153" t="s">
        <v>2568</v>
      </c>
      <c r="D47" s="153" t="s">
        <v>2576</v>
      </c>
      <c r="E47" s="557" t="s">
        <v>2579</v>
      </c>
      <c r="F47" s="153" t="s">
        <v>336</v>
      </c>
      <c r="G47" s="153" t="s">
        <v>53</v>
      </c>
      <c r="H47" s="514">
        <v>40581</v>
      </c>
      <c r="I47" s="514">
        <v>40847</v>
      </c>
      <c r="J47" s="514" t="s">
        <v>19</v>
      </c>
      <c r="K47" s="567">
        <v>8.8000000000000007</v>
      </c>
      <c r="L47" s="959" t="s">
        <v>53</v>
      </c>
      <c r="M47" s="515"/>
      <c r="N47" s="543" t="s">
        <v>53</v>
      </c>
      <c r="O47" s="544">
        <v>1074373466</v>
      </c>
      <c r="P47" s="544">
        <v>72</v>
      </c>
      <c r="Q47" s="888" t="s">
        <v>2580</v>
      </c>
      <c r="R47" s="175"/>
      <c r="S47" s="175"/>
      <c r="T47" s="175"/>
      <c r="U47" s="175"/>
      <c r="V47" s="175"/>
      <c r="W47" s="175"/>
      <c r="X47" s="175"/>
      <c r="Y47" s="175"/>
      <c r="Z47" s="175"/>
    </row>
    <row r="48" spans="1:26" s="162" customFormat="1" ht="30">
      <c r="A48" s="150">
        <f t="shared" si="0"/>
        <v>6</v>
      </c>
      <c r="B48" s="153" t="s">
        <v>2568</v>
      </c>
      <c r="C48" s="153" t="s">
        <v>2568</v>
      </c>
      <c r="D48" s="153" t="s">
        <v>2576</v>
      </c>
      <c r="E48" s="557" t="s">
        <v>2581</v>
      </c>
      <c r="F48" s="153" t="s">
        <v>336</v>
      </c>
      <c r="G48" s="153" t="s">
        <v>53</v>
      </c>
      <c r="H48" s="514">
        <v>40182</v>
      </c>
      <c r="I48" s="514">
        <v>40543</v>
      </c>
      <c r="J48" s="514" t="s">
        <v>19</v>
      </c>
      <c r="K48" s="567">
        <v>7.8</v>
      </c>
      <c r="L48" s="959" t="s">
        <v>53</v>
      </c>
      <c r="M48" s="515"/>
      <c r="N48" s="543" t="s">
        <v>53</v>
      </c>
      <c r="O48" s="544">
        <v>795712000</v>
      </c>
      <c r="P48" s="544">
        <v>72</v>
      </c>
      <c r="Q48" s="888" t="s">
        <v>2580</v>
      </c>
      <c r="R48" s="175"/>
      <c r="S48" s="175"/>
      <c r="T48" s="175"/>
      <c r="U48" s="175"/>
      <c r="V48" s="175"/>
      <c r="W48" s="175"/>
      <c r="X48" s="175"/>
      <c r="Y48" s="175"/>
      <c r="Z48" s="175"/>
    </row>
    <row r="49" spans="1:26" s="162" customFormat="1" ht="45">
      <c r="A49" s="150">
        <f t="shared" si="0"/>
        <v>7</v>
      </c>
      <c r="B49" s="153"/>
      <c r="C49" s="153" t="s">
        <v>2568</v>
      </c>
      <c r="D49" s="153" t="s">
        <v>2576</v>
      </c>
      <c r="E49" s="557" t="s">
        <v>2582</v>
      </c>
      <c r="F49" s="153" t="s">
        <v>336</v>
      </c>
      <c r="G49" s="153" t="s">
        <v>53</v>
      </c>
      <c r="H49" s="514">
        <v>40581</v>
      </c>
      <c r="I49" s="514">
        <v>40847</v>
      </c>
      <c r="J49" s="514" t="s">
        <v>19</v>
      </c>
      <c r="K49" s="567">
        <v>0</v>
      </c>
      <c r="L49" s="959" t="s">
        <v>53</v>
      </c>
      <c r="M49" s="515"/>
      <c r="N49" s="543" t="s">
        <v>53</v>
      </c>
      <c r="O49" s="544">
        <v>663082757</v>
      </c>
      <c r="P49" s="544">
        <v>72</v>
      </c>
      <c r="Q49" s="888" t="s">
        <v>2583</v>
      </c>
      <c r="R49" s="175"/>
      <c r="S49" s="175"/>
      <c r="T49" s="175"/>
      <c r="U49" s="175"/>
      <c r="V49" s="175"/>
      <c r="W49" s="175"/>
      <c r="X49" s="175"/>
      <c r="Y49" s="175"/>
      <c r="Z49" s="175"/>
    </row>
    <row r="50" spans="1:26" s="162" customFormat="1" ht="45">
      <c r="A50" s="150">
        <f t="shared" si="0"/>
        <v>8</v>
      </c>
      <c r="B50" s="153" t="s">
        <v>2568</v>
      </c>
      <c r="C50" s="153" t="s">
        <v>2568</v>
      </c>
      <c r="D50" s="153" t="s">
        <v>2576</v>
      </c>
      <c r="E50" s="557" t="s">
        <v>2584</v>
      </c>
      <c r="F50" s="153" t="s">
        <v>336</v>
      </c>
      <c r="G50" s="153" t="s">
        <v>53</v>
      </c>
      <c r="H50" s="514">
        <v>40427</v>
      </c>
      <c r="I50" s="514">
        <v>40574</v>
      </c>
      <c r="J50" s="514" t="s">
        <v>19</v>
      </c>
      <c r="K50" s="515">
        <v>1</v>
      </c>
      <c r="L50" s="959" t="s">
        <v>53</v>
      </c>
      <c r="M50" s="515"/>
      <c r="N50" s="543" t="s">
        <v>53</v>
      </c>
      <c r="O50" s="544">
        <v>595786333</v>
      </c>
      <c r="P50" s="544">
        <v>72</v>
      </c>
      <c r="Q50" s="888" t="s">
        <v>2585</v>
      </c>
      <c r="R50" s="175"/>
      <c r="S50" s="175"/>
      <c r="T50" s="175"/>
      <c r="U50" s="175"/>
      <c r="V50" s="175"/>
      <c r="W50" s="175"/>
      <c r="X50" s="175"/>
      <c r="Y50" s="175"/>
      <c r="Z50" s="175"/>
    </row>
    <row r="51" spans="1:26" s="162" customFormat="1">
      <c r="A51" s="150"/>
      <c r="B51" s="151" t="s">
        <v>28</v>
      </c>
      <c r="C51" s="152"/>
      <c r="D51" s="153"/>
      <c r="E51" s="154"/>
      <c r="F51" s="155"/>
      <c r="G51" s="155"/>
      <c r="H51" s="155"/>
      <c r="I51" s="157"/>
      <c r="J51" s="157"/>
      <c r="K51" s="158">
        <f t="shared" ref="K51:N51" si="1">SUM(K43:K50)</f>
        <v>59.099999999999994</v>
      </c>
      <c r="L51" s="158">
        <f t="shared" si="1"/>
        <v>0</v>
      </c>
      <c r="M51" s="185">
        <f t="shared" si="1"/>
        <v>8000</v>
      </c>
      <c r="N51" s="158">
        <f t="shared" si="1"/>
        <v>0</v>
      </c>
      <c r="O51" s="160"/>
      <c r="P51" s="160"/>
      <c r="Q51" s="161"/>
    </row>
    <row r="52" spans="1:26" s="112" customFormat="1">
      <c r="E52" s="163"/>
    </row>
    <row r="53" spans="1:26" s="112" customFormat="1">
      <c r="B53" s="1253" t="s">
        <v>60</v>
      </c>
      <c r="C53" s="1253" t="s">
        <v>61</v>
      </c>
      <c r="D53" s="1255" t="s">
        <v>62</v>
      </c>
      <c r="E53" s="1255"/>
    </row>
    <row r="54" spans="1:26" s="112" customFormat="1">
      <c r="B54" s="1254"/>
      <c r="C54" s="1254"/>
      <c r="D54" s="625" t="s">
        <v>63</v>
      </c>
      <c r="E54" s="165" t="s">
        <v>64</v>
      </c>
    </row>
    <row r="55" spans="1:26" s="112" customFormat="1" ht="30.6" customHeight="1">
      <c r="B55" s="166" t="s">
        <v>65</v>
      </c>
      <c r="C55" s="167">
        <f>+K51</f>
        <v>59.099999999999994</v>
      </c>
      <c r="D55" s="117"/>
      <c r="E55" s="117" t="s">
        <v>184</v>
      </c>
      <c r="F55" s="168"/>
      <c r="G55" s="168"/>
      <c r="H55" s="168"/>
      <c r="I55" s="168"/>
      <c r="J55" s="168"/>
      <c r="K55" s="168"/>
      <c r="L55" s="168"/>
      <c r="M55" s="168"/>
    </row>
    <row r="56" spans="1:26" s="112" customFormat="1" ht="30" customHeight="1">
      <c r="B56" s="166" t="s">
        <v>66</v>
      </c>
      <c r="C56" s="167">
        <f>+M51</f>
        <v>8000</v>
      </c>
      <c r="D56" s="117"/>
      <c r="E56" s="117" t="s">
        <v>184</v>
      </c>
    </row>
    <row r="57" spans="1:26" s="112" customFormat="1">
      <c r="B57" s="113"/>
      <c r="C57" s="1274"/>
      <c r="D57" s="1274"/>
      <c r="E57" s="1274"/>
      <c r="F57" s="1274"/>
      <c r="G57" s="1274"/>
      <c r="H57" s="1274"/>
      <c r="I57" s="1274"/>
      <c r="J57" s="1274"/>
      <c r="K57" s="1274"/>
      <c r="L57" s="1274"/>
      <c r="M57" s="1274"/>
      <c r="N57" s="1274"/>
    </row>
    <row r="58" spans="1:26" ht="28.15" customHeight="1" thickBot="1"/>
    <row r="59" spans="1:26" ht="27" thickBot="1">
      <c r="B59" s="1275" t="s">
        <v>68</v>
      </c>
      <c r="C59" s="1275"/>
      <c r="D59" s="1275"/>
      <c r="E59" s="1275"/>
      <c r="F59" s="1275"/>
      <c r="G59" s="1275"/>
      <c r="H59" s="1275"/>
      <c r="I59" s="1275"/>
      <c r="J59" s="1275"/>
      <c r="K59" s="1275"/>
      <c r="L59" s="1275"/>
      <c r="M59" s="1275"/>
      <c r="N59" s="1275"/>
    </row>
    <row r="62" spans="1:26" ht="109.5" customHeight="1">
      <c r="B62" s="114" t="s">
        <v>69</v>
      </c>
      <c r="C62" s="115" t="s">
        <v>70</v>
      </c>
      <c r="D62" s="115" t="s">
        <v>71</v>
      </c>
      <c r="E62" s="115" t="s">
        <v>72</v>
      </c>
      <c r="F62" s="115" t="s">
        <v>73</v>
      </c>
      <c r="G62" s="115" t="s">
        <v>74</v>
      </c>
      <c r="H62" s="115" t="s">
        <v>75</v>
      </c>
      <c r="I62" s="115" t="s">
        <v>76</v>
      </c>
      <c r="J62" s="115" t="s">
        <v>77</v>
      </c>
      <c r="K62" s="115" t="s">
        <v>78</v>
      </c>
      <c r="L62" s="115" t="s">
        <v>79</v>
      </c>
      <c r="M62" s="116" t="s">
        <v>80</v>
      </c>
      <c r="N62" s="116" t="s">
        <v>81</v>
      </c>
      <c r="O62" s="1271" t="s">
        <v>82</v>
      </c>
      <c r="P62" s="1273"/>
      <c r="Q62" s="115" t="s">
        <v>83</v>
      </c>
    </row>
    <row r="63" spans="1:26">
      <c r="B63" s="119" t="s">
        <v>2586</v>
      </c>
      <c r="C63" s="119" t="s">
        <v>155</v>
      </c>
      <c r="D63" s="120" t="s">
        <v>2882</v>
      </c>
      <c r="E63" s="120">
        <v>300</v>
      </c>
      <c r="F63" s="121" t="s">
        <v>53</v>
      </c>
      <c r="G63" s="121" t="s">
        <v>53</v>
      </c>
      <c r="H63" s="121" t="s">
        <v>53</v>
      </c>
      <c r="I63" s="122" t="s">
        <v>18</v>
      </c>
      <c r="J63" s="121" t="s">
        <v>53</v>
      </c>
      <c r="K63" s="121" t="s">
        <v>53</v>
      </c>
      <c r="L63" s="121" t="s">
        <v>53</v>
      </c>
      <c r="M63" s="121" t="s">
        <v>53</v>
      </c>
      <c r="N63" s="121" t="s">
        <v>53</v>
      </c>
      <c r="O63" s="1278"/>
      <c r="P63" s="1279"/>
      <c r="Q63" s="44" t="s">
        <v>18</v>
      </c>
    </row>
    <row r="64" spans="1:26">
      <c r="B64" s="1" t="s">
        <v>88</v>
      </c>
    </row>
    <row r="65" spans="2:17">
      <c r="B65" s="1" t="s">
        <v>89</v>
      </c>
    </row>
    <row r="66" spans="2:17">
      <c r="B66" s="1" t="s">
        <v>90</v>
      </c>
    </row>
    <row r="68" spans="2:17" ht="15.75" thickBot="1"/>
    <row r="69" spans="2:17" ht="27" thickBot="1">
      <c r="B69" s="1268" t="s">
        <v>91</v>
      </c>
      <c r="C69" s="1269"/>
      <c r="D69" s="1269"/>
      <c r="E69" s="1269"/>
      <c r="F69" s="1269"/>
      <c r="G69" s="1269"/>
      <c r="H69" s="1269"/>
      <c r="I69" s="1269"/>
      <c r="J69" s="1269"/>
      <c r="K69" s="1269"/>
      <c r="L69" s="1269"/>
      <c r="M69" s="1269"/>
      <c r="N69" s="1270"/>
    </row>
    <row r="74" spans="2:17" ht="76.5" customHeight="1">
      <c r="B74" s="114" t="s">
        <v>92</v>
      </c>
      <c r="C74" s="114" t="s">
        <v>93</v>
      </c>
      <c r="D74" s="114" t="s">
        <v>94</v>
      </c>
      <c r="E74" s="114" t="s">
        <v>95</v>
      </c>
      <c r="F74" s="114" t="s">
        <v>96</v>
      </c>
      <c r="G74" s="114" t="s">
        <v>97</v>
      </c>
      <c r="H74" s="114" t="s">
        <v>98</v>
      </c>
      <c r="I74" s="114" t="s">
        <v>99</v>
      </c>
      <c r="J74" s="1271" t="s">
        <v>100</v>
      </c>
      <c r="K74" s="1272"/>
      <c r="L74" s="1273"/>
      <c r="M74" s="114" t="s">
        <v>101</v>
      </c>
      <c r="N74" s="114" t="s">
        <v>102</v>
      </c>
      <c r="O74" s="114" t="s">
        <v>103</v>
      </c>
      <c r="P74" s="1271" t="s">
        <v>82</v>
      </c>
      <c r="Q74" s="1273"/>
    </row>
    <row r="75" spans="2:17" s="183" customFormat="1" ht="180">
      <c r="B75" s="129" t="s">
        <v>2883</v>
      </c>
      <c r="C75" s="129" t="s">
        <v>2884</v>
      </c>
      <c r="D75" s="129" t="s">
        <v>2885</v>
      </c>
      <c r="E75" s="129">
        <v>30714455</v>
      </c>
      <c r="F75" s="129" t="s">
        <v>114</v>
      </c>
      <c r="G75" s="129" t="s">
        <v>2886</v>
      </c>
      <c r="H75" s="480">
        <v>38331</v>
      </c>
      <c r="I75" s="189" t="s">
        <v>53</v>
      </c>
      <c r="J75" s="129" t="s">
        <v>2887</v>
      </c>
      <c r="K75" s="189" t="s">
        <v>2888</v>
      </c>
      <c r="L75" s="189" t="s">
        <v>2889</v>
      </c>
      <c r="M75" s="129" t="s">
        <v>18</v>
      </c>
      <c r="N75" s="129" t="s">
        <v>19</v>
      </c>
      <c r="O75" s="129" t="s">
        <v>18</v>
      </c>
      <c r="P75" s="1366" t="s">
        <v>2890</v>
      </c>
      <c r="Q75" s="1366"/>
    </row>
    <row r="76" spans="2:17" s="183" customFormat="1" ht="75">
      <c r="B76" s="129" t="s">
        <v>2883</v>
      </c>
      <c r="C76" s="129"/>
      <c r="D76" s="129" t="s">
        <v>2891</v>
      </c>
      <c r="E76" s="129">
        <v>12962481</v>
      </c>
      <c r="F76" s="129" t="s">
        <v>160</v>
      </c>
      <c r="G76" s="129" t="s">
        <v>2892</v>
      </c>
      <c r="H76" s="480">
        <v>35734</v>
      </c>
      <c r="I76" s="189" t="s">
        <v>53</v>
      </c>
      <c r="J76" s="129" t="s">
        <v>2893</v>
      </c>
      <c r="K76" s="189" t="s">
        <v>2894</v>
      </c>
      <c r="L76" s="189" t="s">
        <v>2895</v>
      </c>
      <c r="M76" s="129" t="s">
        <v>18</v>
      </c>
      <c r="N76" s="129" t="s">
        <v>19</v>
      </c>
      <c r="O76" s="129" t="s">
        <v>18</v>
      </c>
      <c r="P76" s="1366" t="s">
        <v>2890</v>
      </c>
      <c r="Q76" s="1366"/>
    </row>
    <row r="77" spans="2:17" s="183" customFormat="1" ht="150">
      <c r="B77" s="129" t="s">
        <v>187</v>
      </c>
      <c r="C77" s="129"/>
      <c r="D77" s="129" t="s">
        <v>2896</v>
      </c>
      <c r="E77" s="129">
        <v>76320455</v>
      </c>
      <c r="F77" s="129" t="s">
        <v>2897</v>
      </c>
      <c r="G77" s="129" t="s">
        <v>244</v>
      </c>
      <c r="H77" s="480">
        <v>37764</v>
      </c>
      <c r="J77" s="189" t="s">
        <v>2898</v>
      </c>
      <c r="K77" s="189" t="s">
        <v>2899</v>
      </c>
      <c r="L77" s="189" t="s">
        <v>2900</v>
      </c>
      <c r="M77" s="129" t="s">
        <v>18</v>
      </c>
      <c r="N77" s="129" t="s">
        <v>588</v>
      </c>
      <c r="O77" s="129" t="s">
        <v>336</v>
      </c>
      <c r="P77" s="1366" t="s">
        <v>2890</v>
      </c>
      <c r="Q77" s="1366"/>
    </row>
    <row r="78" spans="2:17" s="183" customFormat="1" ht="165">
      <c r="B78" s="129" t="s">
        <v>133</v>
      </c>
      <c r="C78" s="129"/>
      <c r="D78" s="129" t="s">
        <v>2901</v>
      </c>
      <c r="E78" s="129">
        <v>34638312</v>
      </c>
      <c r="F78" s="129" t="s">
        <v>2902</v>
      </c>
      <c r="G78" s="129" t="s">
        <v>2903</v>
      </c>
      <c r="H78" s="129" t="s">
        <v>2904</v>
      </c>
      <c r="I78" s="189"/>
      <c r="J78" s="129" t="s">
        <v>2905</v>
      </c>
      <c r="K78" s="189" t="s">
        <v>2906</v>
      </c>
      <c r="L78" s="189" t="s">
        <v>2907</v>
      </c>
      <c r="M78" s="129" t="s">
        <v>18</v>
      </c>
      <c r="N78" s="129" t="s">
        <v>19</v>
      </c>
      <c r="O78" s="129" t="s">
        <v>336</v>
      </c>
      <c r="P78" s="1366" t="s">
        <v>2890</v>
      </c>
      <c r="Q78" s="1366"/>
    </row>
    <row r="79" spans="2:17" s="183" customFormat="1" ht="120">
      <c r="B79" s="129" t="s">
        <v>133</v>
      </c>
      <c r="C79" s="129"/>
      <c r="D79" s="129" t="s">
        <v>2908</v>
      </c>
      <c r="E79" s="129">
        <v>1061719010</v>
      </c>
      <c r="F79" s="129" t="s">
        <v>114</v>
      </c>
      <c r="G79" s="129" t="s">
        <v>353</v>
      </c>
      <c r="H79" s="129" t="s">
        <v>2909</v>
      </c>
      <c r="I79" s="189"/>
      <c r="J79" s="129" t="s">
        <v>2910</v>
      </c>
      <c r="K79" s="189" t="s">
        <v>2911</v>
      </c>
      <c r="L79" s="189" t="s">
        <v>2912</v>
      </c>
      <c r="M79" s="129" t="s">
        <v>18</v>
      </c>
      <c r="N79" s="129" t="s">
        <v>19</v>
      </c>
      <c r="O79" s="129" t="s">
        <v>336</v>
      </c>
      <c r="P79" s="1366" t="s">
        <v>2890</v>
      </c>
      <c r="Q79" s="1366"/>
    </row>
    <row r="80" spans="2:17" s="183" customFormat="1" ht="120">
      <c r="B80" s="129" t="s">
        <v>133</v>
      </c>
      <c r="C80" s="129"/>
      <c r="D80" s="129" t="s">
        <v>2913</v>
      </c>
      <c r="E80" s="129">
        <v>76314328</v>
      </c>
      <c r="F80" s="129" t="s">
        <v>212</v>
      </c>
      <c r="G80" s="129" t="s">
        <v>182</v>
      </c>
      <c r="H80" s="480">
        <v>38246</v>
      </c>
      <c r="J80" s="189" t="s">
        <v>2914</v>
      </c>
      <c r="K80" s="189" t="s">
        <v>2915</v>
      </c>
      <c r="L80" s="189" t="s">
        <v>2916</v>
      </c>
      <c r="M80" s="129" t="s">
        <v>18</v>
      </c>
      <c r="N80" s="129" t="s">
        <v>19</v>
      </c>
      <c r="O80" s="129" t="s">
        <v>336</v>
      </c>
      <c r="P80" s="1366" t="s">
        <v>2890</v>
      </c>
      <c r="Q80" s="1366"/>
    </row>
    <row r="81" spans="2:17" s="183" customFormat="1" ht="90">
      <c r="B81" s="129" t="s">
        <v>133</v>
      </c>
      <c r="C81" s="129"/>
      <c r="D81" s="129" t="s">
        <v>2917</v>
      </c>
      <c r="E81" s="129">
        <v>25272724</v>
      </c>
      <c r="F81" s="129" t="s">
        <v>2918</v>
      </c>
      <c r="G81" s="129" t="s">
        <v>134</v>
      </c>
      <c r="H81" s="480">
        <v>39801</v>
      </c>
      <c r="I81" s="189"/>
      <c r="J81" s="129" t="s">
        <v>2919</v>
      </c>
      <c r="K81" s="189" t="s">
        <v>2920</v>
      </c>
      <c r="L81" s="189" t="s">
        <v>114</v>
      </c>
      <c r="M81" s="129" t="s">
        <v>336</v>
      </c>
      <c r="N81" s="129" t="s">
        <v>19</v>
      </c>
      <c r="O81" s="129" t="s">
        <v>336</v>
      </c>
      <c r="P81" s="1366" t="s">
        <v>2890</v>
      </c>
      <c r="Q81" s="1366"/>
    </row>
    <row r="82" spans="2:17" s="183" customFormat="1" ht="90">
      <c r="B82" s="129" t="s">
        <v>133</v>
      </c>
      <c r="C82" s="129"/>
      <c r="D82" s="129" t="s">
        <v>2921</v>
      </c>
      <c r="E82" s="129">
        <v>25280614</v>
      </c>
      <c r="F82" s="129" t="s">
        <v>114</v>
      </c>
      <c r="G82" s="129" t="s">
        <v>353</v>
      </c>
      <c r="H82" s="480">
        <v>37883</v>
      </c>
      <c r="I82" s="189">
        <v>129887</v>
      </c>
      <c r="J82" s="129" t="s">
        <v>2922</v>
      </c>
      <c r="K82" s="189" t="s">
        <v>2923</v>
      </c>
      <c r="L82" s="189" t="s">
        <v>114</v>
      </c>
      <c r="M82" s="129" t="s">
        <v>18</v>
      </c>
      <c r="N82" s="129" t="s">
        <v>19</v>
      </c>
      <c r="O82" s="129" t="s">
        <v>336</v>
      </c>
      <c r="P82" s="1366" t="s">
        <v>2890</v>
      </c>
      <c r="Q82" s="1366"/>
    </row>
    <row r="84" spans="2:17" ht="15.75" thickBot="1"/>
    <row r="85" spans="2:17" ht="27" thickBot="1">
      <c r="B85" s="1268" t="s">
        <v>118</v>
      </c>
      <c r="C85" s="1269"/>
      <c r="D85" s="1269"/>
      <c r="E85" s="1269"/>
      <c r="F85" s="1269"/>
      <c r="G85" s="1269"/>
      <c r="H85" s="1269"/>
      <c r="I85" s="1269"/>
      <c r="J85" s="1269"/>
      <c r="K85" s="1269"/>
      <c r="L85" s="1269"/>
      <c r="M85" s="1269"/>
      <c r="N85" s="1270"/>
    </row>
    <row r="88" spans="2:17" ht="46.15" customHeight="1">
      <c r="B88" s="115" t="s">
        <v>17</v>
      </c>
      <c r="C88" s="115" t="s">
        <v>119</v>
      </c>
      <c r="D88" s="1271" t="s">
        <v>82</v>
      </c>
      <c r="E88" s="1273"/>
    </row>
    <row r="89" spans="2:17" ht="46.9" customHeight="1">
      <c r="B89" s="129" t="s">
        <v>181</v>
      </c>
      <c r="C89" s="44" t="s">
        <v>19</v>
      </c>
      <c r="D89" s="1281"/>
      <c r="E89" s="1281"/>
    </row>
    <row r="92" spans="2:17" ht="26.25">
      <c r="B92" s="1256" t="s">
        <v>121</v>
      </c>
      <c r="C92" s="1257"/>
      <c r="D92" s="1257"/>
      <c r="E92" s="1257"/>
      <c r="F92" s="1257"/>
      <c r="G92" s="1257"/>
      <c r="H92" s="1257"/>
      <c r="I92" s="1257"/>
      <c r="J92" s="1257"/>
      <c r="K92" s="1257"/>
      <c r="L92" s="1257"/>
      <c r="M92" s="1257"/>
      <c r="N92" s="1257"/>
      <c r="O92" s="1257"/>
      <c r="P92" s="1257"/>
    </row>
    <row r="94" spans="2:17" ht="15.75" thickBot="1"/>
    <row r="95" spans="2:17" ht="27" thickBot="1">
      <c r="B95" s="1268" t="s">
        <v>122</v>
      </c>
      <c r="C95" s="1269"/>
      <c r="D95" s="1269"/>
      <c r="E95" s="1269"/>
      <c r="F95" s="1269"/>
      <c r="G95" s="1269"/>
      <c r="H95" s="1269"/>
      <c r="I95" s="1269"/>
      <c r="J95" s="1269"/>
      <c r="K95" s="1269"/>
      <c r="L95" s="1269"/>
      <c r="M95" s="1269"/>
      <c r="N95" s="1270"/>
    </row>
    <row r="97" spans="1:26" ht="15.75" thickBot="1">
      <c r="M97" s="51"/>
      <c r="N97" s="51"/>
    </row>
    <row r="98" spans="1:26" s="15" customFormat="1" ht="109.5" customHeight="1">
      <c r="B98" s="52" t="s">
        <v>33</v>
      </c>
      <c r="C98" s="52" t="s">
        <v>34</v>
      </c>
      <c r="D98" s="52" t="s">
        <v>35</v>
      </c>
      <c r="E98" s="52" t="s">
        <v>36</v>
      </c>
      <c r="F98" s="52" t="s">
        <v>37</v>
      </c>
      <c r="G98" s="52" t="s">
        <v>38</v>
      </c>
      <c r="H98" s="52" t="s">
        <v>39</v>
      </c>
      <c r="I98" s="52" t="s">
        <v>40</v>
      </c>
      <c r="J98" s="52" t="s">
        <v>41</v>
      </c>
      <c r="K98" s="52" t="s">
        <v>42</v>
      </c>
      <c r="L98" s="52" t="s">
        <v>43</v>
      </c>
      <c r="M98" s="53" t="s">
        <v>44</v>
      </c>
      <c r="N98" s="52" t="s">
        <v>45</v>
      </c>
      <c r="O98" s="52" t="s">
        <v>46</v>
      </c>
      <c r="P98" s="54" t="s">
        <v>47</v>
      </c>
      <c r="Q98" s="54" t="s">
        <v>48</v>
      </c>
    </row>
    <row r="99" spans="1:26" s="162" customFormat="1">
      <c r="A99" s="150">
        <v>1</v>
      </c>
      <c r="B99" s="153"/>
      <c r="C99" s="371"/>
      <c r="D99" s="153"/>
      <c r="E99" s="58"/>
      <c r="F99" s="371"/>
      <c r="G99" s="512"/>
      <c r="H99" s="514"/>
      <c r="I99" s="514"/>
      <c r="J99" s="514"/>
      <c r="K99" s="514"/>
      <c r="L99" s="514"/>
      <c r="M99" s="543"/>
      <c r="N99" s="543"/>
      <c r="O99" s="544"/>
      <c r="P99" s="544"/>
      <c r="Q99" s="174"/>
      <c r="R99" s="175"/>
      <c r="S99" s="175"/>
      <c r="T99" s="175"/>
      <c r="U99" s="175"/>
      <c r="V99" s="175"/>
      <c r="W99" s="175"/>
      <c r="X99" s="175"/>
      <c r="Y99" s="175"/>
      <c r="Z99" s="175"/>
    </row>
    <row r="100" spans="1:26" s="162" customFormat="1">
      <c r="A100" s="150">
        <f>+A99+1</f>
        <v>2</v>
      </c>
      <c r="B100" s="153"/>
      <c r="C100" s="371"/>
      <c r="D100" s="153"/>
      <c r="E100" s="964"/>
      <c r="F100" s="371"/>
      <c r="G100" s="512"/>
      <c r="H100" s="514"/>
      <c r="I100" s="514"/>
      <c r="J100" s="514"/>
      <c r="K100" s="514"/>
      <c r="L100" s="514"/>
      <c r="M100" s="543"/>
      <c r="N100" s="543"/>
      <c r="O100" s="544"/>
      <c r="P100" s="544"/>
      <c r="Q100" s="174"/>
      <c r="R100" s="175"/>
      <c r="S100" s="175"/>
      <c r="T100" s="175"/>
      <c r="U100" s="175"/>
      <c r="V100" s="175"/>
      <c r="W100" s="175"/>
      <c r="X100" s="175"/>
      <c r="Y100" s="175"/>
      <c r="Z100" s="175"/>
    </row>
    <row r="101" spans="1:26" s="162" customFormat="1">
      <c r="A101" s="150">
        <f t="shared" ref="A101:A117" si="2">+A100+1</f>
        <v>3</v>
      </c>
      <c r="B101" s="153"/>
      <c r="C101" s="371"/>
      <c r="D101" s="153"/>
      <c r="E101" s="964"/>
      <c r="F101" s="371"/>
      <c r="G101" s="512"/>
      <c r="H101" s="514"/>
      <c r="I101" s="514"/>
      <c r="J101" s="514"/>
      <c r="K101" s="514"/>
      <c r="L101" s="514"/>
      <c r="M101" s="543"/>
      <c r="N101" s="543"/>
      <c r="O101" s="544"/>
      <c r="P101" s="544"/>
      <c r="Q101" s="888"/>
      <c r="R101" s="175"/>
      <c r="S101" s="175"/>
      <c r="T101" s="175"/>
      <c r="U101" s="175"/>
      <c r="V101" s="175"/>
      <c r="W101" s="175"/>
      <c r="X101" s="175"/>
      <c r="Y101" s="175"/>
      <c r="Z101" s="175"/>
    </row>
    <row r="102" spans="1:26" s="162" customFormat="1">
      <c r="A102" s="150">
        <f t="shared" si="2"/>
        <v>4</v>
      </c>
      <c r="B102" s="153"/>
      <c r="C102" s="371"/>
      <c r="D102" s="153"/>
      <c r="E102" s="57"/>
      <c r="F102" s="371"/>
      <c r="G102" s="512"/>
      <c r="H102" s="514"/>
      <c r="I102" s="514"/>
      <c r="J102" s="514"/>
      <c r="K102" s="514"/>
      <c r="L102" s="514"/>
      <c r="M102" s="543"/>
      <c r="N102" s="543"/>
      <c r="O102" s="544"/>
      <c r="P102" s="544"/>
      <c r="Q102" s="888"/>
      <c r="R102" s="175"/>
      <c r="S102" s="175"/>
      <c r="T102" s="175"/>
      <c r="U102" s="175"/>
      <c r="V102" s="175"/>
      <c r="W102" s="175"/>
      <c r="X102" s="175"/>
      <c r="Y102" s="175"/>
      <c r="Z102" s="175"/>
    </row>
    <row r="103" spans="1:26" s="162" customFormat="1">
      <c r="A103" s="150">
        <f t="shared" si="2"/>
        <v>5</v>
      </c>
      <c r="B103" s="153"/>
      <c r="C103" s="371"/>
      <c r="D103" s="153"/>
      <c r="E103" s="57"/>
      <c r="F103" s="371"/>
      <c r="G103" s="512"/>
      <c r="H103" s="514"/>
      <c r="I103" s="514"/>
      <c r="J103" s="514"/>
      <c r="K103" s="514"/>
      <c r="L103" s="514"/>
      <c r="M103" s="543"/>
      <c r="N103" s="543"/>
      <c r="O103" s="544"/>
      <c r="P103" s="544"/>
      <c r="Q103" s="888"/>
      <c r="R103" s="175"/>
      <c r="S103" s="175"/>
      <c r="T103" s="175"/>
      <c r="U103" s="175"/>
      <c r="V103" s="175"/>
      <c r="W103" s="175"/>
      <c r="X103" s="175"/>
      <c r="Y103" s="175"/>
      <c r="Z103" s="175"/>
    </row>
    <row r="104" spans="1:26" s="162" customFormat="1">
      <c r="A104" s="150">
        <f t="shared" si="2"/>
        <v>6</v>
      </c>
      <c r="B104" s="153"/>
      <c r="C104" s="371"/>
      <c r="D104" s="153"/>
      <c r="E104" s="964"/>
      <c r="F104" s="371"/>
      <c r="G104" s="512"/>
      <c r="H104" s="514"/>
      <c r="I104" s="514"/>
      <c r="J104" s="514"/>
      <c r="K104" s="514"/>
      <c r="L104" s="514"/>
      <c r="M104" s="543"/>
      <c r="N104" s="543"/>
      <c r="O104" s="544"/>
      <c r="P104" s="544"/>
      <c r="Q104" s="888"/>
      <c r="R104" s="175"/>
      <c r="S104" s="175"/>
      <c r="T104" s="175"/>
      <c r="U104" s="175"/>
      <c r="V104" s="175"/>
      <c r="W104" s="175"/>
      <c r="X104" s="175"/>
      <c r="Y104" s="175"/>
      <c r="Z104" s="175"/>
    </row>
    <row r="105" spans="1:26" s="162" customFormat="1">
      <c r="A105" s="150">
        <f t="shared" si="2"/>
        <v>7</v>
      </c>
      <c r="B105" s="153"/>
      <c r="C105" s="371"/>
      <c r="D105" s="153"/>
      <c r="E105" s="964"/>
      <c r="F105" s="371"/>
      <c r="G105" s="512"/>
      <c r="H105" s="514"/>
      <c r="I105" s="514"/>
      <c r="J105" s="514"/>
      <c r="K105" s="514"/>
      <c r="L105" s="514"/>
      <c r="M105" s="543"/>
      <c r="N105" s="543"/>
      <c r="O105" s="544"/>
      <c r="P105" s="544"/>
      <c r="Q105" s="888"/>
      <c r="R105" s="175"/>
      <c r="S105" s="175"/>
      <c r="T105" s="175"/>
      <c r="U105" s="175"/>
      <c r="V105" s="175"/>
      <c r="W105" s="175"/>
      <c r="X105" s="175"/>
      <c r="Y105" s="175"/>
      <c r="Z105" s="175"/>
    </row>
    <row r="106" spans="1:26" s="162" customFormat="1">
      <c r="A106" s="150">
        <f t="shared" si="2"/>
        <v>8</v>
      </c>
      <c r="B106" s="153"/>
      <c r="C106" s="371"/>
      <c r="D106" s="153"/>
      <c r="E106" s="964"/>
      <c r="F106" s="371"/>
      <c r="G106" s="512"/>
      <c r="H106" s="514"/>
      <c r="I106" s="514"/>
      <c r="J106" s="514"/>
      <c r="K106" s="514"/>
      <c r="L106" s="514"/>
      <c r="M106" s="543"/>
      <c r="N106" s="543"/>
      <c r="O106" s="544"/>
      <c r="P106" s="544"/>
      <c r="Q106" s="888"/>
      <c r="R106" s="175"/>
      <c r="S106" s="175"/>
      <c r="T106" s="175"/>
      <c r="U106" s="175"/>
      <c r="V106" s="175"/>
      <c r="W106" s="175"/>
      <c r="X106" s="175"/>
      <c r="Y106" s="175"/>
      <c r="Z106" s="175"/>
    </row>
    <row r="107" spans="1:26" s="162" customFormat="1">
      <c r="A107" s="150">
        <f t="shared" si="2"/>
        <v>9</v>
      </c>
      <c r="B107" s="153"/>
      <c r="C107" s="371"/>
      <c r="D107" s="153"/>
      <c r="E107" s="964"/>
      <c r="F107" s="371"/>
      <c r="G107" s="512"/>
      <c r="H107" s="514"/>
      <c r="I107" s="514"/>
      <c r="J107" s="514"/>
      <c r="K107" s="514"/>
      <c r="L107" s="514"/>
      <c r="M107" s="543"/>
      <c r="N107" s="543"/>
      <c r="O107" s="544"/>
      <c r="P107" s="544"/>
      <c r="Q107" s="888"/>
      <c r="R107" s="175"/>
      <c r="S107" s="175"/>
      <c r="T107" s="175"/>
      <c r="U107" s="175"/>
      <c r="V107" s="175"/>
      <c r="W107" s="175"/>
      <c r="X107" s="175"/>
      <c r="Y107" s="175"/>
      <c r="Z107" s="175"/>
    </row>
    <row r="108" spans="1:26" s="162" customFormat="1">
      <c r="A108" s="150">
        <f t="shared" si="2"/>
        <v>10</v>
      </c>
      <c r="B108" s="153"/>
      <c r="C108" s="152"/>
      <c r="D108" s="153"/>
      <c r="E108" s="964"/>
      <c r="F108" s="371"/>
      <c r="G108" s="512"/>
      <c r="H108" s="514"/>
      <c r="I108" s="514"/>
      <c r="J108" s="514"/>
      <c r="K108" s="514"/>
      <c r="L108" s="514"/>
      <c r="M108" s="543"/>
      <c r="N108" s="543"/>
      <c r="O108" s="544"/>
      <c r="P108" s="544"/>
      <c r="Q108" s="888"/>
      <c r="R108" s="175"/>
      <c r="S108" s="175"/>
      <c r="T108" s="175"/>
      <c r="U108" s="175"/>
      <c r="V108" s="175"/>
      <c r="W108" s="175"/>
      <c r="X108" s="175"/>
      <c r="Y108" s="175"/>
      <c r="Z108" s="175"/>
    </row>
    <row r="109" spans="1:26" s="162" customFormat="1">
      <c r="A109" s="150">
        <f t="shared" si="2"/>
        <v>11</v>
      </c>
      <c r="B109" s="153"/>
      <c r="C109" s="152"/>
      <c r="D109" s="153"/>
      <c r="E109" s="964"/>
      <c r="F109" s="371"/>
      <c r="G109" s="512"/>
      <c r="H109" s="514"/>
      <c r="I109" s="514"/>
      <c r="J109" s="514"/>
      <c r="K109" s="514"/>
      <c r="L109" s="514"/>
      <c r="M109" s="543"/>
      <c r="N109" s="543"/>
      <c r="O109" s="544"/>
      <c r="P109" s="544"/>
      <c r="Q109" s="888"/>
      <c r="R109" s="175"/>
      <c r="S109" s="175"/>
      <c r="T109" s="175"/>
      <c r="U109" s="175"/>
      <c r="V109" s="175"/>
      <c r="W109" s="175"/>
      <c r="X109" s="175"/>
      <c r="Y109" s="175"/>
      <c r="Z109" s="175"/>
    </row>
    <row r="110" spans="1:26" s="162" customFormat="1">
      <c r="A110" s="150">
        <f t="shared" si="2"/>
        <v>12</v>
      </c>
      <c r="B110" s="153"/>
      <c r="C110" s="152"/>
      <c r="D110" s="153"/>
      <c r="E110" s="964"/>
      <c r="F110" s="371"/>
      <c r="G110" s="512"/>
      <c r="H110" s="514"/>
      <c r="I110" s="514"/>
      <c r="J110" s="514"/>
      <c r="K110" s="514"/>
      <c r="L110" s="514"/>
      <c r="M110" s="543"/>
      <c r="N110" s="543"/>
      <c r="O110" s="544"/>
      <c r="P110" s="544"/>
      <c r="Q110" s="888"/>
      <c r="R110" s="175"/>
      <c r="S110" s="175"/>
      <c r="T110" s="175"/>
      <c r="U110" s="175"/>
      <c r="V110" s="175"/>
      <c r="W110" s="175"/>
      <c r="X110" s="175"/>
      <c r="Y110" s="175"/>
      <c r="Z110" s="175"/>
    </row>
    <row r="111" spans="1:26" s="162" customFormat="1">
      <c r="A111" s="150">
        <f t="shared" si="2"/>
        <v>13</v>
      </c>
      <c r="B111" s="153"/>
      <c r="C111" s="152"/>
      <c r="D111" s="153"/>
      <c r="E111" s="964"/>
      <c r="F111" s="371"/>
      <c r="G111" s="512"/>
      <c r="H111" s="514"/>
      <c r="I111" s="514"/>
      <c r="J111" s="514"/>
      <c r="K111" s="514"/>
      <c r="L111" s="514"/>
      <c r="M111" s="543"/>
      <c r="N111" s="543"/>
      <c r="O111" s="544"/>
      <c r="P111" s="544"/>
      <c r="Q111" s="888"/>
      <c r="R111" s="175"/>
      <c r="S111" s="175"/>
      <c r="T111" s="175"/>
      <c r="U111" s="175"/>
      <c r="V111" s="175"/>
      <c r="W111" s="175"/>
      <c r="X111" s="175"/>
      <c r="Y111" s="175"/>
      <c r="Z111" s="175"/>
    </row>
    <row r="112" spans="1:26" s="162" customFormat="1">
      <c r="A112" s="150">
        <f t="shared" si="2"/>
        <v>14</v>
      </c>
      <c r="B112" s="153"/>
      <c r="C112" s="152"/>
      <c r="D112" s="153"/>
      <c r="E112" s="964"/>
      <c r="F112" s="371"/>
      <c r="G112" s="512"/>
      <c r="H112" s="514"/>
      <c r="I112" s="514"/>
      <c r="J112" s="514"/>
      <c r="K112" s="514"/>
      <c r="L112" s="514"/>
      <c r="M112" s="543"/>
      <c r="N112" s="543"/>
      <c r="O112" s="544"/>
      <c r="P112" s="544"/>
      <c r="Q112" s="888"/>
      <c r="R112" s="175"/>
      <c r="S112" s="175"/>
      <c r="T112" s="175"/>
      <c r="U112" s="175"/>
      <c r="V112" s="175"/>
      <c r="W112" s="175"/>
      <c r="X112" s="175"/>
      <c r="Y112" s="175"/>
      <c r="Z112" s="175"/>
    </row>
    <row r="113" spans="1:26" s="162" customFormat="1">
      <c r="A113" s="150">
        <f t="shared" si="2"/>
        <v>15</v>
      </c>
      <c r="B113" s="153"/>
      <c r="C113" s="152"/>
      <c r="D113" s="153"/>
      <c r="E113" s="515"/>
      <c r="F113" s="371"/>
      <c r="G113" s="512"/>
      <c r="H113" s="514"/>
      <c r="I113" s="514"/>
      <c r="J113" s="514"/>
      <c r="K113" s="514"/>
      <c r="L113" s="514"/>
      <c r="M113" s="543"/>
      <c r="N113" s="543"/>
      <c r="O113" s="544"/>
      <c r="P113" s="544"/>
      <c r="Q113" s="888"/>
      <c r="R113" s="175"/>
      <c r="S113" s="175"/>
      <c r="T113" s="175"/>
      <c r="U113" s="175"/>
      <c r="V113" s="175"/>
      <c r="W113" s="175"/>
      <c r="X113" s="175"/>
      <c r="Y113" s="175"/>
      <c r="Z113" s="175"/>
    </row>
    <row r="114" spans="1:26" s="162" customFormat="1">
      <c r="A114" s="150">
        <f t="shared" si="2"/>
        <v>16</v>
      </c>
      <c r="B114" s="153"/>
      <c r="C114" s="152"/>
      <c r="D114" s="153"/>
      <c r="E114" s="515"/>
      <c r="F114" s="371"/>
      <c r="G114" s="512"/>
      <c r="H114" s="514"/>
      <c r="I114" s="514"/>
      <c r="J114" s="514"/>
      <c r="K114" s="514"/>
      <c r="L114" s="514"/>
      <c r="M114" s="543"/>
      <c r="N114" s="543"/>
      <c r="O114" s="544"/>
      <c r="P114" s="544"/>
      <c r="Q114" s="888"/>
      <c r="R114" s="175"/>
      <c r="S114" s="175"/>
      <c r="T114" s="175"/>
      <c r="U114" s="175"/>
      <c r="V114" s="175"/>
      <c r="W114" s="175"/>
      <c r="X114" s="175"/>
      <c r="Y114" s="175"/>
      <c r="Z114" s="175"/>
    </row>
    <row r="115" spans="1:26" s="162" customFormat="1">
      <c r="A115" s="150">
        <f t="shared" si="2"/>
        <v>17</v>
      </c>
      <c r="B115" s="153"/>
      <c r="C115" s="152"/>
      <c r="D115" s="153"/>
      <c r="E115" s="515"/>
      <c r="F115" s="371"/>
      <c r="G115" s="512"/>
      <c r="H115" s="514"/>
      <c r="I115" s="514"/>
      <c r="J115" s="514"/>
      <c r="K115" s="514"/>
      <c r="L115" s="514"/>
      <c r="M115" s="543"/>
      <c r="N115" s="543"/>
      <c r="O115" s="544"/>
      <c r="P115" s="544"/>
      <c r="Q115" s="888"/>
      <c r="R115" s="175"/>
      <c r="S115" s="175"/>
      <c r="T115" s="175"/>
      <c r="U115" s="175"/>
      <c r="V115" s="175"/>
      <c r="W115" s="175"/>
      <c r="X115" s="175"/>
      <c r="Y115" s="175"/>
      <c r="Z115" s="175"/>
    </row>
    <row r="116" spans="1:26" s="162" customFormat="1">
      <c r="A116" s="150">
        <f t="shared" si="2"/>
        <v>18</v>
      </c>
      <c r="B116" s="153"/>
      <c r="C116" s="152"/>
      <c r="D116" s="153"/>
      <c r="E116" s="515"/>
      <c r="F116" s="371"/>
      <c r="G116" s="512"/>
      <c r="H116" s="514"/>
      <c r="I116" s="514"/>
      <c r="J116" s="514"/>
      <c r="K116" s="514"/>
      <c r="L116" s="514"/>
      <c r="M116" s="543"/>
      <c r="N116" s="543"/>
      <c r="O116" s="544"/>
      <c r="P116" s="544"/>
      <c r="Q116" s="888"/>
      <c r="R116" s="175"/>
      <c r="S116" s="175"/>
      <c r="T116" s="175"/>
      <c r="U116" s="175"/>
      <c r="V116" s="175"/>
      <c r="W116" s="175"/>
      <c r="X116" s="175"/>
      <c r="Y116" s="175"/>
      <c r="Z116" s="175"/>
    </row>
    <row r="117" spans="1:26" s="162" customFormat="1">
      <c r="A117" s="150">
        <f t="shared" si="2"/>
        <v>19</v>
      </c>
      <c r="B117" s="153"/>
      <c r="C117" s="152"/>
      <c r="D117" s="153"/>
      <c r="E117" s="516"/>
      <c r="F117" s="371"/>
      <c r="G117" s="512"/>
      <c r="H117" s="514"/>
      <c r="I117" s="514"/>
      <c r="J117" s="514"/>
      <c r="K117" s="514"/>
      <c r="L117" s="514"/>
      <c r="M117" s="543"/>
      <c r="N117" s="543"/>
      <c r="O117" s="544"/>
      <c r="P117" s="544"/>
      <c r="Q117" s="888"/>
      <c r="R117" s="175"/>
      <c r="S117" s="175"/>
      <c r="T117" s="175"/>
      <c r="U117" s="175"/>
      <c r="V117" s="175"/>
      <c r="W117" s="175"/>
      <c r="X117" s="175"/>
      <c r="Y117" s="175"/>
      <c r="Z117" s="175"/>
    </row>
    <row r="118" spans="1:26" s="162" customFormat="1">
      <c r="A118" s="150"/>
      <c r="B118" s="151" t="s">
        <v>28</v>
      </c>
      <c r="C118" s="152"/>
      <c r="D118" s="153"/>
      <c r="E118" s="154"/>
      <c r="F118" s="155"/>
      <c r="G118" s="155"/>
      <c r="H118" s="155"/>
      <c r="I118" s="157"/>
      <c r="J118" s="157"/>
      <c r="K118" s="158">
        <f>SUM(K99:K99)</f>
        <v>0</v>
      </c>
      <c r="L118" s="158">
        <f>SUM(L99:L99)</f>
        <v>0</v>
      </c>
      <c r="M118" s="185">
        <f>SUM(M99:M99)</f>
        <v>0</v>
      </c>
      <c r="N118" s="158" t="s">
        <v>888</v>
      </c>
      <c r="O118" s="160"/>
      <c r="P118" s="160"/>
      <c r="Q118" s="161"/>
    </row>
    <row r="119" spans="1:26">
      <c r="B119" s="112"/>
      <c r="C119" s="112"/>
      <c r="D119" s="112"/>
      <c r="E119" s="163"/>
      <c r="F119" s="112"/>
      <c r="G119" s="112"/>
      <c r="H119" s="112"/>
      <c r="I119" s="112"/>
      <c r="J119" s="112"/>
      <c r="K119" s="112"/>
      <c r="L119" s="112"/>
      <c r="M119" s="112"/>
      <c r="N119" s="112"/>
      <c r="O119" s="112"/>
      <c r="P119" s="112"/>
    </row>
    <row r="120" spans="1:26" ht="18.75">
      <c r="B120" s="166" t="s">
        <v>123</v>
      </c>
      <c r="C120" s="176">
        <f>+K118</f>
        <v>0</v>
      </c>
      <c r="H120" s="168"/>
      <c r="I120" s="168"/>
      <c r="J120" s="168"/>
      <c r="K120" s="168"/>
      <c r="L120" s="168"/>
      <c r="M120" s="168"/>
      <c r="N120" s="112"/>
      <c r="O120" s="112"/>
      <c r="P120" s="112"/>
    </row>
    <row r="122" spans="1:26" ht="15.75" thickBot="1"/>
    <row r="123" spans="1:26" ht="37.15" customHeight="1" thickBot="1">
      <c r="B123" s="177" t="s">
        <v>124</v>
      </c>
      <c r="C123" s="142" t="s">
        <v>125</v>
      </c>
      <c r="D123" s="177" t="s">
        <v>27</v>
      </c>
      <c r="E123" s="142" t="s">
        <v>126</v>
      </c>
    </row>
    <row r="124" spans="1:26" ht="41.45" customHeight="1">
      <c r="B124" s="178" t="s">
        <v>127</v>
      </c>
      <c r="C124" s="179">
        <v>20</v>
      </c>
      <c r="D124" s="179"/>
      <c r="E124" s="1282">
        <f>+D124+D125+D126</f>
        <v>0</v>
      </c>
    </row>
    <row r="125" spans="1:26">
      <c r="B125" s="178" t="s">
        <v>128</v>
      </c>
      <c r="C125" s="118">
        <v>30</v>
      </c>
      <c r="D125" s="605">
        <v>0</v>
      </c>
      <c r="E125" s="1283"/>
    </row>
    <row r="126" spans="1:26" ht="15.75" thickBot="1">
      <c r="B126" s="178" t="s">
        <v>129</v>
      </c>
      <c r="C126" s="180">
        <v>40</v>
      </c>
      <c r="D126" s="180">
        <v>0</v>
      </c>
      <c r="E126" s="1284"/>
    </row>
    <row r="128" spans="1:26" ht="15.75" thickBot="1"/>
    <row r="129" spans="2:17" ht="27" thickBot="1">
      <c r="B129" s="1268" t="s">
        <v>130</v>
      </c>
      <c r="C129" s="1269"/>
      <c r="D129" s="1269"/>
      <c r="E129" s="1269"/>
      <c r="F129" s="1269"/>
      <c r="G129" s="1269"/>
      <c r="H129" s="1269"/>
      <c r="I129" s="1269"/>
      <c r="J129" s="1269"/>
      <c r="K129" s="1269"/>
      <c r="L129" s="1269"/>
      <c r="M129" s="1269"/>
      <c r="N129" s="1270"/>
    </row>
    <row r="131" spans="2:17" ht="76.5" customHeight="1">
      <c r="B131" s="114" t="s">
        <v>92</v>
      </c>
      <c r="C131" s="114" t="s">
        <v>93</v>
      </c>
      <c r="D131" s="114" t="s">
        <v>94</v>
      </c>
      <c r="E131" s="114" t="s">
        <v>95</v>
      </c>
      <c r="F131" s="114" t="s">
        <v>96</v>
      </c>
      <c r="G131" s="114" t="s">
        <v>97</v>
      </c>
      <c r="H131" s="114" t="s">
        <v>98</v>
      </c>
      <c r="I131" s="114" t="s">
        <v>99</v>
      </c>
      <c r="J131" s="1271" t="s">
        <v>100</v>
      </c>
      <c r="K131" s="1272"/>
      <c r="L131" s="1273"/>
      <c r="M131" s="114" t="s">
        <v>101</v>
      </c>
      <c r="N131" s="114" t="s">
        <v>102</v>
      </c>
      <c r="O131" s="114" t="s">
        <v>103</v>
      </c>
      <c r="P131" s="1271" t="s">
        <v>82</v>
      </c>
      <c r="Q131" s="1273"/>
    </row>
    <row r="132" spans="2:17" ht="60.75" customHeight="1">
      <c r="B132" s="213" t="s">
        <v>460</v>
      </c>
      <c r="C132" s="213" t="s">
        <v>131</v>
      </c>
      <c r="D132" s="119"/>
      <c r="E132" s="634"/>
      <c r="F132" s="213"/>
      <c r="G132" s="119"/>
      <c r="H132" s="219"/>
      <c r="I132" s="120"/>
      <c r="J132" s="213"/>
      <c r="K132" s="188"/>
      <c r="L132" s="188"/>
      <c r="M132" s="44"/>
      <c r="N132" s="44"/>
      <c r="O132" s="44"/>
      <c r="P132" s="1296"/>
      <c r="Q132" s="1297"/>
    </row>
    <row r="133" spans="2:17" ht="60.75" customHeight="1">
      <c r="B133" s="213" t="s">
        <v>461</v>
      </c>
      <c r="C133" s="213"/>
      <c r="D133" s="119"/>
      <c r="E133" s="634"/>
      <c r="F133" s="213"/>
      <c r="G133" s="119"/>
      <c r="H133" s="219"/>
      <c r="I133" s="120"/>
      <c r="J133" s="46"/>
      <c r="K133" s="188"/>
      <c r="L133" s="122"/>
      <c r="M133" s="44"/>
      <c r="N133" s="44"/>
      <c r="O133" s="44"/>
      <c r="P133" s="1276"/>
      <c r="Q133" s="1277"/>
    </row>
    <row r="134" spans="2:17" ht="33.6" customHeight="1">
      <c r="B134" s="213" t="s">
        <v>462</v>
      </c>
      <c r="C134" s="213"/>
      <c r="D134" s="213"/>
      <c r="E134" s="634"/>
      <c r="F134" s="119"/>
      <c r="G134" s="119"/>
      <c r="H134" s="219"/>
      <c r="I134" s="120"/>
      <c r="J134" s="46"/>
      <c r="K134" s="122"/>
      <c r="L134" s="122"/>
      <c r="M134" s="44"/>
      <c r="N134" s="44"/>
      <c r="O134" s="44"/>
      <c r="P134" s="1281"/>
      <c r="Q134" s="1281"/>
    </row>
    <row r="137" spans="2:17" ht="15.75" thickBot="1"/>
    <row r="138" spans="2:17" ht="54" customHeight="1">
      <c r="B138" s="615" t="s">
        <v>17</v>
      </c>
      <c r="C138" s="615" t="s">
        <v>124</v>
      </c>
      <c r="D138" s="114" t="s">
        <v>125</v>
      </c>
      <c r="E138" s="615" t="s">
        <v>27</v>
      </c>
      <c r="F138" s="142" t="s">
        <v>138</v>
      </c>
      <c r="G138" s="143"/>
    </row>
    <row r="139" spans="2:17" ht="120.75" customHeight="1">
      <c r="B139" s="1285" t="s">
        <v>139</v>
      </c>
      <c r="C139" s="144" t="s">
        <v>140</v>
      </c>
      <c r="D139" s="605">
        <v>25</v>
      </c>
      <c r="E139" s="605">
        <v>0</v>
      </c>
      <c r="F139" s="1286">
        <f>+E139+E140+E141</f>
        <v>0</v>
      </c>
      <c r="G139" s="145"/>
    </row>
    <row r="140" spans="2:17" ht="76.150000000000006" customHeight="1">
      <c r="B140" s="1285"/>
      <c r="C140" s="144" t="s">
        <v>141</v>
      </c>
      <c r="D140" s="602">
        <v>25</v>
      </c>
      <c r="E140" s="605">
        <v>0</v>
      </c>
      <c r="F140" s="1287"/>
      <c r="G140" s="145"/>
    </row>
    <row r="141" spans="2:17" ht="69" customHeight="1">
      <c r="B141" s="1285"/>
      <c r="C141" s="144" t="s">
        <v>142</v>
      </c>
      <c r="D141" s="605">
        <v>10</v>
      </c>
      <c r="E141" s="605">
        <v>0</v>
      </c>
      <c r="F141" s="1288"/>
      <c r="G141" s="145"/>
    </row>
    <row r="142" spans="2:17">
      <c r="C142"/>
    </row>
    <row r="145" spans="2:5">
      <c r="B145" s="42" t="s">
        <v>143</v>
      </c>
    </row>
    <row r="148" spans="2:5">
      <c r="B148" s="43" t="s">
        <v>17</v>
      </c>
      <c r="C148" s="43" t="s">
        <v>26</v>
      </c>
      <c r="D148" s="615" t="s">
        <v>27</v>
      </c>
      <c r="E148" s="615" t="s">
        <v>28</v>
      </c>
    </row>
    <row r="149" spans="2:5" ht="61.5" customHeight="1">
      <c r="B149" s="49" t="s">
        <v>144</v>
      </c>
      <c r="C149" s="50">
        <v>40</v>
      </c>
      <c r="D149" s="605">
        <f>+E124</f>
        <v>0</v>
      </c>
      <c r="E149" s="1265">
        <f>+D149+D150</f>
        <v>0</v>
      </c>
    </row>
    <row r="150" spans="2:5" ht="68.25" customHeight="1">
      <c r="B150" s="49" t="s">
        <v>145</v>
      </c>
      <c r="C150" s="50">
        <v>60</v>
      </c>
      <c r="D150" s="605">
        <f>+F139</f>
        <v>0</v>
      </c>
      <c r="E150" s="1266"/>
    </row>
  </sheetData>
  <mergeCells count="44">
    <mergeCell ref="P133:Q133"/>
    <mergeCell ref="P134:Q134"/>
    <mergeCell ref="B139:B141"/>
    <mergeCell ref="F139:F141"/>
    <mergeCell ref="E149:E150"/>
    <mergeCell ref="P132:Q132"/>
    <mergeCell ref="P81:Q81"/>
    <mergeCell ref="P82:Q82"/>
    <mergeCell ref="B85:N85"/>
    <mergeCell ref="D88:E88"/>
    <mergeCell ref="D89:E89"/>
    <mergeCell ref="B92:P92"/>
    <mergeCell ref="B95:N95"/>
    <mergeCell ref="E124:E126"/>
    <mergeCell ref="B129:N129"/>
    <mergeCell ref="J131:L131"/>
    <mergeCell ref="P131:Q131"/>
    <mergeCell ref="P80:Q80"/>
    <mergeCell ref="C57:N57"/>
    <mergeCell ref="B59:N59"/>
    <mergeCell ref="O62:P62"/>
    <mergeCell ref="O63:P63"/>
    <mergeCell ref="B69:N69"/>
    <mergeCell ref="J74:L74"/>
    <mergeCell ref="P74:Q74"/>
    <mergeCell ref="P75:Q75"/>
    <mergeCell ref="P76:Q76"/>
    <mergeCell ref="P77:Q77"/>
    <mergeCell ref="P78:Q78"/>
    <mergeCell ref="P79:Q79"/>
    <mergeCell ref="B53:B54"/>
    <mergeCell ref="C53:C54"/>
    <mergeCell ref="D53:E53"/>
    <mergeCell ref="B2:P2"/>
    <mergeCell ref="B4:P4"/>
    <mergeCell ref="C6:N6"/>
    <mergeCell ref="C7:N7"/>
    <mergeCell ref="C8:N8"/>
    <mergeCell ref="C9:N9"/>
    <mergeCell ref="C10:E10"/>
    <mergeCell ref="B15:C15"/>
    <mergeCell ref="B16:C16"/>
    <mergeCell ref="E34:E35"/>
    <mergeCell ref="M39:N39"/>
  </mergeCells>
  <dataValidations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2:Z150"/>
  <sheetViews>
    <sheetView zoomScale="70" zoomScaleNormal="70" workbookViewId="0">
      <selection activeCell="E20" sqref="E20"/>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22.140625" style="1" customWidth="1"/>
    <col min="9" max="9" width="18.140625" style="1" customWidth="1"/>
    <col min="10" max="10" width="20.28515625" style="1" customWidth="1"/>
    <col min="11" max="11" width="14.7109375" style="1" bestFit="1" customWidth="1"/>
    <col min="12" max="12" width="18.7109375" style="1" customWidth="1"/>
    <col min="13" max="13" width="21.85546875" style="1" customWidth="1"/>
    <col min="14" max="14" width="22.140625" style="1" customWidth="1"/>
    <col min="15" max="15" width="26.140625" style="1" customWidth="1"/>
    <col min="16" max="16" width="19.5703125" style="1" bestFit="1" customWidth="1"/>
    <col min="17" max="17" width="62.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1369</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2924</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917"/>
      <c r="C14" s="917"/>
      <c r="D14" s="613" t="s">
        <v>10</v>
      </c>
      <c r="E14" s="613" t="s">
        <v>11</v>
      </c>
      <c r="F14" s="613" t="s">
        <v>12</v>
      </c>
      <c r="G14" s="776"/>
      <c r="I14" s="19"/>
      <c r="J14" s="19"/>
      <c r="K14" s="19"/>
      <c r="L14" s="19"/>
      <c r="M14" s="19"/>
      <c r="N14" s="16"/>
    </row>
    <row r="15" spans="2:16" ht="45" customHeight="1">
      <c r="B15" s="1263" t="s">
        <v>9</v>
      </c>
      <c r="C15" s="1264"/>
      <c r="D15" s="613">
        <v>34</v>
      </c>
      <c r="E15" s="20">
        <v>1344852964</v>
      </c>
      <c r="F15" s="446">
        <v>644</v>
      </c>
      <c r="G15" s="779"/>
      <c r="I15" s="23"/>
      <c r="J15" s="23"/>
      <c r="K15" s="23"/>
      <c r="L15" s="23"/>
      <c r="M15" s="23"/>
      <c r="N15" s="16"/>
    </row>
    <row r="16" spans="2:16" ht="15.75" thickBot="1">
      <c r="B16" s="1263" t="s">
        <v>13</v>
      </c>
      <c r="C16" s="1264"/>
      <c r="D16" s="613"/>
      <c r="E16" s="536">
        <f>SUM(E15)</f>
        <v>1344852964</v>
      </c>
      <c r="F16" s="446">
        <f>SUM(F15)</f>
        <v>644</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F16*0.8</f>
        <v>515.20000000000005</v>
      </c>
      <c r="D18" s="266"/>
      <c r="E18" s="36">
        <f>E16</f>
        <v>1344852964</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s="43" t="s">
        <v>82</v>
      </c>
      <c r="F23"/>
      <c r="G23"/>
      <c r="H23"/>
      <c r="I23" s="15"/>
      <c r="J23" s="15"/>
      <c r="K23" s="15"/>
      <c r="L23" s="15"/>
      <c r="M23" s="15"/>
      <c r="N23" s="16"/>
    </row>
    <row r="24" spans="1:14">
      <c r="A24" s="773"/>
      <c r="B24" s="44" t="s">
        <v>20</v>
      </c>
      <c r="C24" s="605"/>
      <c r="D24" s="605" t="s">
        <v>184</v>
      </c>
      <c r="E24" s="605"/>
      <c r="F24"/>
      <c r="G24"/>
      <c r="H24"/>
      <c r="I24" s="15"/>
      <c r="J24" s="15"/>
      <c r="K24" s="15"/>
      <c r="L24" s="15"/>
      <c r="M24" s="15"/>
      <c r="N24" s="16"/>
    </row>
    <row r="25" spans="1:14">
      <c r="A25" s="773"/>
      <c r="B25" s="44" t="s">
        <v>21</v>
      </c>
      <c r="C25" s="605"/>
      <c r="D25" s="605" t="s">
        <v>184</v>
      </c>
      <c r="E25" s="605"/>
      <c r="F25"/>
      <c r="G25"/>
      <c r="H25"/>
      <c r="I25" s="15"/>
      <c r="J25" s="15"/>
      <c r="K25" s="15"/>
      <c r="L25" s="15"/>
      <c r="M25" s="15"/>
      <c r="N25" s="16"/>
    </row>
    <row r="26" spans="1:14">
      <c r="A26" s="773"/>
      <c r="B26" s="44" t="s">
        <v>22</v>
      </c>
      <c r="C26" s="605" t="s">
        <v>184</v>
      </c>
      <c r="D26" s="605"/>
      <c r="E26" s="605"/>
      <c r="F26"/>
      <c r="G26"/>
      <c r="H26"/>
      <c r="I26" s="15"/>
      <c r="J26" s="15"/>
      <c r="K26" s="15"/>
      <c r="L26" s="15"/>
      <c r="M26" s="15"/>
      <c r="N26" s="16"/>
    </row>
    <row r="27" spans="1:14" ht="68.25" customHeight="1">
      <c r="A27" s="773"/>
      <c r="B27" s="44" t="s">
        <v>23</v>
      </c>
      <c r="C27" s="605"/>
      <c r="D27" s="605" t="s">
        <v>184</v>
      </c>
      <c r="E27" s="610" t="s">
        <v>2925</v>
      </c>
      <c r="F27"/>
      <c r="G27"/>
      <c r="H27"/>
      <c r="I27" s="15"/>
      <c r="J27" s="15"/>
      <c r="K27" s="15"/>
      <c r="L27" s="15"/>
      <c r="M27" s="15"/>
      <c r="N27" s="16"/>
    </row>
    <row r="28" spans="1:14">
      <c r="A28" s="773"/>
      <c r="B28" s="44" t="s">
        <v>1764</v>
      </c>
      <c r="C28" s="605"/>
      <c r="D28" s="605" t="s">
        <v>184</v>
      </c>
      <c r="E28" s="605"/>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s="615" t="s">
        <v>2564</v>
      </c>
      <c r="G33"/>
      <c r="H33"/>
      <c r="I33" s="15"/>
      <c r="J33" s="15"/>
      <c r="K33" s="15"/>
      <c r="L33" s="15"/>
      <c r="M33" s="15"/>
      <c r="N33" s="16"/>
    </row>
    <row r="34" spans="1:26" ht="154.5" customHeight="1">
      <c r="A34" s="773"/>
      <c r="B34" s="49" t="s">
        <v>29</v>
      </c>
      <c r="C34" s="50">
        <v>40</v>
      </c>
      <c r="D34" s="605">
        <v>0</v>
      </c>
      <c r="E34" s="1265">
        <f>+D34+D35</f>
        <v>0</v>
      </c>
      <c r="F34" s="958"/>
      <c r="G34"/>
      <c r="H34"/>
      <c r="I34" s="15"/>
      <c r="J34" s="15"/>
      <c r="K34" s="15"/>
      <c r="L34" s="15"/>
      <c r="M34" s="15"/>
      <c r="N34" s="16"/>
    </row>
    <row r="35" spans="1:26" ht="102" customHeight="1">
      <c r="A35" s="773"/>
      <c r="B35" s="49" t="s">
        <v>30</v>
      </c>
      <c r="C35" s="50">
        <v>60</v>
      </c>
      <c r="D35" s="605">
        <f>+F149</f>
        <v>0</v>
      </c>
      <c r="E35" s="1266"/>
      <c r="F35" s="978"/>
      <c r="G35"/>
      <c r="H35"/>
      <c r="I35" s="15"/>
      <c r="J35" s="15"/>
      <c r="K35" s="15"/>
      <c r="L35" s="15"/>
      <c r="M35" s="15"/>
      <c r="N35" s="16"/>
    </row>
    <row r="36" spans="1:26">
      <c r="A36" s="773"/>
      <c r="C36" s="40"/>
      <c r="D36" s="23"/>
      <c r="E36" s="41"/>
      <c r="F36" s="37"/>
      <c r="G36" s="37"/>
      <c r="H36" s="37"/>
      <c r="I36" s="38"/>
      <c r="J36" s="38"/>
      <c r="K36" s="38"/>
      <c r="L36" s="38"/>
      <c r="M36" s="38"/>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ht="15.75" thickBot="1">
      <c r="M39" s="1267"/>
      <c r="N39" s="1267"/>
    </row>
    <row r="40" spans="1:26">
      <c r="B40" s="42" t="s">
        <v>32</v>
      </c>
      <c r="M40" s="51"/>
      <c r="N40" s="51"/>
    </row>
    <row r="41" spans="1:26" ht="15.75" thickBot="1">
      <c r="M41" s="51"/>
      <c r="N41" s="51"/>
    </row>
    <row r="42" spans="1:26" s="15" customFormat="1" ht="109.5" customHeight="1">
      <c r="B42" s="52" t="s">
        <v>33</v>
      </c>
      <c r="C42" s="52" t="s">
        <v>34</v>
      </c>
      <c r="D42" s="52" t="s">
        <v>35</v>
      </c>
      <c r="E42" s="52" t="s">
        <v>36</v>
      </c>
      <c r="F42" s="52" t="s">
        <v>37</v>
      </c>
      <c r="G42" s="52" t="s">
        <v>38</v>
      </c>
      <c r="H42" s="52" t="s">
        <v>39</v>
      </c>
      <c r="I42" s="52" t="s">
        <v>40</v>
      </c>
      <c r="J42" s="52" t="s">
        <v>41</v>
      </c>
      <c r="K42" s="52" t="s">
        <v>42</v>
      </c>
      <c r="L42" s="52" t="s">
        <v>43</v>
      </c>
      <c r="M42" s="53" t="s">
        <v>44</v>
      </c>
      <c r="N42" s="52" t="s">
        <v>45</v>
      </c>
      <c r="O42" s="52" t="s">
        <v>46</v>
      </c>
      <c r="P42" s="54" t="s">
        <v>47</v>
      </c>
      <c r="Q42" s="54" t="s">
        <v>48</v>
      </c>
    </row>
    <row r="43" spans="1:26" s="162" customFormat="1" ht="30">
      <c r="A43" s="150">
        <v>1</v>
      </c>
      <c r="B43" s="153" t="s">
        <v>2568</v>
      </c>
      <c r="C43" s="153" t="s">
        <v>2568</v>
      </c>
      <c r="D43" s="153" t="s">
        <v>2569</v>
      </c>
      <c r="E43" s="153" t="s">
        <v>2570</v>
      </c>
      <c r="F43" s="153" t="s">
        <v>336</v>
      </c>
      <c r="G43" s="153" t="s">
        <v>53</v>
      </c>
      <c r="H43" s="514">
        <v>41215</v>
      </c>
      <c r="I43" s="514">
        <v>41274</v>
      </c>
      <c r="J43" s="514" t="s">
        <v>19</v>
      </c>
      <c r="K43" s="543">
        <v>2</v>
      </c>
      <c r="L43" s="514" t="s">
        <v>53</v>
      </c>
      <c r="M43" s="516">
        <v>3650</v>
      </c>
      <c r="N43" s="543" t="s">
        <v>53</v>
      </c>
      <c r="O43" s="544">
        <v>1298524000</v>
      </c>
      <c r="P43" s="544">
        <v>70</v>
      </c>
      <c r="Q43" s="174" t="s">
        <v>2571</v>
      </c>
      <c r="R43" s="175"/>
      <c r="S43" s="175"/>
      <c r="T43" s="175"/>
      <c r="U43" s="175"/>
      <c r="V43" s="175"/>
      <c r="W43" s="175"/>
      <c r="X43" s="175"/>
      <c r="Y43" s="175"/>
      <c r="Z43" s="175"/>
    </row>
    <row r="44" spans="1:26" s="162" customFormat="1" ht="30">
      <c r="A44" s="150">
        <f>+A43+1</f>
        <v>2</v>
      </c>
      <c r="B44" s="153" t="s">
        <v>2568</v>
      </c>
      <c r="C44" s="153" t="s">
        <v>2568</v>
      </c>
      <c r="D44" s="153" t="s">
        <v>2569</v>
      </c>
      <c r="E44" s="153" t="s">
        <v>2572</v>
      </c>
      <c r="F44" s="153" t="s">
        <v>336</v>
      </c>
      <c r="G44" s="153" t="s">
        <v>53</v>
      </c>
      <c r="H44" s="514">
        <v>41254</v>
      </c>
      <c r="I44" s="514">
        <v>41961</v>
      </c>
      <c r="J44" s="514" t="s">
        <v>19</v>
      </c>
      <c r="K44" s="543">
        <v>22.5</v>
      </c>
      <c r="L44" s="514" t="s">
        <v>53</v>
      </c>
      <c r="M44" s="516">
        <v>4350</v>
      </c>
      <c r="N44" s="543" t="s">
        <v>53</v>
      </c>
      <c r="O44" s="544">
        <v>16146092010</v>
      </c>
      <c r="P44" s="544">
        <v>70</v>
      </c>
      <c r="Q44" s="174" t="s">
        <v>2571</v>
      </c>
      <c r="R44" s="175"/>
      <c r="S44" s="175"/>
      <c r="T44" s="175"/>
      <c r="U44" s="175"/>
      <c r="V44" s="175"/>
      <c r="W44" s="175"/>
      <c r="X44" s="175"/>
      <c r="Y44" s="175"/>
      <c r="Z44" s="175"/>
    </row>
    <row r="45" spans="1:26" s="162" customFormat="1" ht="123.75" customHeight="1">
      <c r="A45" s="150">
        <f t="shared" ref="A45:A50" si="0">+A44+1</f>
        <v>3</v>
      </c>
      <c r="B45" s="153" t="s">
        <v>2568</v>
      </c>
      <c r="C45" s="153" t="s">
        <v>2568</v>
      </c>
      <c r="D45" s="153" t="s">
        <v>2573</v>
      </c>
      <c r="E45" s="557" t="s">
        <v>2574</v>
      </c>
      <c r="F45" s="153" t="s">
        <v>336</v>
      </c>
      <c r="G45" s="153" t="s">
        <v>53</v>
      </c>
      <c r="H45" s="514">
        <v>40878</v>
      </c>
      <c r="I45" s="514">
        <v>41955</v>
      </c>
      <c r="J45" s="514" t="s">
        <v>19</v>
      </c>
      <c r="K45" s="567">
        <v>12</v>
      </c>
      <c r="L45" s="959" t="s">
        <v>53</v>
      </c>
      <c r="M45" s="515"/>
      <c r="N45" s="543" t="s">
        <v>53</v>
      </c>
      <c r="O45" s="544">
        <v>25024266169</v>
      </c>
      <c r="P45" s="544">
        <v>71</v>
      </c>
      <c r="Q45" s="888" t="s">
        <v>2575</v>
      </c>
      <c r="R45" s="175"/>
      <c r="S45" s="175"/>
      <c r="T45" s="175"/>
      <c r="U45" s="175"/>
      <c r="V45" s="175"/>
      <c r="W45" s="175"/>
      <c r="X45" s="175"/>
      <c r="Y45" s="175"/>
      <c r="Z45" s="175"/>
    </row>
    <row r="46" spans="1:26" s="162" customFormat="1" ht="45">
      <c r="A46" s="150">
        <f t="shared" si="0"/>
        <v>4</v>
      </c>
      <c r="B46" s="153" t="s">
        <v>2568</v>
      </c>
      <c r="C46" s="153" t="s">
        <v>2568</v>
      </c>
      <c r="D46" s="153" t="s">
        <v>2576</v>
      </c>
      <c r="E46" s="557" t="s">
        <v>2577</v>
      </c>
      <c r="F46" s="153" t="s">
        <v>336</v>
      </c>
      <c r="G46" s="153" t="s">
        <v>53</v>
      </c>
      <c r="H46" s="514">
        <v>39783</v>
      </c>
      <c r="I46" s="514">
        <v>40301</v>
      </c>
      <c r="J46" s="514" t="s">
        <v>19</v>
      </c>
      <c r="K46" s="567">
        <v>5</v>
      </c>
      <c r="L46" s="959" t="s">
        <v>53</v>
      </c>
      <c r="M46" s="515"/>
      <c r="N46" s="543" t="s">
        <v>53</v>
      </c>
      <c r="O46" s="544">
        <v>1087253221</v>
      </c>
      <c r="P46" s="544">
        <v>72</v>
      </c>
      <c r="Q46" s="888" t="s">
        <v>2578</v>
      </c>
      <c r="R46" s="175"/>
      <c r="S46" s="175"/>
      <c r="T46" s="175"/>
      <c r="U46" s="175"/>
      <c r="V46" s="175"/>
      <c r="W46" s="175"/>
      <c r="X46" s="175"/>
      <c r="Y46" s="175"/>
      <c r="Z46" s="175"/>
    </row>
    <row r="47" spans="1:26" s="162" customFormat="1" ht="30">
      <c r="A47" s="150">
        <f t="shared" si="0"/>
        <v>5</v>
      </c>
      <c r="B47" s="153" t="s">
        <v>2568</v>
      </c>
      <c r="C47" s="153" t="s">
        <v>2568</v>
      </c>
      <c r="D47" s="153" t="s">
        <v>2576</v>
      </c>
      <c r="E47" s="557" t="s">
        <v>2579</v>
      </c>
      <c r="F47" s="153" t="s">
        <v>336</v>
      </c>
      <c r="G47" s="153" t="s">
        <v>53</v>
      </c>
      <c r="H47" s="514">
        <v>40581</v>
      </c>
      <c r="I47" s="514">
        <v>40847</v>
      </c>
      <c r="J47" s="514" t="s">
        <v>19</v>
      </c>
      <c r="K47" s="567">
        <v>8.8000000000000007</v>
      </c>
      <c r="L47" s="959" t="s">
        <v>53</v>
      </c>
      <c r="M47" s="515"/>
      <c r="N47" s="543" t="s">
        <v>53</v>
      </c>
      <c r="O47" s="544">
        <v>1074373466</v>
      </c>
      <c r="P47" s="544">
        <v>72</v>
      </c>
      <c r="Q47" s="888" t="s">
        <v>2580</v>
      </c>
      <c r="R47" s="175"/>
      <c r="S47" s="175"/>
      <c r="T47" s="175"/>
      <c r="U47" s="175"/>
      <c r="V47" s="175"/>
      <c r="W47" s="175"/>
      <c r="X47" s="175"/>
      <c r="Y47" s="175"/>
      <c r="Z47" s="175"/>
    </row>
    <row r="48" spans="1:26" s="162" customFormat="1" ht="30">
      <c r="A48" s="150">
        <f t="shared" si="0"/>
        <v>6</v>
      </c>
      <c r="B48" s="153" t="s">
        <v>2568</v>
      </c>
      <c r="C48" s="153" t="s">
        <v>2568</v>
      </c>
      <c r="D48" s="153" t="s">
        <v>2576</v>
      </c>
      <c r="E48" s="557" t="s">
        <v>2581</v>
      </c>
      <c r="F48" s="153" t="s">
        <v>336</v>
      </c>
      <c r="G48" s="153" t="s">
        <v>53</v>
      </c>
      <c r="H48" s="514">
        <v>40182</v>
      </c>
      <c r="I48" s="514">
        <v>40543</v>
      </c>
      <c r="J48" s="514" t="s">
        <v>19</v>
      </c>
      <c r="K48" s="567">
        <v>7.8</v>
      </c>
      <c r="L48" s="959" t="s">
        <v>53</v>
      </c>
      <c r="M48" s="515"/>
      <c r="N48" s="543" t="s">
        <v>53</v>
      </c>
      <c r="O48" s="544">
        <v>795712000</v>
      </c>
      <c r="P48" s="544">
        <v>72</v>
      </c>
      <c r="Q48" s="888" t="s">
        <v>2580</v>
      </c>
      <c r="R48" s="175"/>
      <c r="S48" s="175"/>
      <c r="T48" s="175"/>
      <c r="U48" s="175"/>
      <c r="V48" s="175"/>
      <c r="W48" s="175"/>
      <c r="X48" s="175"/>
      <c r="Y48" s="175"/>
      <c r="Z48" s="175"/>
    </row>
    <row r="49" spans="1:26" s="162" customFormat="1" ht="45">
      <c r="A49" s="150">
        <f t="shared" si="0"/>
        <v>7</v>
      </c>
      <c r="B49" s="153"/>
      <c r="C49" s="153" t="s">
        <v>2568</v>
      </c>
      <c r="D49" s="153" t="s">
        <v>2576</v>
      </c>
      <c r="E49" s="557" t="s">
        <v>2582</v>
      </c>
      <c r="F49" s="153" t="s">
        <v>336</v>
      </c>
      <c r="G49" s="153" t="s">
        <v>53</v>
      </c>
      <c r="H49" s="514">
        <v>40581</v>
      </c>
      <c r="I49" s="514">
        <v>40847</v>
      </c>
      <c r="J49" s="514" t="s">
        <v>19</v>
      </c>
      <c r="K49" s="567">
        <v>0</v>
      </c>
      <c r="L49" s="959" t="s">
        <v>53</v>
      </c>
      <c r="M49" s="515"/>
      <c r="N49" s="543" t="s">
        <v>53</v>
      </c>
      <c r="O49" s="544">
        <v>663082757</v>
      </c>
      <c r="P49" s="544">
        <v>72</v>
      </c>
      <c r="Q49" s="888" t="s">
        <v>2583</v>
      </c>
      <c r="R49" s="175"/>
      <c r="S49" s="175"/>
      <c r="T49" s="175"/>
      <c r="U49" s="175"/>
      <c r="V49" s="175"/>
      <c r="W49" s="175"/>
      <c r="X49" s="175"/>
      <c r="Y49" s="175"/>
      <c r="Z49" s="175"/>
    </row>
    <row r="50" spans="1:26" s="162" customFormat="1" ht="45">
      <c r="A50" s="150">
        <f t="shared" si="0"/>
        <v>8</v>
      </c>
      <c r="B50" s="153" t="s">
        <v>2568</v>
      </c>
      <c r="C50" s="153" t="s">
        <v>2568</v>
      </c>
      <c r="D50" s="153" t="s">
        <v>2576</v>
      </c>
      <c r="E50" s="557" t="s">
        <v>2584</v>
      </c>
      <c r="F50" s="153" t="s">
        <v>336</v>
      </c>
      <c r="G50" s="153" t="s">
        <v>53</v>
      </c>
      <c r="H50" s="514">
        <v>40427</v>
      </c>
      <c r="I50" s="514">
        <v>40574</v>
      </c>
      <c r="J50" s="514" t="s">
        <v>19</v>
      </c>
      <c r="K50" s="515">
        <v>1</v>
      </c>
      <c r="L50" s="959" t="s">
        <v>53</v>
      </c>
      <c r="M50" s="515"/>
      <c r="N50" s="543" t="s">
        <v>53</v>
      </c>
      <c r="O50" s="544">
        <v>595786333</v>
      </c>
      <c r="P50" s="544">
        <v>72</v>
      </c>
      <c r="Q50" s="888" t="s">
        <v>2585</v>
      </c>
      <c r="R50" s="175"/>
      <c r="S50" s="175"/>
      <c r="T50" s="175"/>
      <c r="U50" s="175"/>
      <c r="V50" s="175"/>
      <c r="W50" s="175"/>
      <c r="X50" s="175"/>
      <c r="Y50" s="175"/>
      <c r="Z50" s="175"/>
    </row>
    <row r="51" spans="1:26" s="162" customFormat="1">
      <c r="A51" s="150"/>
      <c r="B51" s="151" t="s">
        <v>28</v>
      </c>
      <c r="C51" s="152"/>
      <c r="D51" s="153"/>
      <c r="E51" s="154"/>
      <c r="F51" s="155"/>
      <c r="G51" s="155"/>
      <c r="H51" s="155"/>
      <c r="I51" s="157"/>
      <c r="J51" s="157"/>
      <c r="K51" s="158">
        <f t="shared" ref="K51:N51" si="1">SUM(K43:K50)</f>
        <v>59.099999999999994</v>
      </c>
      <c r="L51" s="158">
        <f t="shared" si="1"/>
        <v>0</v>
      </c>
      <c r="M51" s="185">
        <f t="shared" si="1"/>
        <v>8000</v>
      </c>
      <c r="N51" s="158">
        <f t="shared" si="1"/>
        <v>0</v>
      </c>
      <c r="O51" s="160"/>
      <c r="P51" s="160"/>
      <c r="Q51" s="161"/>
    </row>
    <row r="52" spans="1:26" s="112" customFormat="1">
      <c r="E52" s="163"/>
    </row>
    <row r="53" spans="1:26" s="112" customFormat="1">
      <c r="B53" s="1253" t="s">
        <v>60</v>
      </c>
      <c r="C53" s="1253" t="s">
        <v>61</v>
      </c>
      <c r="D53" s="1255" t="s">
        <v>62</v>
      </c>
      <c r="E53" s="1255"/>
    </row>
    <row r="54" spans="1:26" s="112" customFormat="1">
      <c r="B54" s="1254"/>
      <c r="C54" s="1254"/>
      <c r="D54" s="625" t="s">
        <v>63</v>
      </c>
      <c r="E54" s="165" t="s">
        <v>64</v>
      </c>
    </row>
    <row r="55" spans="1:26" s="112" customFormat="1" ht="30.6" customHeight="1">
      <c r="B55" s="166" t="s">
        <v>65</v>
      </c>
      <c r="C55" s="167">
        <f>+K51</f>
        <v>59.099999999999994</v>
      </c>
      <c r="D55" s="117"/>
      <c r="E55" s="117"/>
      <c r="F55" s="168"/>
      <c r="G55" s="168"/>
      <c r="H55" s="168"/>
      <c r="I55" s="168"/>
      <c r="J55" s="168"/>
      <c r="K55" s="168"/>
      <c r="L55" s="168"/>
      <c r="M55" s="168"/>
    </row>
    <row r="56" spans="1:26" s="112" customFormat="1" ht="30" customHeight="1">
      <c r="B56" s="166" t="s">
        <v>66</v>
      </c>
      <c r="C56" s="167">
        <f>+M51</f>
        <v>8000</v>
      </c>
      <c r="D56" s="117"/>
      <c r="E56" s="117"/>
    </row>
    <row r="57" spans="1:26" s="112" customFormat="1">
      <c r="B57" s="113"/>
      <c r="C57" s="1274"/>
      <c r="D57" s="1274"/>
      <c r="E57" s="1274"/>
      <c r="F57" s="1274"/>
      <c r="G57" s="1274"/>
      <c r="H57" s="1274"/>
      <c r="I57" s="1274"/>
      <c r="J57" s="1274"/>
      <c r="K57" s="1274"/>
      <c r="L57" s="1274"/>
      <c r="M57" s="1274"/>
      <c r="N57" s="1274"/>
    </row>
    <row r="58" spans="1:26" ht="28.15" customHeight="1" thickBot="1"/>
    <row r="59" spans="1:26" ht="27" thickBot="1">
      <c r="B59" s="1275" t="s">
        <v>68</v>
      </c>
      <c r="C59" s="1275"/>
      <c r="D59" s="1275"/>
      <c r="E59" s="1275"/>
      <c r="F59" s="1275"/>
      <c r="G59" s="1275"/>
      <c r="H59" s="1275"/>
      <c r="I59" s="1275"/>
      <c r="J59" s="1275"/>
      <c r="K59" s="1275"/>
      <c r="L59" s="1275"/>
      <c r="M59" s="1275"/>
      <c r="N59" s="1275"/>
    </row>
    <row r="62" spans="1:26" ht="109.5" customHeight="1">
      <c r="B62" s="114" t="s">
        <v>69</v>
      </c>
      <c r="C62" s="115" t="s">
        <v>70</v>
      </c>
      <c r="D62" s="115" t="s">
        <v>71</v>
      </c>
      <c r="E62" s="115" t="s">
        <v>72</v>
      </c>
      <c r="F62" s="115" t="s">
        <v>73</v>
      </c>
      <c r="G62" s="115" t="s">
        <v>74</v>
      </c>
      <c r="H62" s="115" t="s">
        <v>75</v>
      </c>
      <c r="I62" s="115" t="s">
        <v>76</v>
      </c>
      <c r="J62" s="115" t="s">
        <v>77</v>
      </c>
      <c r="K62" s="115" t="s">
        <v>78</v>
      </c>
      <c r="L62" s="115" t="s">
        <v>79</v>
      </c>
      <c r="M62" s="116" t="s">
        <v>80</v>
      </c>
      <c r="N62" s="116" t="s">
        <v>81</v>
      </c>
      <c r="O62" s="1271" t="s">
        <v>82</v>
      </c>
      <c r="P62" s="1273"/>
      <c r="Q62" s="115" t="s">
        <v>83</v>
      </c>
    </row>
    <row r="63" spans="1:26">
      <c r="B63" s="119" t="s">
        <v>2586</v>
      </c>
      <c r="C63" s="119" t="s">
        <v>155</v>
      </c>
      <c r="D63" s="120" t="s">
        <v>2882</v>
      </c>
      <c r="E63" s="120">
        <v>644</v>
      </c>
      <c r="F63" s="121" t="s">
        <v>53</v>
      </c>
      <c r="G63" s="121" t="s">
        <v>53</v>
      </c>
      <c r="H63" s="121" t="s">
        <v>53</v>
      </c>
      <c r="I63" s="122" t="s">
        <v>18</v>
      </c>
      <c r="J63" s="121" t="s">
        <v>53</v>
      </c>
      <c r="K63" s="121" t="s">
        <v>53</v>
      </c>
      <c r="L63" s="121" t="s">
        <v>53</v>
      </c>
      <c r="M63" s="121" t="s">
        <v>53</v>
      </c>
      <c r="N63" s="121" t="s">
        <v>53</v>
      </c>
      <c r="O63" s="1278"/>
      <c r="P63" s="1279"/>
      <c r="Q63" s="44" t="s">
        <v>18</v>
      </c>
    </row>
    <row r="64" spans="1:26">
      <c r="B64" s="1" t="s">
        <v>88</v>
      </c>
    </row>
    <row r="65" spans="2:17">
      <c r="B65" s="1" t="s">
        <v>89</v>
      </c>
    </row>
    <row r="66" spans="2:17">
      <c r="B66" s="1" t="s">
        <v>90</v>
      </c>
    </row>
    <row r="68" spans="2:17" ht="15.75" thickBot="1"/>
    <row r="69" spans="2:17" ht="27" thickBot="1">
      <c r="B69" s="1268" t="s">
        <v>91</v>
      </c>
      <c r="C69" s="1269"/>
      <c r="D69" s="1269"/>
      <c r="E69" s="1269"/>
      <c r="F69" s="1269"/>
      <c r="G69" s="1269"/>
      <c r="H69" s="1269"/>
      <c r="I69" s="1269"/>
      <c r="J69" s="1269"/>
      <c r="K69" s="1269"/>
      <c r="L69" s="1269"/>
      <c r="M69" s="1269"/>
      <c r="N69" s="1270"/>
    </row>
    <row r="74" spans="2:17" ht="76.5" customHeight="1">
      <c r="B74" s="114" t="s">
        <v>92</v>
      </c>
      <c r="C74" s="114" t="s">
        <v>93</v>
      </c>
      <c r="D74" s="114" t="s">
        <v>94</v>
      </c>
      <c r="E74" s="114" t="s">
        <v>95</v>
      </c>
      <c r="F74" s="114" t="s">
        <v>96</v>
      </c>
      <c r="G74" s="114" t="s">
        <v>97</v>
      </c>
      <c r="H74" s="114" t="s">
        <v>98</v>
      </c>
      <c r="I74" s="114" t="s">
        <v>99</v>
      </c>
      <c r="J74" s="1271" t="s">
        <v>100</v>
      </c>
      <c r="K74" s="1272"/>
      <c r="L74" s="1273"/>
      <c r="M74" s="114" t="s">
        <v>101</v>
      </c>
      <c r="N74" s="114" t="s">
        <v>102</v>
      </c>
      <c r="O74" s="114" t="s">
        <v>103</v>
      </c>
      <c r="P74" s="1271" t="s">
        <v>82</v>
      </c>
      <c r="Q74" s="1273"/>
    </row>
    <row r="75" spans="2:17" s="183" customFormat="1" ht="180">
      <c r="B75" s="213" t="s">
        <v>2883</v>
      </c>
      <c r="C75" s="213" t="s">
        <v>2884</v>
      </c>
      <c r="D75" s="213" t="s">
        <v>2885</v>
      </c>
      <c r="E75" s="213">
        <v>30714455</v>
      </c>
      <c r="F75" s="213" t="s">
        <v>114</v>
      </c>
      <c r="G75" s="129" t="s">
        <v>2886</v>
      </c>
      <c r="H75" s="214">
        <v>38331</v>
      </c>
      <c r="I75" s="188" t="s">
        <v>53</v>
      </c>
      <c r="J75" s="129" t="s">
        <v>2887</v>
      </c>
      <c r="K75" s="188" t="s">
        <v>2888</v>
      </c>
      <c r="L75" s="189" t="s">
        <v>2889</v>
      </c>
      <c r="M75" s="129" t="s">
        <v>18</v>
      </c>
      <c r="N75" s="129" t="s">
        <v>19</v>
      </c>
      <c r="O75" s="129" t="s">
        <v>18</v>
      </c>
      <c r="P75" s="1366" t="s">
        <v>2890</v>
      </c>
      <c r="Q75" s="1366"/>
    </row>
    <row r="76" spans="2:17" s="183" customFormat="1" ht="75">
      <c r="B76" s="213" t="s">
        <v>2883</v>
      </c>
      <c r="C76" s="213"/>
      <c r="D76" s="213" t="s">
        <v>2891</v>
      </c>
      <c r="E76" s="213">
        <v>12962481</v>
      </c>
      <c r="F76" s="213" t="s">
        <v>160</v>
      </c>
      <c r="G76" s="213" t="s">
        <v>2892</v>
      </c>
      <c r="H76" s="214">
        <v>35734</v>
      </c>
      <c r="I76" s="188" t="s">
        <v>53</v>
      </c>
      <c r="J76" s="129" t="s">
        <v>2893</v>
      </c>
      <c r="K76" s="188" t="s">
        <v>2894</v>
      </c>
      <c r="L76" s="188" t="s">
        <v>2895</v>
      </c>
      <c r="M76" s="129" t="s">
        <v>18</v>
      </c>
      <c r="N76" s="129" t="s">
        <v>19</v>
      </c>
      <c r="O76" s="129" t="s">
        <v>18</v>
      </c>
      <c r="P76" s="1366" t="s">
        <v>2890</v>
      </c>
      <c r="Q76" s="1366"/>
    </row>
    <row r="77" spans="2:17" s="183" customFormat="1" ht="150">
      <c r="B77" s="213" t="s">
        <v>187</v>
      </c>
      <c r="C77" s="213"/>
      <c r="D77" s="213" t="s">
        <v>2896</v>
      </c>
      <c r="E77" s="213">
        <v>76320455</v>
      </c>
      <c r="F77" s="129" t="s">
        <v>2897</v>
      </c>
      <c r="G77" s="129" t="s">
        <v>244</v>
      </c>
      <c r="H77" s="480">
        <v>37764</v>
      </c>
      <c r="J77" s="189" t="s">
        <v>2898</v>
      </c>
      <c r="K77" s="189" t="s">
        <v>2899</v>
      </c>
      <c r="L77" s="189" t="s">
        <v>2900</v>
      </c>
      <c r="M77" s="129" t="s">
        <v>18</v>
      </c>
      <c r="N77" s="129" t="s">
        <v>588</v>
      </c>
      <c r="O77" s="129" t="s">
        <v>336</v>
      </c>
      <c r="P77" s="1366" t="s">
        <v>2890</v>
      </c>
      <c r="Q77" s="1366"/>
    </row>
    <row r="78" spans="2:17" s="183" customFormat="1" ht="165">
      <c r="B78" s="213" t="s">
        <v>133</v>
      </c>
      <c r="C78" s="213"/>
      <c r="D78" s="213" t="s">
        <v>2901</v>
      </c>
      <c r="E78" s="213">
        <v>34638312</v>
      </c>
      <c r="F78" s="129" t="s">
        <v>2902</v>
      </c>
      <c r="G78" s="129" t="s">
        <v>2903</v>
      </c>
      <c r="H78" s="129" t="s">
        <v>2904</v>
      </c>
      <c r="I78" s="189"/>
      <c r="J78" s="129" t="s">
        <v>2905</v>
      </c>
      <c r="K78" s="189" t="s">
        <v>2906</v>
      </c>
      <c r="L78" s="189" t="s">
        <v>2907</v>
      </c>
      <c r="M78" s="129" t="s">
        <v>18</v>
      </c>
      <c r="N78" s="129" t="s">
        <v>19</v>
      </c>
      <c r="O78" s="129" t="s">
        <v>336</v>
      </c>
      <c r="P78" s="1366" t="s">
        <v>2890</v>
      </c>
      <c r="Q78" s="1366"/>
    </row>
    <row r="79" spans="2:17" s="183" customFormat="1" ht="120">
      <c r="B79" s="213" t="s">
        <v>133</v>
      </c>
      <c r="C79" s="213"/>
      <c r="D79" s="213" t="s">
        <v>2908</v>
      </c>
      <c r="E79" s="213">
        <v>1061719010</v>
      </c>
      <c r="F79" s="213" t="s">
        <v>114</v>
      </c>
      <c r="G79" s="129" t="s">
        <v>353</v>
      </c>
      <c r="H79" s="129" t="s">
        <v>2909</v>
      </c>
      <c r="I79" s="189"/>
      <c r="J79" s="129" t="s">
        <v>2910</v>
      </c>
      <c r="K79" s="189" t="s">
        <v>2911</v>
      </c>
      <c r="L79" s="189" t="s">
        <v>2912</v>
      </c>
      <c r="M79" s="129" t="s">
        <v>18</v>
      </c>
      <c r="N79" s="129" t="s">
        <v>19</v>
      </c>
      <c r="O79" s="129" t="s">
        <v>336</v>
      </c>
      <c r="P79" s="1366" t="s">
        <v>2890</v>
      </c>
      <c r="Q79" s="1366"/>
    </row>
    <row r="80" spans="2:17" s="183" customFormat="1" ht="120">
      <c r="B80" s="213" t="s">
        <v>133</v>
      </c>
      <c r="C80" s="213"/>
      <c r="D80" s="213" t="s">
        <v>2913</v>
      </c>
      <c r="E80" s="129">
        <v>76314328</v>
      </c>
      <c r="F80" s="129" t="s">
        <v>212</v>
      </c>
      <c r="G80" s="129" t="s">
        <v>182</v>
      </c>
      <c r="H80" s="480">
        <v>38246</v>
      </c>
      <c r="J80" s="189" t="s">
        <v>2914</v>
      </c>
      <c r="K80" s="189" t="s">
        <v>2915</v>
      </c>
      <c r="L80" s="189" t="s">
        <v>2916</v>
      </c>
      <c r="M80" s="129" t="s">
        <v>18</v>
      </c>
      <c r="N80" s="129" t="s">
        <v>19</v>
      </c>
      <c r="O80" s="129" t="s">
        <v>336</v>
      </c>
      <c r="P80" s="1366" t="s">
        <v>2890</v>
      </c>
      <c r="Q80" s="1366"/>
    </row>
    <row r="81" spans="2:17" s="183" customFormat="1" ht="90">
      <c r="B81" s="213" t="s">
        <v>133</v>
      </c>
      <c r="C81" s="213"/>
      <c r="D81" s="213" t="s">
        <v>2917</v>
      </c>
      <c r="E81" s="213">
        <v>25272724</v>
      </c>
      <c r="F81" s="213" t="s">
        <v>2918</v>
      </c>
      <c r="G81" s="213" t="s">
        <v>134</v>
      </c>
      <c r="H81" s="214">
        <v>39801</v>
      </c>
      <c r="I81" s="188"/>
      <c r="J81" s="213" t="s">
        <v>2919</v>
      </c>
      <c r="K81" s="188" t="s">
        <v>2920</v>
      </c>
      <c r="L81" s="188" t="s">
        <v>114</v>
      </c>
      <c r="M81" s="129" t="s">
        <v>336</v>
      </c>
      <c r="N81" s="129" t="s">
        <v>19</v>
      </c>
      <c r="O81" s="129" t="s">
        <v>336</v>
      </c>
      <c r="P81" s="1366" t="s">
        <v>2890</v>
      </c>
      <c r="Q81" s="1366"/>
    </row>
    <row r="82" spans="2:17" s="183" customFormat="1" ht="90">
      <c r="B82" s="213" t="s">
        <v>133</v>
      </c>
      <c r="C82" s="213"/>
      <c r="D82" s="213" t="s">
        <v>2921</v>
      </c>
      <c r="E82" s="213">
        <v>25280614</v>
      </c>
      <c r="F82" s="213" t="s">
        <v>114</v>
      </c>
      <c r="G82" s="129" t="s">
        <v>353</v>
      </c>
      <c r="H82" s="214">
        <v>37883</v>
      </c>
      <c r="I82" s="188">
        <v>129887</v>
      </c>
      <c r="J82" s="129" t="s">
        <v>2922</v>
      </c>
      <c r="K82" s="189" t="s">
        <v>2923</v>
      </c>
      <c r="L82" s="189" t="s">
        <v>114</v>
      </c>
      <c r="M82" s="129" t="s">
        <v>18</v>
      </c>
      <c r="N82" s="129" t="s">
        <v>19</v>
      </c>
      <c r="O82" s="129" t="s">
        <v>336</v>
      </c>
      <c r="P82" s="1366" t="s">
        <v>2890</v>
      </c>
      <c r="Q82" s="1366"/>
    </row>
    <row r="84" spans="2:17" ht="15.75" thickBot="1"/>
    <row r="85" spans="2:17" ht="27" thickBot="1">
      <c r="B85" s="1268" t="s">
        <v>118</v>
      </c>
      <c r="C85" s="1269"/>
      <c r="D85" s="1269"/>
      <c r="E85" s="1269"/>
      <c r="F85" s="1269"/>
      <c r="G85" s="1269"/>
      <c r="H85" s="1269"/>
      <c r="I85" s="1269"/>
      <c r="J85" s="1269"/>
      <c r="K85" s="1269"/>
      <c r="L85" s="1269"/>
      <c r="M85" s="1269"/>
      <c r="N85" s="1270"/>
    </row>
    <row r="88" spans="2:17" ht="46.15" customHeight="1">
      <c r="B88" s="115" t="s">
        <v>17</v>
      </c>
      <c r="C88" s="115" t="s">
        <v>119</v>
      </c>
      <c r="D88" s="1271" t="s">
        <v>82</v>
      </c>
      <c r="E88" s="1273"/>
    </row>
    <row r="89" spans="2:17" ht="46.9" customHeight="1">
      <c r="B89" s="129" t="s">
        <v>181</v>
      </c>
      <c r="C89" s="44" t="s">
        <v>19</v>
      </c>
      <c r="D89" s="1281"/>
      <c r="E89" s="1281"/>
    </row>
    <row r="92" spans="2:17" ht="26.25">
      <c r="B92" s="1256" t="s">
        <v>121</v>
      </c>
      <c r="C92" s="1257"/>
      <c r="D92" s="1257"/>
      <c r="E92" s="1257"/>
      <c r="F92" s="1257"/>
      <c r="G92" s="1257"/>
      <c r="H92" s="1257"/>
      <c r="I92" s="1257"/>
      <c r="J92" s="1257"/>
      <c r="K92" s="1257"/>
      <c r="L92" s="1257"/>
      <c r="M92" s="1257"/>
      <c r="N92" s="1257"/>
      <c r="O92" s="1257"/>
      <c r="P92" s="1257"/>
    </row>
    <row r="94" spans="2:17" ht="15.75" thickBot="1"/>
    <row r="95" spans="2:17" ht="27" thickBot="1">
      <c r="B95" s="1268" t="s">
        <v>122</v>
      </c>
      <c r="C95" s="1269"/>
      <c r="D95" s="1269"/>
      <c r="E95" s="1269"/>
      <c r="F95" s="1269"/>
      <c r="G95" s="1269"/>
      <c r="H95" s="1269"/>
      <c r="I95" s="1269"/>
      <c r="J95" s="1269"/>
      <c r="K95" s="1269"/>
      <c r="L95" s="1269"/>
      <c r="M95" s="1269"/>
      <c r="N95" s="1270"/>
    </row>
    <row r="97" spans="1:26" ht="15.75" thickBot="1">
      <c r="M97" s="51"/>
      <c r="N97" s="51"/>
    </row>
    <row r="98" spans="1:26" s="15" customFormat="1" ht="109.5" customHeight="1">
      <c r="B98" s="52" t="s">
        <v>33</v>
      </c>
      <c r="C98" s="52" t="s">
        <v>34</v>
      </c>
      <c r="D98" s="52" t="s">
        <v>35</v>
      </c>
      <c r="E98" s="52" t="s">
        <v>36</v>
      </c>
      <c r="F98" s="52" t="s">
        <v>37</v>
      </c>
      <c r="G98" s="52" t="s">
        <v>38</v>
      </c>
      <c r="H98" s="52" t="s">
        <v>39</v>
      </c>
      <c r="I98" s="52" t="s">
        <v>40</v>
      </c>
      <c r="J98" s="52" t="s">
        <v>41</v>
      </c>
      <c r="K98" s="52" t="s">
        <v>42</v>
      </c>
      <c r="L98" s="52" t="s">
        <v>43</v>
      </c>
      <c r="M98" s="53" t="s">
        <v>44</v>
      </c>
      <c r="N98" s="52" t="s">
        <v>45</v>
      </c>
      <c r="O98" s="52" t="s">
        <v>46</v>
      </c>
      <c r="P98" s="54" t="s">
        <v>47</v>
      </c>
      <c r="Q98" s="54" t="s">
        <v>48</v>
      </c>
    </row>
    <row r="99" spans="1:26" s="72" customFormat="1">
      <c r="A99" s="55">
        <v>1</v>
      </c>
      <c r="B99" s="58"/>
      <c r="C99" s="990"/>
      <c r="D99" s="58"/>
      <c r="E99" s="58"/>
      <c r="F99" s="990"/>
      <c r="G99" s="986"/>
      <c r="H99" s="959"/>
      <c r="I99" s="959"/>
      <c r="J99" s="959"/>
      <c r="K99" s="959"/>
      <c r="L99" s="959"/>
      <c r="M99" s="567"/>
      <c r="N99" s="567"/>
      <c r="O99" s="987"/>
      <c r="P99" s="987"/>
      <c r="Q99" s="174"/>
      <c r="R99" s="71"/>
      <c r="S99" s="71"/>
      <c r="T99" s="71"/>
      <c r="U99" s="71"/>
      <c r="V99" s="71"/>
      <c r="W99" s="71"/>
      <c r="X99" s="71"/>
      <c r="Y99" s="71"/>
      <c r="Z99" s="71"/>
    </row>
    <row r="100" spans="1:26" s="72" customFormat="1">
      <c r="A100" s="55">
        <f>+A99+1</f>
        <v>2</v>
      </c>
      <c r="B100" s="58"/>
      <c r="C100" s="990"/>
      <c r="D100" s="58"/>
      <c r="E100" s="964"/>
      <c r="F100" s="990"/>
      <c r="G100" s="986"/>
      <c r="H100" s="959"/>
      <c r="I100" s="959"/>
      <c r="J100" s="959"/>
      <c r="K100" s="959"/>
      <c r="L100" s="959"/>
      <c r="M100" s="567"/>
      <c r="N100" s="567"/>
      <c r="O100" s="987"/>
      <c r="P100" s="987"/>
      <c r="Q100" s="174"/>
      <c r="R100" s="71"/>
      <c r="S100" s="71"/>
      <c r="T100" s="71"/>
      <c r="U100" s="71"/>
      <c r="V100" s="71"/>
      <c r="W100" s="71"/>
      <c r="X100" s="71"/>
      <c r="Y100" s="71"/>
      <c r="Z100" s="71"/>
    </row>
    <row r="101" spans="1:26" s="72" customFormat="1">
      <c r="A101" s="55">
        <f t="shared" ref="A101:A117" si="2">+A100+1</f>
        <v>3</v>
      </c>
      <c r="B101" s="58"/>
      <c r="C101" s="990"/>
      <c r="D101" s="58"/>
      <c r="E101" s="964"/>
      <c r="F101" s="990"/>
      <c r="G101" s="986"/>
      <c r="H101" s="959"/>
      <c r="I101" s="959"/>
      <c r="J101" s="959"/>
      <c r="K101" s="959"/>
      <c r="L101" s="959"/>
      <c r="M101" s="567"/>
      <c r="N101" s="567"/>
      <c r="O101" s="987"/>
      <c r="P101" s="987"/>
      <c r="Q101" s="888"/>
      <c r="R101" s="71"/>
      <c r="S101" s="71"/>
      <c r="T101" s="71"/>
      <c r="U101" s="71"/>
      <c r="V101" s="71"/>
      <c r="W101" s="71"/>
      <c r="X101" s="71"/>
      <c r="Y101" s="71"/>
      <c r="Z101" s="71"/>
    </row>
    <row r="102" spans="1:26" s="72" customFormat="1">
      <c r="A102" s="55">
        <f t="shared" si="2"/>
        <v>4</v>
      </c>
      <c r="B102" s="58"/>
      <c r="C102" s="990"/>
      <c r="D102" s="58"/>
      <c r="E102" s="57"/>
      <c r="F102" s="990"/>
      <c r="G102" s="986"/>
      <c r="H102" s="959"/>
      <c r="I102" s="959"/>
      <c r="J102" s="959"/>
      <c r="K102" s="959"/>
      <c r="L102" s="959"/>
      <c r="M102" s="567"/>
      <c r="N102" s="567"/>
      <c r="O102" s="987"/>
      <c r="P102" s="987"/>
      <c r="Q102" s="888"/>
      <c r="R102" s="71"/>
      <c r="S102" s="71"/>
      <c r="T102" s="71"/>
      <c r="U102" s="71"/>
      <c r="V102" s="71"/>
      <c r="W102" s="71"/>
      <c r="X102" s="71"/>
      <c r="Y102" s="71"/>
      <c r="Z102" s="71"/>
    </row>
    <row r="103" spans="1:26" s="72" customFormat="1">
      <c r="A103" s="55">
        <f t="shared" si="2"/>
        <v>5</v>
      </c>
      <c r="B103" s="58"/>
      <c r="C103" s="990"/>
      <c r="D103" s="58"/>
      <c r="E103" s="57"/>
      <c r="F103" s="990"/>
      <c r="G103" s="986"/>
      <c r="H103" s="959"/>
      <c r="I103" s="959"/>
      <c r="J103" s="959"/>
      <c r="K103" s="959"/>
      <c r="L103" s="959"/>
      <c r="M103" s="567"/>
      <c r="N103" s="567"/>
      <c r="O103" s="987"/>
      <c r="P103" s="987"/>
      <c r="Q103" s="888"/>
      <c r="R103" s="71"/>
      <c r="S103" s="71"/>
      <c r="T103" s="71"/>
      <c r="U103" s="71"/>
      <c r="V103" s="71"/>
      <c r="W103" s="71"/>
      <c r="X103" s="71"/>
      <c r="Y103" s="71"/>
      <c r="Z103" s="71"/>
    </row>
    <row r="104" spans="1:26" s="72" customFormat="1">
      <c r="A104" s="55">
        <f t="shared" si="2"/>
        <v>6</v>
      </c>
      <c r="B104" s="58"/>
      <c r="C104" s="990"/>
      <c r="D104" s="58"/>
      <c r="E104" s="964"/>
      <c r="F104" s="990"/>
      <c r="G104" s="986"/>
      <c r="H104" s="959"/>
      <c r="I104" s="959"/>
      <c r="J104" s="959"/>
      <c r="K104" s="959"/>
      <c r="L104" s="959"/>
      <c r="M104" s="567"/>
      <c r="N104" s="567"/>
      <c r="O104" s="987"/>
      <c r="P104" s="987"/>
      <c r="Q104" s="888"/>
      <c r="R104" s="71"/>
      <c r="S104" s="71"/>
      <c r="T104" s="71"/>
      <c r="U104" s="71"/>
      <c r="V104" s="71"/>
      <c r="W104" s="71"/>
      <c r="X104" s="71"/>
      <c r="Y104" s="71"/>
      <c r="Z104" s="71"/>
    </row>
    <row r="105" spans="1:26" s="72" customFormat="1">
      <c r="A105" s="55">
        <f t="shared" si="2"/>
        <v>7</v>
      </c>
      <c r="B105" s="58"/>
      <c r="C105" s="990"/>
      <c r="D105" s="58"/>
      <c r="E105" s="964"/>
      <c r="F105" s="990"/>
      <c r="G105" s="986"/>
      <c r="H105" s="959"/>
      <c r="I105" s="959"/>
      <c r="J105" s="959"/>
      <c r="K105" s="959"/>
      <c r="L105" s="959"/>
      <c r="M105" s="567"/>
      <c r="N105" s="567"/>
      <c r="O105" s="987"/>
      <c r="P105" s="987"/>
      <c r="Q105" s="888"/>
      <c r="R105" s="71"/>
      <c r="S105" s="71"/>
      <c r="T105" s="71"/>
      <c r="U105" s="71"/>
      <c r="V105" s="71"/>
      <c r="W105" s="71"/>
      <c r="X105" s="71"/>
      <c r="Y105" s="71"/>
      <c r="Z105" s="71"/>
    </row>
    <row r="106" spans="1:26" s="72" customFormat="1">
      <c r="A106" s="55">
        <f t="shared" si="2"/>
        <v>8</v>
      </c>
      <c r="B106" s="58"/>
      <c r="C106" s="990"/>
      <c r="D106" s="58"/>
      <c r="E106" s="964"/>
      <c r="F106" s="990"/>
      <c r="G106" s="986"/>
      <c r="H106" s="959"/>
      <c r="I106" s="959"/>
      <c r="J106" s="959"/>
      <c r="K106" s="959"/>
      <c r="L106" s="959"/>
      <c r="M106" s="567"/>
      <c r="N106" s="567"/>
      <c r="O106" s="987"/>
      <c r="P106" s="987"/>
      <c r="Q106" s="888"/>
      <c r="R106" s="71"/>
      <c r="S106" s="71"/>
      <c r="T106" s="71"/>
      <c r="U106" s="71"/>
      <c r="V106" s="71"/>
      <c r="W106" s="71"/>
      <c r="X106" s="71"/>
      <c r="Y106" s="71"/>
      <c r="Z106" s="71"/>
    </row>
    <row r="107" spans="1:26" s="72" customFormat="1">
      <c r="A107" s="55">
        <f t="shared" si="2"/>
        <v>9</v>
      </c>
      <c r="B107" s="58"/>
      <c r="C107" s="990"/>
      <c r="D107" s="58"/>
      <c r="E107" s="964"/>
      <c r="F107" s="990"/>
      <c r="G107" s="986"/>
      <c r="H107" s="959"/>
      <c r="I107" s="959"/>
      <c r="J107" s="959"/>
      <c r="K107" s="959"/>
      <c r="L107" s="959"/>
      <c r="M107" s="567"/>
      <c r="N107" s="567"/>
      <c r="O107" s="987"/>
      <c r="P107" s="987"/>
      <c r="Q107" s="888"/>
      <c r="R107" s="71"/>
      <c r="S107" s="71"/>
      <c r="T107" s="71"/>
      <c r="U107" s="71"/>
      <c r="V107" s="71"/>
      <c r="W107" s="71"/>
      <c r="X107" s="71"/>
      <c r="Y107" s="71"/>
      <c r="Z107" s="71"/>
    </row>
    <row r="108" spans="1:26" s="72" customFormat="1">
      <c r="A108" s="55">
        <f t="shared" si="2"/>
        <v>10</v>
      </c>
      <c r="B108" s="58"/>
      <c r="C108" s="57"/>
      <c r="D108" s="58"/>
      <c r="E108" s="964"/>
      <c r="F108" s="990"/>
      <c r="G108" s="986"/>
      <c r="H108" s="959"/>
      <c r="I108" s="959"/>
      <c r="J108" s="959"/>
      <c r="K108" s="959"/>
      <c r="L108" s="959"/>
      <c r="M108" s="567"/>
      <c r="N108" s="567"/>
      <c r="O108" s="987"/>
      <c r="P108" s="987"/>
      <c r="Q108" s="888"/>
      <c r="R108" s="71"/>
      <c r="S108" s="71"/>
      <c r="T108" s="71"/>
      <c r="U108" s="71"/>
      <c r="V108" s="71"/>
      <c r="W108" s="71"/>
      <c r="X108" s="71"/>
      <c r="Y108" s="71"/>
      <c r="Z108" s="71"/>
    </row>
    <row r="109" spans="1:26" s="72" customFormat="1">
      <c r="A109" s="55">
        <f t="shared" si="2"/>
        <v>11</v>
      </c>
      <c r="B109" s="58"/>
      <c r="C109" s="57"/>
      <c r="D109" s="58"/>
      <c r="E109" s="964"/>
      <c r="F109" s="990"/>
      <c r="G109" s="986"/>
      <c r="H109" s="959"/>
      <c r="I109" s="959"/>
      <c r="J109" s="959"/>
      <c r="K109" s="959"/>
      <c r="L109" s="959"/>
      <c r="M109" s="567"/>
      <c r="N109" s="567"/>
      <c r="O109" s="987"/>
      <c r="P109" s="987"/>
      <c r="Q109" s="888"/>
      <c r="R109" s="71"/>
      <c r="S109" s="71"/>
      <c r="T109" s="71"/>
      <c r="U109" s="71"/>
      <c r="V109" s="71"/>
      <c r="W109" s="71"/>
      <c r="X109" s="71"/>
      <c r="Y109" s="71"/>
      <c r="Z109" s="71"/>
    </row>
    <row r="110" spans="1:26" s="72" customFormat="1">
      <c r="A110" s="55">
        <f t="shared" si="2"/>
        <v>12</v>
      </c>
      <c r="B110" s="58"/>
      <c r="C110" s="57"/>
      <c r="D110" s="58"/>
      <c r="E110" s="964"/>
      <c r="F110" s="990"/>
      <c r="G110" s="986"/>
      <c r="H110" s="959"/>
      <c r="I110" s="959"/>
      <c r="J110" s="959"/>
      <c r="K110" s="959"/>
      <c r="L110" s="959"/>
      <c r="M110" s="567"/>
      <c r="N110" s="567"/>
      <c r="O110" s="987"/>
      <c r="P110" s="987"/>
      <c r="Q110" s="888"/>
      <c r="R110" s="71"/>
      <c r="S110" s="71"/>
      <c r="T110" s="71"/>
      <c r="U110" s="71"/>
      <c r="V110" s="71"/>
      <c r="W110" s="71"/>
      <c r="X110" s="71"/>
      <c r="Y110" s="71"/>
      <c r="Z110" s="71"/>
    </row>
    <row r="111" spans="1:26" s="72" customFormat="1">
      <c r="A111" s="55">
        <f t="shared" si="2"/>
        <v>13</v>
      </c>
      <c r="B111" s="58"/>
      <c r="C111" s="57"/>
      <c r="D111" s="58"/>
      <c r="E111" s="964"/>
      <c r="F111" s="990"/>
      <c r="G111" s="986"/>
      <c r="H111" s="959"/>
      <c r="I111" s="959"/>
      <c r="J111" s="959"/>
      <c r="K111" s="959"/>
      <c r="L111" s="959"/>
      <c r="M111" s="567"/>
      <c r="N111" s="567"/>
      <c r="O111" s="987"/>
      <c r="P111" s="987"/>
      <c r="Q111" s="888"/>
      <c r="R111" s="71"/>
      <c r="S111" s="71"/>
      <c r="T111" s="71"/>
      <c r="U111" s="71"/>
      <c r="V111" s="71"/>
      <c r="W111" s="71"/>
      <c r="X111" s="71"/>
      <c r="Y111" s="71"/>
      <c r="Z111" s="71"/>
    </row>
    <row r="112" spans="1:26" s="72" customFormat="1">
      <c r="A112" s="55">
        <f t="shared" si="2"/>
        <v>14</v>
      </c>
      <c r="B112" s="58"/>
      <c r="C112" s="57"/>
      <c r="D112" s="58"/>
      <c r="E112" s="964"/>
      <c r="F112" s="990"/>
      <c r="G112" s="986"/>
      <c r="H112" s="959"/>
      <c r="I112" s="959"/>
      <c r="J112" s="959"/>
      <c r="K112" s="959"/>
      <c r="L112" s="959"/>
      <c r="M112" s="567"/>
      <c r="N112" s="567"/>
      <c r="O112" s="987"/>
      <c r="P112" s="987"/>
      <c r="Q112" s="888"/>
      <c r="R112" s="71"/>
      <c r="S112" s="71"/>
      <c r="T112" s="71"/>
      <c r="U112" s="71"/>
      <c r="V112" s="71"/>
      <c r="W112" s="71"/>
      <c r="X112" s="71"/>
      <c r="Y112" s="71"/>
      <c r="Z112" s="71"/>
    </row>
    <row r="113" spans="1:26" s="72" customFormat="1">
      <c r="A113" s="55">
        <f t="shared" si="2"/>
        <v>15</v>
      </c>
      <c r="B113" s="58"/>
      <c r="C113" s="57"/>
      <c r="D113" s="58"/>
      <c r="E113" s="515"/>
      <c r="F113" s="990"/>
      <c r="G113" s="986"/>
      <c r="H113" s="959"/>
      <c r="I113" s="959"/>
      <c r="J113" s="959"/>
      <c r="K113" s="959"/>
      <c r="L113" s="959"/>
      <c r="M113" s="567"/>
      <c r="N113" s="567"/>
      <c r="O113" s="987"/>
      <c r="P113" s="987"/>
      <c r="Q113" s="888"/>
      <c r="R113" s="71"/>
      <c r="S113" s="71"/>
      <c r="T113" s="71"/>
      <c r="U113" s="71"/>
      <c r="V113" s="71"/>
      <c r="W113" s="71"/>
      <c r="X113" s="71"/>
      <c r="Y113" s="71"/>
      <c r="Z113" s="71"/>
    </row>
    <row r="114" spans="1:26" s="72" customFormat="1">
      <c r="A114" s="55">
        <f t="shared" si="2"/>
        <v>16</v>
      </c>
      <c r="B114" s="58"/>
      <c r="C114" s="57"/>
      <c r="D114" s="58"/>
      <c r="E114" s="515"/>
      <c r="F114" s="990"/>
      <c r="G114" s="986"/>
      <c r="H114" s="959"/>
      <c r="I114" s="959"/>
      <c r="J114" s="959"/>
      <c r="K114" s="959"/>
      <c r="L114" s="959"/>
      <c r="M114" s="567"/>
      <c r="N114" s="567"/>
      <c r="O114" s="987"/>
      <c r="P114" s="987"/>
      <c r="Q114" s="888"/>
      <c r="R114" s="71"/>
      <c r="S114" s="71"/>
      <c r="T114" s="71"/>
      <c r="U114" s="71"/>
      <c r="V114" s="71"/>
      <c r="W114" s="71"/>
      <c r="X114" s="71"/>
      <c r="Y114" s="71"/>
      <c r="Z114" s="71"/>
    </row>
    <row r="115" spans="1:26" s="72" customFormat="1">
      <c r="A115" s="55">
        <f t="shared" si="2"/>
        <v>17</v>
      </c>
      <c r="B115" s="58"/>
      <c r="C115" s="57"/>
      <c r="D115" s="58"/>
      <c r="E115" s="515"/>
      <c r="F115" s="990"/>
      <c r="G115" s="986"/>
      <c r="H115" s="959"/>
      <c r="I115" s="959"/>
      <c r="J115" s="959"/>
      <c r="K115" s="959"/>
      <c r="L115" s="959"/>
      <c r="M115" s="567"/>
      <c r="N115" s="567"/>
      <c r="O115" s="987"/>
      <c r="P115" s="987"/>
      <c r="Q115" s="888"/>
      <c r="R115" s="71"/>
      <c r="S115" s="71"/>
      <c r="T115" s="71"/>
      <c r="U115" s="71"/>
      <c r="V115" s="71"/>
      <c r="W115" s="71"/>
      <c r="X115" s="71"/>
      <c r="Y115" s="71"/>
      <c r="Z115" s="71"/>
    </row>
    <row r="116" spans="1:26" s="72" customFormat="1">
      <c r="A116" s="55">
        <f t="shared" si="2"/>
        <v>18</v>
      </c>
      <c r="B116" s="58"/>
      <c r="C116" s="57"/>
      <c r="D116" s="58"/>
      <c r="E116" s="515"/>
      <c r="F116" s="990"/>
      <c r="G116" s="986"/>
      <c r="H116" s="959"/>
      <c r="I116" s="959"/>
      <c r="J116" s="959"/>
      <c r="K116" s="959"/>
      <c r="L116" s="959"/>
      <c r="M116" s="567"/>
      <c r="N116" s="567"/>
      <c r="O116" s="987"/>
      <c r="P116" s="987"/>
      <c r="Q116" s="888"/>
      <c r="R116" s="71"/>
      <c r="S116" s="71"/>
      <c r="T116" s="71"/>
      <c r="U116" s="71"/>
      <c r="V116" s="71"/>
      <c r="W116" s="71"/>
      <c r="X116" s="71"/>
      <c r="Y116" s="71"/>
      <c r="Z116" s="71"/>
    </row>
    <row r="117" spans="1:26" s="72" customFormat="1">
      <c r="A117" s="55">
        <f t="shared" si="2"/>
        <v>19</v>
      </c>
      <c r="B117" s="58"/>
      <c r="C117" s="57"/>
      <c r="D117" s="58"/>
      <c r="E117" s="515"/>
      <c r="F117" s="990"/>
      <c r="G117" s="986"/>
      <c r="H117" s="959"/>
      <c r="I117" s="959"/>
      <c r="J117" s="959"/>
      <c r="K117" s="959"/>
      <c r="L117" s="959"/>
      <c r="M117" s="567"/>
      <c r="N117" s="567"/>
      <c r="O117" s="987"/>
      <c r="P117" s="987"/>
      <c r="Q117" s="888"/>
      <c r="R117" s="71"/>
      <c r="S117" s="71"/>
      <c r="T117" s="71"/>
      <c r="U117" s="71"/>
      <c r="V117" s="71"/>
      <c r="W117" s="71"/>
      <c r="X117" s="71"/>
      <c r="Y117" s="71"/>
      <c r="Z117" s="71"/>
    </row>
    <row r="118" spans="1:26" s="162" customFormat="1">
      <c r="A118" s="150"/>
      <c r="B118" s="151" t="s">
        <v>28</v>
      </c>
      <c r="C118" s="152"/>
      <c r="D118" s="153"/>
      <c r="E118" s="154"/>
      <c r="F118" s="155"/>
      <c r="G118" s="155"/>
      <c r="H118" s="155"/>
      <c r="I118" s="157"/>
      <c r="J118" s="157"/>
      <c r="K118" s="158">
        <f>SUM(K99:K99)</f>
        <v>0</v>
      </c>
      <c r="L118" s="158">
        <f>SUM(L99:L99)</f>
        <v>0</v>
      </c>
      <c r="M118" s="185">
        <f>SUM(M99:M99)</f>
        <v>0</v>
      </c>
      <c r="N118" s="158"/>
      <c r="O118" s="160"/>
      <c r="P118" s="160"/>
      <c r="Q118" s="161"/>
    </row>
    <row r="119" spans="1:26">
      <c r="B119" s="112"/>
      <c r="C119" s="112"/>
      <c r="D119" s="112"/>
      <c r="E119" s="163"/>
      <c r="F119" s="112"/>
      <c r="G119" s="112"/>
      <c r="H119" s="112"/>
      <c r="I119" s="112"/>
      <c r="J119" s="112"/>
      <c r="K119" s="112"/>
      <c r="L119" s="112"/>
      <c r="M119" s="112"/>
      <c r="N119" s="112"/>
      <c r="O119" s="112"/>
      <c r="P119" s="112"/>
    </row>
    <row r="120" spans="1:26" ht="18.75">
      <c r="B120" s="166" t="s">
        <v>123</v>
      </c>
      <c r="C120" s="176">
        <f>+K118</f>
        <v>0</v>
      </c>
      <c r="H120" s="168"/>
      <c r="I120" s="168"/>
      <c r="J120" s="168"/>
      <c r="K120" s="168"/>
      <c r="L120" s="168"/>
      <c r="M120" s="168"/>
      <c r="N120" s="112"/>
      <c r="O120" s="112"/>
      <c r="P120" s="112"/>
    </row>
    <row r="122" spans="1:26" ht="15.75" thickBot="1"/>
    <row r="123" spans="1:26" ht="37.15" customHeight="1" thickBot="1">
      <c r="B123" s="177" t="s">
        <v>124</v>
      </c>
      <c r="C123" s="142" t="s">
        <v>125</v>
      </c>
      <c r="D123" s="177" t="s">
        <v>27</v>
      </c>
      <c r="E123" s="142" t="s">
        <v>126</v>
      </c>
    </row>
    <row r="124" spans="1:26" ht="41.45" customHeight="1">
      <c r="B124" s="178" t="s">
        <v>127</v>
      </c>
      <c r="C124" s="179">
        <v>20</v>
      </c>
      <c r="D124" s="179">
        <v>0</v>
      </c>
      <c r="E124" s="1282">
        <f>+D124+D125+D126</f>
        <v>0</v>
      </c>
    </row>
    <row r="125" spans="1:26">
      <c r="B125" s="178" t="s">
        <v>128</v>
      </c>
      <c r="C125" s="118">
        <v>30</v>
      </c>
      <c r="D125" s="605">
        <v>0</v>
      </c>
      <c r="E125" s="1283"/>
    </row>
    <row r="126" spans="1:26" ht="15.75" thickBot="1">
      <c r="B126" s="178" t="s">
        <v>129</v>
      </c>
      <c r="C126" s="180">
        <v>40</v>
      </c>
      <c r="D126" s="180">
        <v>0</v>
      </c>
      <c r="E126" s="1284"/>
    </row>
    <row r="128" spans="1:26" ht="15.75" thickBot="1"/>
    <row r="129" spans="2:17" ht="27" thickBot="1">
      <c r="B129" s="1268" t="s">
        <v>130</v>
      </c>
      <c r="C129" s="1269"/>
      <c r="D129" s="1269"/>
      <c r="E129" s="1269"/>
      <c r="F129" s="1269"/>
      <c r="G129" s="1269"/>
      <c r="H129" s="1269"/>
      <c r="I129" s="1269"/>
      <c r="J129" s="1269"/>
      <c r="K129" s="1269"/>
      <c r="L129" s="1269"/>
      <c r="M129" s="1269"/>
      <c r="N129" s="1270"/>
    </row>
    <row r="131" spans="2:17" ht="76.5" customHeight="1">
      <c r="B131" s="114" t="s">
        <v>92</v>
      </c>
      <c r="C131" s="114" t="s">
        <v>93</v>
      </c>
      <c r="D131" s="114" t="s">
        <v>94</v>
      </c>
      <c r="E131" s="114" t="s">
        <v>95</v>
      </c>
      <c r="F131" s="114" t="s">
        <v>96</v>
      </c>
      <c r="G131" s="114" t="s">
        <v>97</v>
      </c>
      <c r="H131" s="114" t="s">
        <v>98</v>
      </c>
      <c r="I131" s="114" t="s">
        <v>99</v>
      </c>
      <c r="J131" s="1271" t="s">
        <v>100</v>
      </c>
      <c r="K131" s="1272"/>
      <c r="L131" s="1273"/>
      <c r="M131" s="114" t="s">
        <v>101</v>
      </c>
      <c r="N131" s="114" t="s">
        <v>102</v>
      </c>
      <c r="O131" s="114" t="s">
        <v>103</v>
      </c>
      <c r="P131" s="1271" t="s">
        <v>82</v>
      </c>
      <c r="Q131" s="1273"/>
    </row>
    <row r="132" spans="2:17" s="183" customFormat="1" ht="60.75" customHeight="1">
      <c r="B132" s="213" t="s">
        <v>460</v>
      </c>
      <c r="C132" s="213" t="s">
        <v>131</v>
      </c>
      <c r="D132" s="213"/>
      <c r="E132" s="991"/>
      <c r="F132" s="213"/>
      <c r="G132" s="213"/>
      <c r="H132" s="214"/>
      <c r="I132" s="188"/>
      <c r="J132" s="213"/>
      <c r="K132" s="188"/>
      <c r="L132" s="188"/>
      <c r="M132" s="129"/>
      <c r="N132" s="129"/>
      <c r="O132" s="129"/>
      <c r="P132" s="1296"/>
      <c r="Q132" s="1297"/>
    </row>
    <row r="133" spans="2:17" s="183" customFormat="1" ht="60.75" customHeight="1">
      <c r="B133" s="213" t="s">
        <v>461</v>
      </c>
      <c r="C133" s="213"/>
      <c r="D133" s="213"/>
      <c r="E133" s="991"/>
      <c r="F133" s="213"/>
      <c r="G133" s="213"/>
      <c r="H133" s="214"/>
      <c r="I133" s="188"/>
      <c r="J133" s="213"/>
      <c r="K133" s="188"/>
      <c r="L133" s="188"/>
      <c r="M133" s="129"/>
      <c r="N133" s="129"/>
      <c r="O133" s="129"/>
      <c r="P133" s="1276"/>
      <c r="Q133" s="1277"/>
    </row>
    <row r="134" spans="2:17" s="183" customFormat="1" ht="33.6" customHeight="1">
      <c r="B134" s="213" t="s">
        <v>462</v>
      </c>
      <c r="C134" s="213"/>
      <c r="D134" s="213"/>
      <c r="E134" s="991"/>
      <c r="F134" s="213"/>
      <c r="G134" s="213"/>
      <c r="H134" s="214"/>
      <c r="I134" s="188"/>
      <c r="J134" s="213"/>
      <c r="K134" s="188"/>
      <c r="L134" s="188"/>
      <c r="M134" s="129"/>
      <c r="N134" s="129"/>
      <c r="O134" s="129"/>
      <c r="P134" s="1280"/>
      <c r="Q134" s="1280"/>
    </row>
    <row r="137" spans="2:17" ht="15.75" thickBot="1"/>
    <row r="138" spans="2:17" ht="54" customHeight="1">
      <c r="B138" s="615" t="s">
        <v>17</v>
      </c>
      <c r="C138" s="615" t="s">
        <v>124</v>
      </c>
      <c r="D138" s="114" t="s">
        <v>125</v>
      </c>
      <c r="E138" s="615" t="s">
        <v>27</v>
      </c>
      <c r="F138" s="142" t="s">
        <v>138</v>
      </c>
      <c r="G138" s="143"/>
    </row>
    <row r="139" spans="2:17" ht="120.75" customHeight="1">
      <c r="B139" s="1285" t="s">
        <v>139</v>
      </c>
      <c r="C139" s="144" t="s">
        <v>140</v>
      </c>
      <c r="D139" s="605">
        <v>25</v>
      </c>
      <c r="E139" s="605">
        <v>0</v>
      </c>
      <c r="F139" s="1286">
        <f>+E139+E140+E141</f>
        <v>0</v>
      </c>
      <c r="G139" s="145"/>
    </row>
    <row r="140" spans="2:17" ht="76.150000000000006" customHeight="1">
      <c r="B140" s="1285"/>
      <c r="C140" s="144" t="s">
        <v>141</v>
      </c>
      <c r="D140" s="602">
        <v>25</v>
      </c>
      <c r="E140" s="605">
        <v>0</v>
      </c>
      <c r="F140" s="1287"/>
      <c r="G140" s="145"/>
    </row>
    <row r="141" spans="2:17" ht="69" customHeight="1">
      <c r="B141" s="1285"/>
      <c r="C141" s="144" t="s">
        <v>142</v>
      </c>
      <c r="D141" s="605">
        <v>10</v>
      </c>
      <c r="E141" s="605">
        <v>0</v>
      </c>
      <c r="F141" s="1288"/>
      <c r="G141" s="145"/>
    </row>
    <row r="142" spans="2:17">
      <c r="C142"/>
    </row>
    <row r="145" spans="2:5">
      <c r="B145" s="42" t="s">
        <v>143</v>
      </c>
    </row>
    <row r="148" spans="2:5">
      <c r="B148" s="43" t="s">
        <v>17</v>
      </c>
      <c r="C148" s="43" t="s">
        <v>26</v>
      </c>
      <c r="D148" s="615" t="s">
        <v>27</v>
      </c>
      <c r="E148" s="615" t="s">
        <v>28</v>
      </c>
    </row>
    <row r="149" spans="2:5" ht="61.5" customHeight="1">
      <c r="B149" s="49" t="s">
        <v>144</v>
      </c>
      <c r="C149" s="50">
        <v>40</v>
      </c>
      <c r="D149" s="605">
        <f>+E124</f>
        <v>0</v>
      </c>
      <c r="E149" s="1265">
        <f>+D149+D150</f>
        <v>0</v>
      </c>
    </row>
    <row r="150" spans="2:5" ht="68.25" customHeight="1">
      <c r="B150" s="49" t="s">
        <v>145</v>
      </c>
      <c r="C150" s="50">
        <v>60</v>
      </c>
      <c r="D150" s="605">
        <f>+F139</f>
        <v>0</v>
      </c>
      <c r="E150" s="1266"/>
    </row>
  </sheetData>
  <mergeCells count="44">
    <mergeCell ref="P133:Q133"/>
    <mergeCell ref="P134:Q134"/>
    <mergeCell ref="B139:B141"/>
    <mergeCell ref="F139:F141"/>
    <mergeCell ref="E149:E150"/>
    <mergeCell ref="P132:Q132"/>
    <mergeCell ref="P81:Q81"/>
    <mergeCell ref="P82:Q82"/>
    <mergeCell ref="B85:N85"/>
    <mergeCell ref="D88:E88"/>
    <mergeCell ref="D89:E89"/>
    <mergeCell ref="B92:P92"/>
    <mergeCell ref="B95:N95"/>
    <mergeCell ref="E124:E126"/>
    <mergeCell ref="B129:N129"/>
    <mergeCell ref="J131:L131"/>
    <mergeCell ref="P131:Q131"/>
    <mergeCell ref="P80:Q80"/>
    <mergeCell ref="C57:N57"/>
    <mergeCell ref="B59:N59"/>
    <mergeCell ref="O62:P62"/>
    <mergeCell ref="O63:P63"/>
    <mergeCell ref="B69:N69"/>
    <mergeCell ref="J74:L74"/>
    <mergeCell ref="P74:Q74"/>
    <mergeCell ref="P75:Q75"/>
    <mergeCell ref="P76:Q76"/>
    <mergeCell ref="P77:Q77"/>
    <mergeCell ref="P78:Q78"/>
    <mergeCell ref="P79:Q79"/>
    <mergeCell ref="B53:B54"/>
    <mergeCell ref="C53:C54"/>
    <mergeCell ref="D53:E53"/>
    <mergeCell ref="B2:P2"/>
    <mergeCell ref="B4:P4"/>
    <mergeCell ref="C6:N6"/>
    <mergeCell ref="C7:N7"/>
    <mergeCell ref="C8:N8"/>
    <mergeCell ref="C9:N9"/>
    <mergeCell ref="C10:E10"/>
    <mergeCell ref="B15:C15"/>
    <mergeCell ref="B16:C16"/>
    <mergeCell ref="E34:E35"/>
    <mergeCell ref="M39:N39"/>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2:Z132"/>
  <sheetViews>
    <sheetView zoomScale="62" zoomScaleNormal="62" workbookViewId="0">
      <selection activeCell="C24" sqref="C24"/>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3509</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20</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20</v>
      </c>
      <c r="E15" s="20">
        <v>835312400</v>
      </c>
      <c r="F15" s="208">
        <v>400</v>
      </c>
      <c r="G15" s="779"/>
      <c r="I15" s="23"/>
      <c r="J15" s="23"/>
      <c r="K15" s="23"/>
      <c r="L15" s="23"/>
      <c r="M15" s="23"/>
      <c r="N15" s="16"/>
    </row>
    <row r="16" spans="2:16" ht="15.75" thickBot="1">
      <c r="B16" s="1263" t="s">
        <v>13</v>
      </c>
      <c r="C16" s="1264"/>
      <c r="D16" s="613"/>
      <c r="E16" s="20">
        <v>835312400</v>
      </c>
      <c r="F16" s="208">
        <v>400</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1235">
        <f>+F16*0.8</f>
        <v>320</v>
      </c>
      <c r="D18" s="647"/>
      <c r="E18" s="1236">
        <f>E16</f>
        <v>835312400</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605" t="s">
        <v>184</v>
      </c>
      <c r="D24" s="605"/>
      <c r="E24"/>
      <c r="F24"/>
      <c r="G24"/>
      <c r="H24"/>
      <c r="I24" s="15"/>
      <c r="J24" s="15"/>
      <c r="K24" s="15"/>
      <c r="L24" s="15"/>
      <c r="M24" s="15"/>
      <c r="N24" s="16"/>
    </row>
    <row r="25" spans="1:14">
      <c r="A25" s="773"/>
      <c r="B25" s="44" t="s">
        <v>21</v>
      </c>
      <c r="C25" s="605" t="s">
        <v>184</v>
      </c>
      <c r="D25" s="605"/>
      <c r="E25"/>
      <c r="F25"/>
      <c r="G25"/>
      <c r="H25"/>
      <c r="I25" s="15"/>
      <c r="J25" s="15"/>
      <c r="K25" s="15"/>
      <c r="L25" s="15"/>
      <c r="M25" s="15"/>
      <c r="N25" s="16"/>
    </row>
    <row r="26" spans="1:14">
      <c r="A26" s="773"/>
      <c r="B26" s="44" t="s">
        <v>22</v>
      </c>
      <c r="C26" s="605" t="s">
        <v>184</v>
      </c>
      <c r="D26" s="605"/>
      <c r="E26"/>
      <c r="F26"/>
      <c r="G26"/>
      <c r="H26"/>
      <c r="I26" s="15"/>
      <c r="J26" s="15"/>
      <c r="K26" s="15"/>
      <c r="L26" s="15"/>
      <c r="M26" s="15"/>
      <c r="N26" s="16"/>
    </row>
    <row r="27" spans="1:14">
      <c r="A27" s="773"/>
      <c r="B27" s="44" t="s">
        <v>23</v>
      </c>
      <c r="C27" s="605"/>
      <c r="D27" s="605" t="s">
        <v>184</v>
      </c>
      <c r="E27"/>
      <c r="F27"/>
      <c r="G27"/>
      <c r="H27"/>
      <c r="I27" s="15"/>
      <c r="J27" s="15"/>
      <c r="K27" s="15"/>
      <c r="L27" s="15"/>
      <c r="M27" s="15"/>
      <c r="N27" s="16"/>
    </row>
    <row r="28" spans="1:14">
      <c r="A28" s="773"/>
      <c r="B28" s="117" t="s">
        <v>1903</v>
      </c>
      <c r="C28" s="47" t="s">
        <v>184</v>
      </c>
      <c r="D28" s="46"/>
      <c r="E28"/>
      <c r="F28"/>
      <c r="G28"/>
      <c r="H28"/>
      <c r="I28" s="15"/>
      <c r="J28" s="15"/>
      <c r="K28" s="15"/>
      <c r="L28" s="15"/>
      <c r="M28" s="15"/>
      <c r="N28" s="16"/>
    </row>
    <row r="29" spans="1:14">
      <c r="A29" s="773"/>
      <c r="B29" s="716"/>
      <c r="C29" s="826"/>
      <c r="D29" s="902"/>
      <c r="E29"/>
      <c r="F29"/>
      <c r="G29"/>
      <c r="H29"/>
      <c r="I29" s="15"/>
      <c r="J29" s="15"/>
      <c r="K29" s="15"/>
      <c r="L29" s="15"/>
      <c r="M29" s="15"/>
      <c r="N29" s="16"/>
    </row>
    <row r="30" spans="1:14">
      <c r="A30" s="773"/>
      <c r="B30"/>
      <c r="C30"/>
      <c r="D30"/>
      <c r="E30"/>
      <c r="F30"/>
      <c r="G30"/>
      <c r="H30"/>
      <c r="I30" s="15"/>
      <c r="J30" s="15"/>
      <c r="K30" s="15"/>
      <c r="L30" s="15"/>
      <c r="M30" s="15"/>
      <c r="N30" s="16"/>
    </row>
    <row r="31" spans="1:14">
      <c r="A31" s="773"/>
      <c r="B31" s="42" t="s">
        <v>25</v>
      </c>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c r="C33"/>
      <c r="D33"/>
      <c r="E33"/>
      <c r="F33"/>
      <c r="G33"/>
      <c r="H33"/>
      <c r="I33" s="15"/>
      <c r="J33" s="15"/>
      <c r="K33" s="15"/>
      <c r="L33" s="15"/>
      <c r="M33" s="15"/>
      <c r="N33" s="16"/>
    </row>
    <row r="34" spans="1:26">
      <c r="A34" s="773"/>
      <c r="B34" s="43" t="s">
        <v>17</v>
      </c>
      <c r="C34" s="43" t="s">
        <v>26</v>
      </c>
      <c r="D34" s="615" t="s">
        <v>27</v>
      </c>
      <c r="E34" s="615" t="s">
        <v>28</v>
      </c>
      <c r="F34"/>
      <c r="G34"/>
      <c r="H34"/>
      <c r="I34" s="15"/>
      <c r="J34" s="15"/>
      <c r="K34" s="15"/>
      <c r="L34" s="15"/>
      <c r="M34" s="15"/>
      <c r="N34" s="16"/>
    </row>
    <row r="35" spans="1:26" ht="28.5">
      <c r="A35" s="773"/>
      <c r="B35" s="49" t="s">
        <v>29</v>
      </c>
      <c r="C35" s="50">
        <v>40</v>
      </c>
      <c r="D35" s="605">
        <v>0</v>
      </c>
      <c r="E35" s="1265">
        <f>+D35+D36</f>
        <v>0</v>
      </c>
      <c r="F35"/>
      <c r="G35"/>
      <c r="H35"/>
      <c r="I35" s="15"/>
      <c r="J35" s="15"/>
      <c r="K35" s="15"/>
      <c r="L35" s="15"/>
      <c r="M35" s="15"/>
      <c r="N35" s="16"/>
    </row>
    <row r="36" spans="1:26" ht="42.75">
      <c r="A36" s="773"/>
      <c r="B36" s="49" t="s">
        <v>30</v>
      </c>
      <c r="C36" s="50">
        <v>60</v>
      </c>
      <c r="D36" s="605">
        <f>+F131</f>
        <v>0</v>
      </c>
      <c r="E36" s="1266"/>
      <c r="F36"/>
      <c r="G36"/>
      <c r="H36"/>
      <c r="I36" s="15"/>
      <c r="J36" s="15"/>
      <c r="K36" s="15"/>
      <c r="L36" s="15"/>
      <c r="M36" s="15"/>
      <c r="N36" s="16"/>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c r="B39" s="42" t="s">
        <v>32</v>
      </c>
      <c r="M39" s="51"/>
      <c r="N39" s="51"/>
    </row>
    <row r="40" spans="1:26" ht="15.75" thickBot="1">
      <c r="M40" s="51"/>
      <c r="N40" s="51"/>
    </row>
    <row r="41" spans="1:26" s="15" customFormat="1" ht="109.5" customHeight="1">
      <c r="B41" s="52" t="s">
        <v>33</v>
      </c>
      <c r="C41" s="52" t="s">
        <v>34</v>
      </c>
      <c r="D41" s="52" t="s">
        <v>35</v>
      </c>
      <c r="E41" s="52" t="s">
        <v>36</v>
      </c>
      <c r="F41" s="52" t="s">
        <v>37</v>
      </c>
      <c r="G41" s="52" t="s">
        <v>38</v>
      </c>
      <c r="H41" s="52" t="s">
        <v>39</v>
      </c>
      <c r="I41" s="52" t="s">
        <v>40</v>
      </c>
      <c r="J41" s="52" t="s">
        <v>41</v>
      </c>
      <c r="K41" s="52" t="s">
        <v>42</v>
      </c>
      <c r="L41" s="52" t="s">
        <v>43</v>
      </c>
      <c r="M41" s="53" t="s">
        <v>44</v>
      </c>
      <c r="N41" s="52" t="s">
        <v>45</v>
      </c>
      <c r="O41" s="52" t="s">
        <v>46</v>
      </c>
      <c r="P41" s="54" t="s">
        <v>47</v>
      </c>
      <c r="Q41" s="54" t="s">
        <v>48</v>
      </c>
    </row>
    <row r="42" spans="1:26" s="162" customFormat="1" ht="120">
      <c r="A42" s="150">
        <v>1</v>
      </c>
      <c r="B42" s="153" t="s">
        <v>3509</v>
      </c>
      <c r="C42" s="152" t="s">
        <v>3509</v>
      </c>
      <c r="D42" s="152" t="s">
        <v>3510</v>
      </c>
      <c r="E42" s="159" t="s">
        <v>3511</v>
      </c>
      <c r="F42" s="155" t="s">
        <v>18</v>
      </c>
      <c r="G42" s="184" t="s">
        <v>53</v>
      </c>
      <c r="H42" s="156">
        <v>40070</v>
      </c>
      <c r="I42" s="156">
        <v>40178</v>
      </c>
      <c r="J42" s="157" t="s">
        <v>19</v>
      </c>
      <c r="K42" s="769">
        <v>0.9</v>
      </c>
      <c r="L42" s="545">
        <v>3</v>
      </c>
      <c r="M42" s="159">
        <v>5276</v>
      </c>
      <c r="N42" s="173" t="s">
        <v>53</v>
      </c>
      <c r="O42" s="160">
        <v>581476721</v>
      </c>
      <c r="P42" s="1047" t="s">
        <v>3512</v>
      </c>
      <c r="Q42" s="174" t="s">
        <v>3513</v>
      </c>
      <c r="R42" s="175"/>
      <c r="S42" s="175"/>
      <c r="T42" s="175"/>
      <c r="U42" s="175"/>
      <c r="V42" s="175"/>
      <c r="W42" s="175"/>
      <c r="X42" s="175"/>
      <c r="Y42" s="175"/>
      <c r="Z42" s="175"/>
    </row>
    <row r="43" spans="1:26" s="162" customFormat="1" ht="30">
      <c r="A43" s="150">
        <f>+A42+1</f>
        <v>2</v>
      </c>
      <c r="B43" s="153" t="s">
        <v>3509</v>
      </c>
      <c r="C43" s="152" t="s">
        <v>3509</v>
      </c>
      <c r="D43" s="152" t="s">
        <v>3510</v>
      </c>
      <c r="E43" s="159" t="s">
        <v>3514</v>
      </c>
      <c r="F43" s="155" t="s">
        <v>18</v>
      </c>
      <c r="G43" s="155" t="s">
        <v>53</v>
      </c>
      <c r="H43" s="156">
        <v>40212</v>
      </c>
      <c r="I43" s="156">
        <v>40392</v>
      </c>
      <c r="J43" s="157" t="s">
        <v>19</v>
      </c>
      <c r="K43" s="769">
        <f>(DAYS360(H43,I43))/30</f>
        <v>5.9666666666666668</v>
      </c>
      <c r="L43" s="545">
        <v>0</v>
      </c>
      <c r="M43" s="159">
        <v>5276</v>
      </c>
      <c r="N43" s="173" t="s">
        <v>53</v>
      </c>
      <c r="O43" s="160">
        <v>448319748</v>
      </c>
      <c r="P43" s="1047" t="s">
        <v>3515</v>
      </c>
      <c r="Q43" s="174"/>
      <c r="R43" s="175"/>
      <c r="S43" s="175"/>
      <c r="T43" s="175"/>
      <c r="U43" s="175"/>
      <c r="V43" s="175"/>
      <c r="W43" s="175"/>
      <c r="X43" s="175"/>
      <c r="Y43" s="175"/>
      <c r="Z43" s="175"/>
    </row>
    <row r="44" spans="1:26" s="162" customFormat="1" ht="45">
      <c r="A44" s="150">
        <f t="shared" ref="A44:A49" si="0">+A43+1</f>
        <v>3</v>
      </c>
      <c r="B44" s="153" t="s">
        <v>3509</v>
      </c>
      <c r="C44" s="152" t="s">
        <v>3509</v>
      </c>
      <c r="D44" s="153" t="s">
        <v>3516</v>
      </c>
      <c r="E44" s="159" t="s">
        <v>3517</v>
      </c>
      <c r="F44" s="155" t="s">
        <v>18</v>
      </c>
      <c r="G44" s="155" t="s">
        <v>53</v>
      </c>
      <c r="H44" s="156">
        <v>40499</v>
      </c>
      <c r="I44" s="156">
        <v>40543</v>
      </c>
      <c r="J44" s="157" t="s">
        <v>19</v>
      </c>
      <c r="K44" s="769">
        <f t="shared" ref="K44:K48" si="1">(DAYS360(H44,I44))/30</f>
        <v>1.4666666666666666</v>
      </c>
      <c r="L44" s="545">
        <v>0</v>
      </c>
      <c r="M44" s="159">
        <v>4678</v>
      </c>
      <c r="N44" s="173" t="s">
        <v>53</v>
      </c>
      <c r="O44" s="160">
        <v>689188912</v>
      </c>
      <c r="P44" s="1047" t="s">
        <v>3518</v>
      </c>
      <c r="Q44" s="174"/>
      <c r="R44" s="175"/>
      <c r="S44" s="175"/>
      <c r="T44" s="175"/>
      <c r="U44" s="175"/>
      <c r="V44" s="175"/>
      <c r="W44" s="175"/>
      <c r="X44" s="175"/>
      <c r="Y44" s="175"/>
      <c r="Z44" s="175"/>
    </row>
    <row r="45" spans="1:26" s="162" customFormat="1" ht="30">
      <c r="A45" s="150">
        <f t="shared" si="0"/>
        <v>4</v>
      </c>
      <c r="B45" s="153" t="s">
        <v>3509</v>
      </c>
      <c r="C45" s="152" t="s">
        <v>3509</v>
      </c>
      <c r="D45" s="152" t="s">
        <v>3510</v>
      </c>
      <c r="E45" s="159" t="s">
        <v>3519</v>
      </c>
      <c r="F45" s="155" t="s">
        <v>18</v>
      </c>
      <c r="G45" s="155" t="s">
        <v>53</v>
      </c>
      <c r="H45" s="156">
        <v>40617</v>
      </c>
      <c r="I45" s="156">
        <v>40908</v>
      </c>
      <c r="J45" s="157" t="s">
        <v>19</v>
      </c>
      <c r="K45" s="769">
        <f t="shared" si="1"/>
        <v>9.5333333333333332</v>
      </c>
      <c r="L45" s="545">
        <v>0</v>
      </c>
      <c r="M45" s="159">
        <v>2935</v>
      </c>
      <c r="N45" s="173" t="s">
        <v>53</v>
      </c>
      <c r="O45" s="160">
        <v>2409283383</v>
      </c>
      <c r="P45" s="1047" t="s">
        <v>3520</v>
      </c>
      <c r="Q45" s="174"/>
      <c r="R45" s="175"/>
      <c r="S45" s="175"/>
      <c r="T45" s="175"/>
      <c r="U45" s="175"/>
      <c r="V45" s="175"/>
      <c r="W45" s="175"/>
      <c r="X45" s="175"/>
      <c r="Y45" s="175"/>
      <c r="Z45" s="175"/>
    </row>
    <row r="46" spans="1:26" s="162" customFormat="1" ht="105">
      <c r="A46" s="150">
        <f t="shared" si="0"/>
        <v>5</v>
      </c>
      <c r="B46" s="153" t="s">
        <v>3509</v>
      </c>
      <c r="C46" s="152" t="s">
        <v>3509</v>
      </c>
      <c r="D46" s="161" t="s">
        <v>3521</v>
      </c>
      <c r="E46" s="150" t="s">
        <v>3522</v>
      </c>
      <c r="F46" s="155" t="s">
        <v>18</v>
      </c>
      <c r="G46" s="155" t="s">
        <v>53</v>
      </c>
      <c r="H46" s="156">
        <v>40823</v>
      </c>
      <c r="I46" s="156">
        <v>41250</v>
      </c>
      <c r="J46" s="157" t="s">
        <v>19</v>
      </c>
      <c r="K46" s="769">
        <v>11.2</v>
      </c>
      <c r="L46" s="545">
        <v>2.8</v>
      </c>
      <c r="M46" s="159">
        <v>130</v>
      </c>
      <c r="N46" s="173" t="s">
        <v>53</v>
      </c>
      <c r="O46" s="160">
        <v>515703000</v>
      </c>
      <c r="P46" s="1047" t="s">
        <v>3523</v>
      </c>
      <c r="Q46" s="174" t="s">
        <v>3524</v>
      </c>
      <c r="R46" s="175"/>
      <c r="S46" s="175"/>
      <c r="T46" s="175"/>
      <c r="U46" s="175"/>
      <c r="V46" s="175"/>
      <c r="W46" s="175"/>
      <c r="X46" s="175"/>
      <c r="Y46" s="175"/>
      <c r="Z46" s="175"/>
    </row>
    <row r="47" spans="1:26" s="162" customFormat="1" ht="105">
      <c r="A47" s="150">
        <f t="shared" si="0"/>
        <v>6</v>
      </c>
      <c r="B47" s="153" t="s">
        <v>3509</v>
      </c>
      <c r="C47" s="152" t="s">
        <v>3509</v>
      </c>
      <c r="D47" s="152" t="s">
        <v>3510</v>
      </c>
      <c r="E47" s="159">
        <v>1274</v>
      </c>
      <c r="F47" s="155" t="s">
        <v>18</v>
      </c>
      <c r="G47" s="155" t="s">
        <v>53</v>
      </c>
      <c r="H47" s="156">
        <v>41061</v>
      </c>
      <c r="I47" s="156">
        <v>41274</v>
      </c>
      <c r="J47" s="157" t="s">
        <v>19</v>
      </c>
      <c r="K47" s="769">
        <v>0.8</v>
      </c>
      <c r="L47" s="545">
        <v>7.2</v>
      </c>
      <c r="M47" s="159">
        <v>2000</v>
      </c>
      <c r="N47" s="173" t="s">
        <v>53</v>
      </c>
      <c r="O47" s="160">
        <v>1082274954</v>
      </c>
      <c r="P47" s="1047">
        <v>253</v>
      </c>
      <c r="Q47" s="174" t="s">
        <v>3525</v>
      </c>
      <c r="R47" s="175"/>
      <c r="S47" s="175"/>
      <c r="T47" s="175"/>
      <c r="U47" s="175"/>
      <c r="V47" s="175"/>
      <c r="W47" s="175"/>
      <c r="X47" s="175"/>
      <c r="Y47" s="175"/>
      <c r="Z47" s="175"/>
    </row>
    <row r="48" spans="1:26" s="162" customFormat="1" ht="30">
      <c r="A48" s="150">
        <f t="shared" si="0"/>
        <v>7</v>
      </c>
      <c r="B48" s="153" t="s">
        <v>3509</v>
      </c>
      <c r="C48" s="152" t="s">
        <v>3509</v>
      </c>
      <c r="D48" s="152" t="s">
        <v>3510</v>
      </c>
      <c r="E48" s="159">
        <v>381</v>
      </c>
      <c r="F48" s="155" t="s">
        <v>18</v>
      </c>
      <c r="G48" s="155" t="s">
        <v>53</v>
      </c>
      <c r="H48" s="156">
        <v>41472</v>
      </c>
      <c r="I48" s="156">
        <v>41639</v>
      </c>
      <c r="J48" s="157" t="s">
        <v>19</v>
      </c>
      <c r="K48" s="769">
        <f t="shared" si="1"/>
        <v>5.4666666666666668</v>
      </c>
      <c r="L48" s="545">
        <v>0</v>
      </c>
      <c r="M48" s="159">
        <v>3865</v>
      </c>
      <c r="N48" s="173" t="s">
        <v>53</v>
      </c>
      <c r="O48" s="160">
        <v>1514919480</v>
      </c>
      <c r="P48" s="1047" t="s">
        <v>3526</v>
      </c>
      <c r="Q48" s="174"/>
      <c r="R48" s="175"/>
      <c r="S48" s="175"/>
      <c r="T48" s="175"/>
      <c r="U48" s="175"/>
      <c r="V48" s="175"/>
      <c r="W48" s="175"/>
      <c r="X48" s="175"/>
      <c r="Y48" s="175"/>
      <c r="Z48" s="175"/>
    </row>
    <row r="49" spans="1:26" s="162" customFormat="1" ht="105">
      <c r="A49" s="150">
        <f t="shared" si="0"/>
        <v>8</v>
      </c>
      <c r="B49" s="153" t="s">
        <v>3509</v>
      </c>
      <c r="C49" s="152" t="s">
        <v>3509</v>
      </c>
      <c r="D49" s="153" t="s">
        <v>3510</v>
      </c>
      <c r="E49" s="159">
        <v>577</v>
      </c>
      <c r="F49" s="155" t="s">
        <v>18</v>
      </c>
      <c r="G49" s="155" t="s">
        <v>53</v>
      </c>
      <c r="H49" s="156" t="s">
        <v>3527</v>
      </c>
      <c r="I49" s="156">
        <v>41471</v>
      </c>
      <c r="J49" s="157" t="s">
        <v>19</v>
      </c>
      <c r="K49" s="769">
        <v>1.6</v>
      </c>
      <c r="L49" s="545">
        <v>5.5</v>
      </c>
      <c r="M49" s="159">
        <v>2712</v>
      </c>
      <c r="N49" s="173" t="s">
        <v>53</v>
      </c>
      <c r="O49" s="160">
        <v>537662679</v>
      </c>
      <c r="P49" s="1047" t="s">
        <v>3528</v>
      </c>
      <c r="Q49" s="174" t="s">
        <v>3529</v>
      </c>
      <c r="R49" s="175"/>
      <c r="S49" s="175"/>
      <c r="T49" s="175"/>
      <c r="U49" s="175"/>
      <c r="V49" s="175"/>
      <c r="W49" s="175"/>
      <c r="X49" s="175"/>
      <c r="Y49" s="175"/>
      <c r="Z49" s="175"/>
    </row>
    <row r="50" spans="1:26" s="162" customFormat="1">
      <c r="A50" s="150"/>
      <c r="B50" s="151" t="s">
        <v>28</v>
      </c>
      <c r="C50" s="152"/>
      <c r="D50" s="153"/>
      <c r="E50" s="154"/>
      <c r="F50" s="155"/>
      <c r="G50" s="155"/>
      <c r="H50" s="155"/>
      <c r="I50" s="157"/>
      <c r="J50" s="157"/>
      <c r="K50" s="158">
        <f t="shared" ref="K50" si="2">SUM(K42:K49)</f>
        <v>36.933333333333337</v>
      </c>
      <c r="L50" s="158">
        <f t="shared" ref="L50:N50" si="3">SUM(L42:L49)</f>
        <v>18.5</v>
      </c>
      <c r="M50" s="185">
        <f t="shared" si="3"/>
        <v>26872</v>
      </c>
      <c r="N50" s="158">
        <f t="shared" si="3"/>
        <v>0</v>
      </c>
      <c r="O50" s="160"/>
      <c r="P50" s="160"/>
      <c r="Q50" s="161"/>
    </row>
    <row r="51" spans="1:26" s="112" customFormat="1">
      <c r="E51" s="163"/>
    </row>
    <row r="52" spans="1:26" s="112" customFormat="1">
      <c r="B52" s="1253" t="s">
        <v>60</v>
      </c>
      <c r="C52" s="1253" t="s">
        <v>61</v>
      </c>
      <c r="D52" s="1255" t="s">
        <v>62</v>
      </c>
      <c r="E52" s="1255"/>
    </row>
    <row r="53" spans="1:26" s="112" customFormat="1">
      <c r="B53" s="1254"/>
      <c r="C53" s="1254"/>
      <c r="D53" s="625" t="s">
        <v>63</v>
      </c>
      <c r="E53" s="165" t="s">
        <v>64</v>
      </c>
    </row>
    <row r="54" spans="1:26" s="112" customFormat="1" ht="30.6" customHeight="1">
      <c r="B54" s="166" t="s">
        <v>65</v>
      </c>
      <c r="C54" s="572">
        <f>+K50</f>
        <v>36.933333333333337</v>
      </c>
      <c r="D54" s="118" t="s">
        <v>184</v>
      </c>
      <c r="E54" s="117"/>
      <c r="F54" s="168"/>
      <c r="G54" s="168"/>
      <c r="H54" s="168"/>
      <c r="I54" s="168"/>
      <c r="J54" s="168"/>
      <c r="K54" s="168"/>
      <c r="L54" s="168"/>
      <c r="M54" s="168"/>
    </row>
    <row r="55" spans="1:26" s="112" customFormat="1" ht="30" customHeight="1">
      <c r="B55" s="166" t="s">
        <v>66</v>
      </c>
      <c r="C55" s="474">
        <f>+M50</f>
        <v>26872</v>
      </c>
      <c r="D55" s="118" t="s">
        <v>184</v>
      </c>
      <c r="E55" s="117"/>
    </row>
    <row r="56" spans="1:26" s="112" customFormat="1">
      <c r="B56" s="113"/>
      <c r="C56" s="1274"/>
      <c r="D56" s="1274"/>
      <c r="E56" s="1274"/>
      <c r="F56" s="1274"/>
      <c r="G56" s="1274"/>
      <c r="H56" s="1274"/>
      <c r="I56" s="1274"/>
      <c r="J56" s="1274"/>
      <c r="K56" s="1274"/>
      <c r="L56" s="1274"/>
      <c r="M56" s="1274"/>
      <c r="N56" s="1274"/>
    </row>
    <row r="57" spans="1:26" ht="28.15" customHeight="1" thickBot="1"/>
    <row r="58" spans="1:26" ht="27" thickBot="1">
      <c r="B58" s="1275" t="s">
        <v>68</v>
      </c>
      <c r="C58" s="1275"/>
      <c r="D58" s="1275"/>
      <c r="E58" s="1275"/>
      <c r="F58" s="1275"/>
      <c r="G58" s="1275"/>
      <c r="H58" s="1275"/>
      <c r="I58" s="1275"/>
      <c r="J58" s="1275"/>
      <c r="K58" s="1275"/>
      <c r="L58" s="1275"/>
      <c r="M58" s="1275"/>
      <c r="N58" s="1275"/>
    </row>
    <row r="61" spans="1:26" ht="109.5" customHeight="1">
      <c r="B61" s="114" t="s">
        <v>69</v>
      </c>
      <c r="C61" s="115" t="s">
        <v>70</v>
      </c>
      <c r="D61" s="115" t="s">
        <v>71</v>
      </c>
      <c r="E61" s="115" t="s">
        <v>72</v>
      </c>
      <c r="F61" s="115" t="s">
        <v>73</v>
      </c>
      <c r="G61" s="115" t="s">
        <v>74</v>
      </c>
      <c r="H61" s="115" t="s">
        <v>75</v>
      </c>
      <c r="I61" s="115" t="s">
        <v>76</v>
      </c>
      <c r="J61" s="115" t="s">
        <v>77</v>
      </c>
      <c r="K61" s="115" t="s">
        <v>78</v>
      </c>
      <c r="L61" s="115" t="s">
        <v>79</v>
      </c>
      <c r="M61" s="116" t="s">
        <v>80</v>
      </c>
      <c r="N61" s="116" t="s">
        <v>81</v>
      </c>
      <c r="O61" s="1271" t="s">
        <v>82</v>
      </c>
      <c r="P61" s="1273"/>
      <c r="Q61" s="115" t="s">
        <v>83</v>
      </c>
    </row>
    <row r="62" spans="1:26">
      <c r="B62" s="119" t="s">
        <v>1028</v>
      </c>
      <c r="C62" s="119" t="s">
        <v>155</v>
      </c>
      <c r="D62" s="120" t="s">
        <v>3530</v>
      </c>
      <c r="E62" s="120">
        <v>400</v>
      </c>
      <c r="F62" s="121" t="s">
        <v>53</v>
      </c>
      <c r="G62" s="121" t="s">
        <v>53</v>
      </c>
      <c r="H62" s="121" t="s">
        <v>53</v>
      </c>
      <c r="I62" s="122" t="s">
        <v>18</v>
      </c>
      <c r="J62" s="122" t="s">
        <v>18</v>
      </c>
      <c r="K62" s="44" t="s">
        <v>18</v>
      </c>
      <c r="L62" s="44" t="s">
        <v>18</v>
      </c>
      <c r="M62" s="44" t="s">
        <v>18</v>
      </c>
      <c r="N62" s="44" t="s">
        <v>18</v>
      </c>
      <c r="O62" s="1278"/>
      <c r="P62" s="1279"/>
      <c r="Q62" s="44" t="s">
        <v>18</v>
      </c>
    </row>
    <row r="63" spans="1:26">
      <c r="B63" s="1" t="s">
        <v>88</v>
      </c>
    </row>
    <row r="64" spans="1:26">
      <c r="B64" s="1" t="s">
        <v>89</v>
      </c>
    </row>
    <row r="65" spans="2:17">
      <c r="B65" s="1" t="s">
        <v>90</v>
      </c>
    </row>
    <row r="67" spans="2:17" ht="15.75" thickBot="1"/>
    <row r="68" spans="2:17" ht="27" thickBot="1">
      <c r="B68" s="1268" t="s">
        <v>91</v>
      </c>
      <c r="C68" s="1269"/>
      <c r="D68" s="1269"/>
      <c r="E68" s="1269"/>
      <c r="F68" s="1269"/>
      <c r="G68" s="1269"/>
      <c r="H68" s="1269"/>
      <c r="I68" s="1269"/>
      <c r="J68" s="1269"/>
      <c r="K68" s="1269"/>
      <c r="L68" s="1269"/>
      <c r="M68" s="1269"/>
      <c r="N68" s="1270"/>
    </row>
    <row r="71" spans="2:17" ht="76.5" customHeight="1">
      <c r="B71" s="114" t="s">
        <v>92</v>
      </c>
      <c r="C71" s="114" t="s">
        <v>93</v>
      </c>
      <c r="D71" s="114" t="s">
        <v>94</v>
      </c>
      <c r="E71" s="114" t="s">
        <v>95</v>
      </c>
      <c r="F71" s="114" t="s">
        <v>96</v>
      </c>
      <c r="G71" s="114" t="s">
        <v>97</v>
      </c>
      <c r="H71" s="114" t="s">
        <v>98</v>
      </c>
      <c r="I71" s="114" t="s">
        <v>99</v>
      </c>
      <c r="J71" s="1271" t="s">
        <v>1608</v>
      </c>
      <c r="K71" s="1272"/>
      <c r="L71" s="1273"/>
      <c r="M71" s="114" t="s">
        <v>101</v>
      </c>
      <c r="N71" s="114" t="s">
        <v>102</v>
      </c>
      <c r="O71" s="114" t="s">
        <v>103</v>
      </c>
      <c r="P71" s="1271" t="s">
        <v>82</v>
      </c>
      <c r="Q71" s="1273"/>
    </row>
    <row r="72" spans="2:17" ht="66" customHeight="1">
      <c r="B72" s="217" t="s">
        <v>104</v>
      </c>
      <c r="C72" s="217" t="s">
        <v>328</v>
      </c>
      <c r="D72" s="47" t="s">
        <v>3531</v>
      </c>
      <c r="E72" s="47">
        <v>66772773</v>
      </c>
      <c r="F72" s="47" t="s">
        <v>114</v>
      </c>
      <c r="G72" s="217" t="s">
        <v>115</v>
      </c>
      <c r="H72" s="636">
        <v>37462</v>
      </c>
      <c r="I72" s="1042" t="s">
        <v>3498</v>
      </c>
      <c r="J72" s="47" t="s">
        <v>3498</v>
      </c>
      <c r="K72" s="554" t="s">
        <v>3498</v>
      </c>
      <c r="L72" s="121" t="s">
        <v>3498</v>
      </c>
      <c r="M72" s="605" t="s">
        <v>18</v>
      </c>
      <c r="N72" s="605" t="s">
        <v>19</v>
      </c>
      <c r="O72" s="605" t="s">
        <v>18</v>
      </c>
      <c r="P72" s="1280" t="s">
        <v>3532</v>
      </c>
      <c r="Q72" s="1280"/>
    </row>
    <row r="73" spans="2:17" ht="90" customHeight="1">
      <c r="B73" s="1499" t="s">
        <v>2375</v>
      </c>
      <c r="C73" s="1499" t="s">
        <v>3533</v>
      </c>
      <c r="D73" s="1360" t="s">
        <v>3534</v>
      </c>
      <c r="E73" s="1360">
        <v>1061688494</v>
      </c>
      <c r="F73" s="1360" t="s">
        <v>114</v>
      </c>
      <c r="G73" s="1499" t="s">
        <v>353</v>
      </c>
      <c r="H73" s="1502">
        <v>40527</v>
      </c>
      <c r="I73" s="1505">
        <v>135899</v>
      </c>
      <c r="J73" s="217" t="s">
        <v>3535</v>
      </c>
      <c r="K73" s="554" t="s">
        <v>3498</v>
      </c>
      <c r="L73" s="121" t="s">
        <v>3536</v>
      </c>
      <c r="M73" s="1265" t="s">
        <v>18</v>
      </c>
      <c r="N73" s="605" t="s">
        <v>19</v>
      </c>
      <c r="O73" s="1265" t="s">
        <v>19</v>
      </c>
      <c r="P73" s="1508" t="s">
        <v>3537</v>
      </c>
      <c r="Q73" s="1509"/>
    </row>
    <row r="74" spans="2:17" ht="89.25" customHeight="1">
      <c r="B74" s="1500"/>
      <c r="C74" s="1500"/>
      <c r="D74" s="1361"/>
      <c r="E74" s="1361"/>
      <c r="F74" s="1361"/>
      <c r="G74" s="1500"/>
      <c r="H74" s="1503"/>
      <c r="I74" s="1506"/>
      <c r="J74" s="47" t="s">
        <v>3538</v>
      </c>
      <c r="K74" s="577" t="s">
        <v>3539</v>
      </c>
      <c r="L74" s="121" t="s">
        <v>3498</v>
      </c>
      <c r="M74" s="1283"/>
      <c r="N74" s="605" t="s">
        <v>19</v>
      </c>
      <c r="O74" s="1283"/>
      <c r="P74" s="1276" t="s">
        <v>3540</v>
      </c>
      <c r="Q74" s="1277"/>
    </row>
    <row r="75" spans="2:17" ht="69" customHeight="1">
      <c r="B75" s="1500"/>
      <c r="C75" s="1500"/>
      <c r="D75" s="1361"/>
      <c r="E75" s="1361"/>
      <c r="F75" s="1361"/>
      <c r="G75" s="1500"/>
      <c r="H75" s="1503"/>
      <c r="I75" s="1506"/>
      <c r="J75" s="217" t="s">
        <v>3541</v>
      </c>
      <c r="K75" s="554" t="s">
        <v>3542</v>
      </c>
      <c r="L75" s="121" t="s">
        <v>3498</v>
      </c>
      <c r="M75" s="1283"/>
      <c r="N75" s="605" t="s">
        <v>19</v>
      </c>
      <c r="O75" s="1283"/>
      <c r="P75" s="1276" t="s">
        <v>3543</v>
      </c>
      <c r="Q75" s="1277"/>
    </row>
    <row r="76" spans="2:17" ht="81.75" customHeight="1">
      <c r="B76" s="1500"/>
      <c r="C76" s="1500"/>
      <c r="D76" s="1361"/>
      <c r="E76" s="1361"/>
      <c r="F76" s="1361"/>
      <c r="G76" s="1500"/>
      <c r="H76" s="1503"/>
      <c r="I76" s="1506"/>
      <c r="J76" s="47" t="s">
        <v>3544</v>
      </c>
      <c r="K76" s="554" t="s">
        <v>3545</v>
      </c>
      <c r="L76" s="121" t="s">
        <v>3498</v>
      </c>
      <c r="M76" s="1283"/>
      <c r="N76" s="605" t="s">
        <v>19</v>
      </c>
      <c r="O76" s="1283"/>
      <c r="P76" s="1280" t="s">
        <v>3546</v>
      </c>
      <c r="Q76" s="1280"/>
    </row>
    <row r="77" spans="2:17" ht="81.75" customHeight="1">
      <c r="B77" s="1500"/>
      <c r="C77" s="1500"/>
      <c r="D77" s="1361"/>
      <c r="E77" s="1361"/>
      <c r="F77" s="1361"/>
      <c r="G77" s="1500"/>
      <c r="H77" s="1503"/>
      <c r="I77" s="1506"/>
      <c r="J77" s="47" t="s">
        <v>3547</v>
      </c>
      <c r="K77" s="554" t="s">
        <v>3548</v>
      </c>
      <c r="L77" s="121" t="s">
        <v>3498</v>
      </c>
      <c r="M77" s="1283"/>
      <c r="N77" s="605" t="s">
        <v>19</v>
      </c>
      <c r="O77" s="1283"/>
      <c r="P77" s="1280" t="s">
        <v>3546</v>
      </c>
      <c r="Q77" s="1280"/>
    </row>
    <row r="78" spans="2:17" ht="81.75" customHeight="1">
      <c r="B78" s="1501"/>
      <c r="C78" s="1501"/>
      <c r="D78" s="1362"/>
      <c r="E78" s="1362"/>
      <c r="F78" s="1362"/>
      <c r="G78" s="1501"/>
      <c r="H78" s="1504"/>
      <c r="I78" s="1507"/>
      <c r="J78" s="217" t="s">
        <v>3541</v>
      </c>
      <c r="K78" s="554" t="s">
        <v>3549</v>
      </c>
      <c r="L78" s="121" t="s">
        <v>3498</v>
      </c>
      <c r="M78" s="1266"/>
      <c r="N78" s="605" t="s">
        <v>19</v>
      </c>
      <c r="O78" s="1283"/>
      <c r="P78" s="1280" t="s">
        <v>3546</v>
      </c>
      <c r="Q78" s="1280"/>
    </row>
    <row r="79" spans="2:17" ht="81.75" customHeight="1">
      <c r="B79" s="1499" t="s">
        <v>2375</v>
      </c>
      <c r="C79" s="1499" t="s">
        <v>3533</v>
      </c>
      <c r="D79" s="1360" t="s">
        <v>3550</v>
      </c>
      <c r="E79" s="1360">
        <v>25366166</v>
      </c>
      <c r="F79" s="1360" t="s">
        <v>114</v>
      </c>
      <c r="G79" s="1499" t="s">
        <v>3551</v>
      </c>
      <c r="H79" s="1502">
        <v>41447</v>
      </c>
      <c r="I79" s="1505">
        <v>136953</v>
      </c>
      <c r="J79" s="46" t="s">
        <v>3552</v>
      </c>
      <c r="K79" s="188" t="s">
        <v>3553</v>
      </c>
      <c r="L79" s="122" t="s">
        <v>3554</v>
      </c>
      <c r="M79" s="1265" t="s">
        <v>18</v>
      </c>
      <c r="N79" s="1265" t="s">
        <v>18</v>
      </c>
      <c r="O79" s="1283"/>
      <c r="P79" s="1276" t="s">
        <v>3555</v>
      </c>
      <c r="Q79" s="1277"/>
    </row>
    <row r="80" spans="2:17" ht="49.5" customHeight="1">
      <c r="B80" s="1501"/>
      <c r="C80" s="1501"/>
      <c r="D80" s="1362"/>
      <c r="E80" s="1362"/>
      <c r="F80" s="1362"/>
      <c r="G80" s="1501"/>
      <c r="H80" s="1504"/>
      <c r="I80" s="1507"/>
      <c r="J80" s="46" t="s">
        <v>3556</v>
      </c>
      <c r="K80" s="188" t="s">
        <v>3557</v>
      </c>
      <c r="L80" s="122" t="s">
        <v>3558</v>
      </c>
      <c r="M80" s="1266"/>
      <c r="N80" s="1266"/>
      <c r="O80" s="1266"/>
      <c r="P80" s="1276" t="s">
        <v>3555</v>
      </c>
      <c r="Q80" s="1277"/>
    </row>
    <row r="82" spans="2:17" ht="60">
      <c r="B82" s="1043" t="s">
        <v>3559</v>
      </c>
      <c r="C82" s="1044" t="s">
        <v>3533</v>
      </c>
      <c r="D82" s="1044" t="s">
        <v>3560</v>
      </c>
      <c r="E82" s="1044">
        <v>1144049850</v>
      </c>
      <c r="F82" s="1044" t="s">
        <v>3561</v>
      </c>
      <c r="G82" s="1044" t="s">
        <v>3428</v>
      </c>
      <c r="H82" s="1044" t="s">
        <v>53</v>
      </c>
      <c r="I82" s="1044" t="s">
        <v>53</v>
      </c>
      <c r="J82" s="1044" t="s">
        <v>3498</v>
      </c>
      <c r="K82" s="1044" t="s">
        <v>3498</v>
      </c>
      <c r="L82" s="1044" t="s">
        <v>3498</v>
      </c>
      <c r="M82" s="1044" t="s">
        <v>53</v>
      </c>
      <c r="N82" s="1044" t="s">
        <v>53</v>
      </c>
      <c r="O82" s="1044" t="s">
        <v>53</v>
      </c>
      <c r="P82" s="1510"/>
      <c r="Q82" s="1511"/>
    </row>
    <row r="83" spans="2:17" ht="53.25" customHeight="1">
      <c r="B83" s="1043" t="s">
        <v>3559</v>
      </c>
      <c r="C83" s="1044" t="s">
        <v>3533</v>
      </c>
      <c r="D83" s="1044" t="s">
        <v>3562</v>
      </c>
      <c r="E83" s="1044">
        <v>1062302172</v>
      </c>
      <c r="F83" s="1044" t="s">
        <v>3563</v>
      </c>
      <c r="G83" s="1044" t="s">
        <v>3564</v>
      </c>
      <c r="H83" s="1048">
        <v>41830</v>
      </c>
      <c r="I83" s="1044" t="s">
        <v>53</v>
      </c>
      <c r="J83" s="1044" t="s">
        <v>3498</v>
      </c>
      <c r="K83" s="1044" t="s">
        <v>3498</v>
      </c>
      <c r="L83" s="1044" t="s">
        <v>3498</v>
      </c>
      <c r="M83" s="1044" t="s">
        <v>53</v>
      </c>
      <c r="N83" s="1044" t="s">
        <v>53</v>
      </c>
      <c r="O83" s="1044" t="s">
        <v>53</v>
      </c>
      <c r="P83" s="1510"/>
      <c r="Q83" s="1511"/>
    </row>
    <row r="84" spans="2:17" ht="30">
      <c r="B84" s="1043" t="s">
        <v>3565</v>
      </c>
      <c r="C84" s="1044" t="s">
        <v>328</v>
      </c>
      <c r="D84" s="1044" t="s">
        <v>3566</v>
      </c>
      <c r="E84" s="1044">
        <v>1114886334</v>
      </c>
      <c r="F84" s="1044" t="s">
        <v>3567</v>
      </c>
      <c r="G84" s="1044" t="s">
        <v>289</v>
      </c>
      <c r="H84" s="1044" t="s">
        <v>3498</v>
      </c>
      <c r="I84" s="1044" t="s">
        <v>53</v>
      </c>
      <c r="J84" s="1044" t="s">
        <v>3498</v>
      </c>
      <c r="K84" s="1044" t="s">
        <v>3498</v>
      </c>
      <c r="L84" s="1044" t="s">
        <v>3498</v>
      </c>
      <c r="M84" s="1044" t="s">
        <v>53</v>
      </c>
      <c r="N84" s="1044" t="s">
        <v>53</v>
      </c>
      <c r="O84" s="1044" t="s">
        <v>53</v>
      </c>
      <c r="P84" s="1510"/>
      <c r="Q84" s="1511"/>
    </row>
    <row r="87" spans="2:17" ht="46.15" customHeight="1">
      <c r="B87" s="115" t="s">
        <v>17</v>
      </c>
      <c r="C87" s="115" t="s">
        <v>119</v>
      </c>
      <c r="D87" s="1271" t="s">
        <v>82</v>
      </c>
      <c r="E87" s="1273"/>
    </row>
    <row r="88" spans="2:17" ht="46.9" customHeight="1">
      <c r="B88" s="129" t="s">
        <v>181</v>
      </c>
      <c r="C88" s="605" t="s">
        <v>18</v>
      </c>
      <c r="D88" s="1281"/>
      <c r="E88" s="1281"/>
    </row>
    <row r="90" spans="2:17" ht="15.75" thickBot="1"/>
    <row r="91" spans="2:17" ht="27" thickBot="1">
      <c r="B91" s="1268" t="s">
        <v>121</v>
      </c>
      <c r="C91" s="1269"/>
      <c r="D91" s="1269"/>
      <c r="E91" s="1269"/>
      <c r="F91" s="1269"/>
      <c r="G91" s="1269"/>
      <c r="H91" s="1269"/>
      <c r="I91" s="1269"/>
      <c r="J91" s="1269"/>
      <c r="K91" s="1269"/>
      <c r="L91" s="1269"/>
      <c r="M91" s="1269"/>
      <c r="N91" s="1270"/>
      <c r="O91" s="1268"/>
      <c r="P91" s="1269"/>
    </row>
    <row r="93" spans="2:17" ht="15.75" thickBot="1"/>
    <row r="94" spans="2:17" ht="27" thickBot="1">
      <c r="B94" s="1268" t="s">
        <v>122</v>
      </c>
      <c r="C94" s="1269"/>
      <c r="D94" s="1269"/>
      <c r="E94" s="1269"/>
      <c r="F94" s="1269"/>
      <c r="G94" s="1269"/>
      <c r="H94" s="1269"/>
      <c r="I94" s="1269"/>
      <c r="J94" s="1269"/>
      <c r="K94" s="1269"/>
      <c r="L94" s="1269"/>
      <c r="M94" s="1269"/>
      <c r="N94" s="1270"/>
    </row>
    <row r="96" spans="2:17" ht="15.75" thickBot="1">
      <c r="M96" s="51"/>
      <c r="N96" s="51"/>
    </row>
    <row r="97" spans="1:26" s="15" customFormat="1" ht="109.5" customHeight="1">
      <c r="B97" s="52" t="s">
        <v>33</v>
      </c>
      <c r="C97" s="52" t="s">
        <v>34</v>
      </c>
      <c r="D97" s="52" t="s">
        <v>35</v>
      </c>
      <c r="E97" s="52" t="s">
        <v>36</v>
      </c>
      <c r="F97" s="52" t="s">
        <v>37</v>
      </c>
      <c r="G97" s="52" t="s">
        <v>38</v>
      </c>
      <c r="H97" s="52" t="s">
        <v>39</v>
      </c>
      <c r="I97" s="52" t="s">
        <v>40</v>
      </c>
      <c r="J97" s="52" t="s">
        <v>41</v>
      </c>
      <c r="K97" s="52" t="s">
        <v>42</v>
      </c>
      <c r="L97" s="52" t="s">
        <v>43</v>
      </c>
      <c r="M97" s="53" t="s">
        <v>44</v>
      </c>
      <c r="N97" s="52" t="s">
        <v>45</v>
      </c>
      <c r="O97" s="52" t="s">
        <v>46</v>
      </c>
      <c r="P97" s="54" t="s">
        <v>47</v>
      </c>
      <c r="Q97" s="54" t="s">
        <v>48</v>
      </c>
    </row>
    <row r="98" spans="1:26" s="162" customFormat="1">
      <c r="A98" s="150">
        <v>1</v>
      </c>
      <c r="B98" s="153"/>
      <c r="C98" s="152"/>
      <c r="D98" s="153"/>
      <c r="E98" s="159"/>
      <c r="F98" s="155"/>
      <c r="G98" s="184"/>
      <c r="H98" s="156"/>
      <c r="I98" s="156"/>
      <c r="J98" s="157"/>
      <c r="K98" s="769"/>
      <c r="L98" s="157"/>
      <c r="M98" s="173"/>
      <c r="N98" s="173"/>
      <c r="O98" s="160"/>
      <c r="P98" s="160"/>
      <c r="Q98" s="174"/>
      <c r="R98" s="175"/>
      <c r="S98" s="175"/>
      <c r="T98" s="175"/>
      <c r="U98" s="175"/>
      <c r="V98" s="175"/>
      <c r="W98" s="175"/>
      <c r="X98" s="175"/>
      <c r="Y98" s="175"/>
      <c r="Z98" s="175"/>
    </row>
    <row r="99" spans="1:26" s="162" customFormat="1">
      <c r="A99" s="150"/>
      <c r="B99" s="151" t="s">
        <v>28</v>
      </c>
      <c r="C99" s="152"/>
      <c r="D99" s="153"/>
      <c r="E99" s="154"/>
      <c r="F99" s="155"/>
      <c r="G99" s="155"/>
      <c r="H99" s="155"/>
      <c r="I99" s="157"/>
      <c r="J99" s="157"/>
      <c r="K99" s="158">
        <f>SUM(K98:K98)</f>
        <v>0</v>
      </c>
      <c r="L99" s="158">
        <f>SUM(L98:L98)</f>
        <v>0</v>
      </c>
      <c r="M99" s="185">
        <f>SUM(M98:M98)</f>
        <v>0</v>
      </c>
      <c r="N99" s="158">
        <f>SUM(N98:N98)</f>
        <v>0</v>
      </c>
      <c r="O99" s="160"/>
      <c r="P99" s="160"/>
      <c r="Q99" s="161"/>
    </row>
    <row r="100" spans="1:26">
      <c r="B100" s="112"/>
      <c r="C100" s="112"/>
      <c r="D100" s="112"/>
      <c r="E100" s="163"/>
      <c r="F100" s="112"/>
      <c r="G100" s="112"/>
      <c r="H100" s="112"/>
      <c r="I100" s="112"/>
      <c r="J100" s="112"/>
      <c r="K100" s="112"/>
      <c r="L100" s="112"/>
      <c r="M100" s="112"/>
      <c r="N100" s="112"/>
      <c r="O100" s="112"/>
      <c r="P100" s="112"/>
    </row>
    <row r="101" spans="1:26" ht="18.75">
      <c r="B101" s="166" t="s">
        <v>123</v>
      </c>
      <c r="C101" s="176">
        <f>+K99</f>
        <v>0</v>
      </c>
      <c r="H101" s="168"/>
      <c r="I101" s="168"/>
      <c r="J101" s="168"/>
      <c r="K101" s="168"/>
      <c r="L101" s="168"/>
      <c r="M101" s="168"/>
      <c r="N101" s="112"/>
      <c r="O101" s="112"/>
      <c r="P101" s="112"/>
    </row>
    <row r="103" spans="1:26" ht="15.75" thickBot="1"/>
    <row r="104" spans="1:26" ht="37.15" customHeight="1" thickBot="1">
      <c r="B104" s="177" t="s">
        <v>124</v>
      </c>
      <c r="C104" s="142" t="s">
        <v>125</v>
      </c>
      <c r="D104" s="177" t="s">
        <v>27</v>
      </c>
      <c r="E104" s="142" t="s">
        <v>126</v>
      </c>
    </row>
    <row r="105" spans="1:26" ht="41.45" customHeight="1">
      <c r="B105" s="178" t="s">
        <v>127</v>
      </c>
      <c r="C105" s="179">
        <v>20</v>
      </c>
      <c r="D105" s="179">
        <v>0</v>
      </c>
      <c r="E105" s="1282">
        <f>+D105+D106+D107</f>
        <v>0</v>
      </c>
    </row>
    <row r="106" spans="1:26">
      <c r="B106" s="178" t="s">
        <v>128</v>
      </c>
      <c r="C106" s="118">
        <v>30</v>
      </c>
      <c r="D106" s="605">
        <v>0</v>
      </c>
      <c r="E106" s="1283"/>
    </row>
    <row r="107" spans="1:26" ht="15.75" thickBot="1">
      <c r="B107" s="178" t="s">
        <v>129</v>
      </c>
      <c r="C107" s="180">
        <v>40</v>
      </c>
      <c r="D107" s="180">
        <v>0</v>
      </c>
      <c r="E107" s="1284"/>
    </row>
    <row r="109" spans="1:26" ht="15.75" thickBot="1"/>
    <row r="110" spans="1:26" ht="27" thickBot="1">
      <c r="B110" s="1268" t="s">
        <v>130</v>
      </c>
      <c r="C110" s="1269"/>
      <c r="D110" s="1269"/>
      <c r="E110" s="1269"/>
      <c r="F110" s="1269"/>
      <c r="G110" s="1269"/>
      <c r="H110" s="1269"/>
      <c r="I110" s="1269"/>
      <c r="J110" s="1269"/>
      <c r="K110" s="1269"/>
      <c r="L110" s="1269"/>
      <c r="M110" s="1269"/>
      <c r="N110" s="1270"/>
    </row>
    <row r="112" spans="1:26" ht="76.5" customHeight="1">
      <c r="B112" s="114" t="s">
        <v>92</v>
      </c>
      <c r="C112" s="114" t="s">
        <v>93</v>
      </c>
      <c r="D112" s="114" t="s">
        <v>94</v>
      </c>
      <c r="E112" s="114" t="s">
        <v>95</v>
      </c>
      <c r="F112" s="114" t="s">
        <v>96</v>
      </c>
      <c r="G112" s="114" t="s">
        <v>97</v>
      </c>
      <c r="H112" s="114" t="s">
        <v>98</v>
      </c>
      <c r="I112" s="114" t="s">
        <v>99</v>
      </c>
      <c r="J112" s="1271" t="s">
        <v>1608</v>
      </c>
      <c r="K112" s="1272"/>
      <c r="L112" s="1273"/>
      <c r="M112" s="114" t="s">
        <v>101</v>
      </c>
      <c r="N112" s="114" t="s">
        <v>102</v>
      </c>
      <c r="O112" s="114" t="s">
        <v>103</v>
      </c>
      <c r="P112" s="1271" t="s">
        <v>82</v>
      </c>
      <c r="Q112" s="1273"/>
    </row>
    <row r="113" spans="2:17" ht="76.5" customHeight="1">
      <c r="B113" s="213" t="s">
        <v>460</v>
      </c>
      <c r="C113" s="213" t="s">
        <v>328</v>
      </c>
      <c r="D113" s="119"/>
      <c r="E113" s="119"/>
      <c r="F113" s="119"/>
      <c r="G113" s="119"/>
      <c r="H113" s="636"/>
      <c r="I113" s="120"/>
      <c r="J113" s="46"/>
      <c r="K113" s="188"/>
      <c r="L113" s="122"/>
      <c r="M113" s="44"/>
      <c r="N113" s="44"/>
      <c r="O113" s="44"/>
      <c r="P113" s="1280"/>
      <c r="Q113" s="1280"/>
    </row>
    <row r="114" spans="2:17" ht="60.75" customHeight="1">
      <c r="B114" s="213" t="s">
        <v>461</v>
      </c>
      <c r="C114" s="213" t="s">
        <v>328</v>
      </c>
      <c r="D114" s="119"/>
      <c r="E114" s="119"/>
      <c r="F114" s="119"/>
      <c r="G114" s="141"/>
      <c r="H114" s="636"/>
      <c r="I114" s="120"/>
      <c r="J114" s="120"/>
      <c r="K114" s="120"/>
      <c r="L114" s="120"/>
      <c r="M114" s="44"/>
      <c r="N114" s="44"/>
      <c r="O114" s="44"/>
      <c r="P114" s="1280"/>
      <c r="Q114" s="1280"/>
    </row>
    <row r="115" spans="2:17" ht="95.25" customHeight="1">
      <c r="B115" s="213" t="s">
        <v>462</v>
      </c>
      <c r="C115" s="213" t="s">
        <v>328</v>
      </c>
      <c r="D115" s="119"/>
      <c r="E115" s="119"/>
      <c r="F115" s="119"/>
      <c r="G115" s="119"/>
      <c r="H115" s="47"/>
      <c r="I115" s="119"/>
      <c r="J115" s="119"/>
      <c r="K115" s="119"/>
      <c r="L115" s="119"/>
      <c r="M115" s="44"/>
      <c r="N115" s="44"/>
      <c r="O115" s="44"/>
      <c r="P115" s="1280"/>
      <c r="Q115" s="1280"/>
    </row>
    <row r="116" spans="2:17" ht="95.25" customHeight="1">
      <c r="B116" s="44" t="s">
        <v>3568</v>
      </c>
      <c r="C116" s="44" t="s">
        <v>328</v>
      </c>
      <c r="D116" s="44"/>
      <c r="E116" s="44"/>
      <c r="F116" s="44"/>
      <c r="G116" s="119"/>
      <c r="H116" s="47"/>
      <c r="I116" s="119"/>
      <c r="J116" s="119"/>
      <c r="K116" s="119"/>
      <c r="L116" s="119"/>
      <c r="M116" s="44"/>
      <c r="N116" s="44"/>
      <c r="O116" s="44"/>
      <c r="P116" s="1276"/>
      <c r="Q116" s="1277"/>
    </row>
    <row r="117" spans="2:17">
      <c r="B117" s="44" t="s">
        <v>3569</v>
      </c>
      <c r="C117" s="44" t="s">
        <v>328</v>
      </c>
      <c r="D117" s="44"/>
      <c r="E117" s="44"/>
      <c r="F117" s="44"/>
      <c r="G117" s="44"/>
      <c r="H117" s="206"/>
      <c r="I117" s="44"/>
      <c r="J117" s="44"/>
      <c r="K117" s="770"/>
      <c r="L117" s="129"/>
      <c r="M117" s="44"/>
      <c r="N117" s="44"/>
      <c r="O117" s="44"/>
      <c r="P117" s="1276"/>
      <c r="Q117" s="1277"/>
    </row>
    <row r="118" spans="2:17">
      <c r="B118" s="44" t="s">
        <v>3570</v>
      </c>
      <c r="C118" s="44" t="s">
        <v>328</v>
      </c>
      <c r="D118" s="44"/>
      <c r="E118" s="44"/>
      <c r="F118" s="44"/>
      <c r="G118" s="44"/>
      <c r="H118" s="206"/>
      <c r="I118" s="44"/>
      <c r="J118" s="44"/>
      <c r="K118" s="770"/>
      <c r="L118" s="129"/>
      <c r="M118" s="44"/>
      <c r="N118" s="44"/>
      <c r="O118" s="44"/>
      <c r="P118" s="1276"/>
      <c r="Q118" s="1277"/>
    </row>
    <row r="119" spans="2:17">
      <c r="B119" s="32"/>
      <c r="C119" s="32"/>
      <c r="D119" s="32"/>
      <c r="E119" s="32"/>
      <c r="F119" s="32"/>
      <c r="G119" s="32"/>
      <c r="H119" s="1045"/>
      <c r="I119" s="32"/>
      <c r="J119" s="32"/>
      <c r="K119" s="1046"/>
      <c r="L119" s="660"/>
      <c r="M119" s="32"/>
      <c r="N119" s="32"/>
      <c r="O119" s="32"/>
      <c r="P119" s="404"/>
      <c r="Q119" s="404"/>
    </row>
    <row r="120" spans="2:17" ht="15.75" thickBot="1"/>
    <row r="121" spans="2:17" ht="54" customHeight="1">
      <c r="B121" s="615" t="s">
        <v>17</v>
      </c>
      <c r="C121" s="615" t="s">
        <v>124</v>
      </c>
      <c r="D121" s="114" t="s">
        <v>125</v>
      </c>
      <c r="E121" s="615" t="s">
        <v>27</v>
      </c>
      <c r="F121" s="142" t="s">
        <v>138</v>
      </c>
      <c r="G121" s="143"/>
    </row>
    <row r="122" spans="2:17" ht="120.75" customHeight="1">
      <c r="B122" s="1285" t="s">
        <v>139</v>
      </c>
      <c r="C122" s="144" t="s">
        <v>140</v>
      </c>
      <c r="D122" s="605">
        <v>25</v>
      </c>
      <c r="E122" s="605"/>
      <c r="F122" s="1286">
        <f>+E122+E123+E124</f>
        <v>0</v>
      </c>
      <c r="G122" s="145"/>
    </row>
    <row r="123" spans="2:17" ht="76.150000000000006" customHeight="1">
      <c r="B123" s="1285"/>
      <c r="C123" s="144" t="s">
        <v>141</v>
      </c>
      <c r="D123" s="602">
        <v>25</v>
      </c>
      <c r="E123" s="605"/>
      <c r="F123" s="1287"/>
      <c r="G123" s="145"/>
    </row>
    <row r="124" spans="2:17" ht="69" customHeight="1">
      <c r="B124" s="1285"/>
      <c r="C124" s="144" t="s">
        <v>142</v>
      </c>
      <c r="D124" s="605">
        <v>10</v>
      </c>
      <c r="E124" s="605"/>
      <c r="F124" s="1288"/>
      <c r="G124" s="145"/>
    </row>
    <row r="125" spans="2:17">
      <c r="C125"/>
    </row>
    <row r="127" spans="2:17">
      <c r="B127" s="42" t="s">
        <v>143</v>
      </c>
    </row>
    <row r="130" spans="2:5">
      <c r="B130" s="43" t="s">
        <v>17</v>
      </c>
      <c r="C130" s="43" t="s">
        <v>26</v>
      </c>
      <c r="D130" s="615" t="s">
        <v>27</v>
      </c>
      <c r="E130" s="615" t="s">
        <v>28</v>
      </c>
    </row>
    <row r="131" spans="2:5" ht="28.5">
      <c r="B131" s="49" t="s">
        <v>144</v>
      </c>
      <c r="C131" s="50">
        <v>40</v>
      </c>
      <c r="D131" s="605">
        <f>+E105</f>
        <v>0</v>
      </c>
      <c r="E131" s="1265">
        <f>+D131+D132</f>
        <v>0</v>
      </c>
    </row>
    <row r="132" spans="2:5" ht="42.75">
      <c r="B132" s="49" t="s">
        <v>145</v>
      </c>
      <c r="C132" s="50">
        <v>60</v>
      </c>
      <c r="D132" s="605">
        <f>+F122</f>
        <v>0</v>
      </c>
      <c r="E132" s="1266"/>
    </row>
  </sheetData>
  <mergeCells count="70">
    <mergeCell ref="E131:E132"/>
    <mergeCell ref="P114:Q114"/>
    <mergeCell ref="P115:Q115"/>
    <mergeCell ref="P116:Q116"/>
    <mergeCell ref="P117:Q117"/>
    <mergeCell ref="P118:Q118"/>
    <mergeCell ref="B122:B124"/>
    <mergeCell ref="F122:F124"/>
    <mergeCell ref="B94:N94"/>
    <mergeCell ref="E105:E107"/>
    <mergeCell ref="B110:N110"/>
    <mergeCell ref="J112:L112"/>
    <mergeCell ref="G79:G80"/>
    <mergeCell ref="P112:Q112"/>
    <mergeCell ref="P113:Q113"/>
    <mergeCell ref="P82:Q82"/>
    <mergeCell ref="P83:Q83"/>
    <mergeCell ref="P84:Q84"/>
    <mergeCell ref="P78:Q78"/>
    <mergeCell ref="D87:E87"/>
    <mergeCell ref="D88:E88"/>
    <mergeCell ref="B91:N91"/>
    <mergeCell ref="O91:P91"/>
    <mergeCell ref="H79:H80"/>
    <mergeCell ref="I79:I80"/>
    <mergeCell ref="M79:M80"/>
    <mergeCell ref="N79:N80"/>
    <mergeCell ref="P79:Q79"/>
    <mergeCell ref="P80:Q80"/>
    <mergeCell ref="B79:B80"/>
    <mergeCell ref="C79:C80"/>
    <mergeCell ref="D79:D80"/>
    <mergeCell ref="E79:E80"/>
    <mergeCell ref="F79:F80"/>
    <mergeCell ref="P72:Q72"/>
    <mergeCell ref="B73:B78"/>
    <mergeCell ref="C73:C78"/>
    <mergeCell ref="D73:D78"/>
    <mergeCell ref="E73:E78"/>
    <mergeCell ref="F73:F78"/>
    <mergeCell ref="G73:G78"/>
    <mergeCell ref="H73:H78"/>
    <mergeCell ref="I73:I78"/>
    <mergeCell ref="M73:M78"/>
    <mergeCell ref="O73:O80"/>
    <mergeCell ref="P73:Q73"/>
    <mergeCell ref="P74:Q74"/>
    <mergeCell ref="P75:Q75"/>
    <mergeCell ref="P76:Q76"/>
    <mergeCell ref="P77:Q77"/>
    <mergeCell ref="J71:L71"/>
    <mergeCell ref="P71:Q71"/>
    <mergeCell ref="C10:E10"/>
    <mergeCell ref="B14:C15"/>
    <mergeCell ref="B16:C16"/>
    <mergeCell ref="E35:E36"/>
    <mergeCell ref="B52:B53"/>
    <mergeCell ref="C52:C53"/>
    <mergeCell ref="D52:E52"/>
    <mergeCell ref="C56:N56"/>
    <mergeCell ref="B58:N58"/>
    <mergeCell ref="O61:P61"/>
    <mergeCell ref="O62:P62"/>
    <mergeCell ref="B68:N68"/>
    <mergeCell ref="C9:N9"/>
    <mergeCell ref="B2:P2"/>
    <mergeCell ref="B4:P4"/>
    <mergeCell ref="C6:N6"/>
    <mergeCell ref="C7:N7"/>
    <mergeCell ref="C8:N8"/>
  </mergeCells>
  <dataValidations count="2">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s>
  <pageMargins left="0.7" right="0.7" top="0.75" bottom="0.75" header="0.3" footer="0.3"/>
  <pageSetup orientation="portrait" horizontalDpi="4294967295" verticalDpi="4294967295"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2:Z139"/>
  <sheetViews>
    <sheetView zoomScale="77" zoomScaleNormal="77" workbookViewId="0">
      <selection activeCell="B24" sqref="B24"/>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3509</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21</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21</v>
      </c>
      <c r="E15" s="20">
        <v>1252968600</v>
      </c>
      <c r="F15" s="693">
        <v>600</v>
      </c>
      <c r="G15" s="779"/>
      <c r="I15" s="23"/>
      <c r="J15" s="23"/>
      <c r="K15" s="23"/>
      <c r="L15" s="23"/>
      <c r="M15" s="23"/>
      <c r="N15" s="16"/>
    </row>
    <row r="16" spans="2:16" ht="15.75" thickBot="1">
      <c r="B16" s="1263" t="s">
        <v>13</v>
      </c>
      <c r="C16" s="1264"/>
      <c r="D16" s="613"/>
      <c r="E16" s="20">
        <v>1253968600</v>
      </c>
      <c r="F16" s="693">
        <v>600</v>
      </c>
      <c r="G16" s="779"/>
      <c r="H16" s="25"/>
      <c r="I16" s="15"/>
      <c r="J16" s="15"/>
      <c r="K16" s="15"/>
      <c r="L16" s="15"/>
      <c r="M16" s="15"/>
      <c r="N16" s="26"/>
    </row>
    <row r="17" spans="1:17" ht="45.75" thickBot="1">
      <c r="A17" s="30"/>
      <c r="B17" s="31" t="s">
        <v>14</v>
      </c>
      <c r="C17" s="31" t="s">
        <v>15</v>
      </c>
      <c r="E17" s="19"/>
      <c r="F17" s="19"/>
      <c r="G17" s="19"/>
      <c r="H17" s="19"/>
      <c r="I17" s="32"/>
      <c r="J17" s="32"/>
      <c r="K17" s="32"/>
      <c r="L17" s="32"/>
      <c r="M17" s="32"/>
    </row>
    <row r="18" spans="1:17" ht="15.75" thickBot="1">
      <c r="A18" s="33">
        <v>1</v>
      </c>
      <c r="C18" s="1235">
        <f>+F16*0.8</f>
        <v>480</v>
      </c>
      <c r="D18" s="647"/>
      <c r="E18" s="1236">
        <f>E16</f>
        <v>1253968600</v>
      </c>
      <c r="F18" s="37"/>
      <c r="G18" s="37"/>
      <c r="H18" s="37"/>
      <c r="I18" s="38"/>
      <c r="J18" s="38"/>
      <c r="K18" s="38"/>
      <c r="L18" s="38"/>
      <c r="M18" s="38"/>
    </row>
    <row r="19" spans="1:17">
      <c r="A19" s="773"/>
      <c r="C19" s="40"/>
      <c r="D19" s="23"/>
      <c r="E19" s="41"/>
      <c r="F19" s="37"/>
      <c r="G19" s="37"/>
      <c r="H19" s="37"/>
      <c r="I19" s="38"/>
      <c r="J19" s="38"/>
      <c r="K19" s="38"/>
      <c r="L19" s="38"/>
      <c r="M19" s="38"/>
    </row>
    <row r="20" spans="1:17">
      <c r="A20" s="773"/>
      <c r="C20" s="40"/>
      <c r="D20" s="23"/>
      <c r="E20" s="41"/>
      <c r="F20" s="37"/>
      <c r="G20" s="37"/>
      <c r="H20" s="37"/>
      <c r="I20" s="38"/>
      <c r="J20" s="38"/>
      <c r="K20" s="38"/>
      <c r="L20" s="38"/>
      <c r="M20" s="38"/>
    </row>
    <row r="21" spans="1:17">
      <c r="A21" s="773"/>
      <c r="B21" s="42" t="s">
        <v>16</v>
      </c>
      <c r="C21"/>
      <c r="D21"/>
      <c r="E21"/>
      <c r="F21"/>
      <c r="G21"/>
      <c r="H21"/>
      <c r="I21" s="15"/>
      <c r="J21" s="15"/>
      <c r="K21" s="15"/>
      <c r="L21" s="15"/>
      <c r="M21" s="15"/>
      <c r="N21" s="16"/>
    </row>
    <row r="22" spans="1:17">
      <c r="A22" s="773"/>
      <c r="B22"/>
      <c r="C22"/>
      <c r="D22"/>
      <c r="E22"/>
      <c r="F22"/>
      <c r="G22"/>
      <c r="H22"/>
      <c r="I22" s="15"/>
      <c r="J22" s="15"/>
      <c r="K22" s="15"/>
      <c r="L22" s="15"/>
      <c r="M22" s="15"/>
      <c r="N22" s="16"/>
    </row>
    <row r="23" spans="1:17">
      <c r="A23" s="773"/>
      <c r="B23" s="43" t="s">
        <v>17</v>
      </c>
      <c r="C23" s="43" t="s">
        <v>18</v>
      </c>
      <c r="D23" s="43" t="s">
        <v>19</v>
      </c>
      <c r="E23"/>
      <c r="F23"/>
      <c r="G23"/>
      <c r="H23"/>
      <c r="I23" s="15"/>
      <c r="J23" s="15"/>
      <c r="K23" s="15"/>
      <c r="L23" s="15"/>
      <c r="M23" s="15"/>
      <c r="N23" s="16"/>
    </row>
    <row r="24" spans="1:17" ht="32.25" customHeight="1">
      <c r="A24" s="773"/>
      <c r="B24" s="44" t="s">
        <v>20</v>
      </c>
      <c r="C24" s="605"/>
      <c r="D24" s="605" t="s">
        <v>184</v>
      </c>
      <c r="E24" s="1512" t="s">
        <v>3572</v>
      </c>
      <c r="F24" s="1513"/>
      <c r="G24" s="1513"/>
      <c r="H24" s="1513"/>
      <c r="I24" s="1513"/>
      <c r="J24" s="1513"/>
      <c r="K24" s="1513"/>
      <c r="L24" s="1513"/>
      <c r="M24" s="1513"/>
      <c r="N24" s="1513"/>
      <c r="O24" s="1513"/>
      <c r="P24" s="1513"/>
      <c r="Q24" s="1513"/>
    </row>
    <row r="25" spans="1:17">
      <c r="A25" s="773"/>
      <c r="B25" s="44" t="s">
        <v>21</v>
      </c>
      <c r="C25" s="605"/>
      <c r="D25" s="1171" t="s">
        <v>184</v>
      </c>
      <c r="E25"/>
      <c r="F25"/>
      <c r="G25"/>
      <c r="H25"/>
      <c r="I25" s="15"/>
      <c r="J25" s="15"/>
      <c r="K25" s="15"/>
      <c r="L25" s="15"/>
      <c r="M25" s="15"/>
      <c r="N25" s="16"/>
    </row>
    <row r="26" spans="1:17">
      <c r="A26" s="773"/>
      <c r="B26" s="44" t="s">
        <v>22</v>
      </c>
      <c r="C26" s="605" t="s">
        <v>184</v>
      </c>
      <c r="D26" s="605"/>
      <c r="E26"/>
      <c r="F26"/>
      <c r="G26"/>
      <c r="H26"/>
      <c r="I26" s="15"/>
      <c r="J26" s="15"/>
      <c r="K26" s="15"/>
      <c r="L26" s="15"/>
      <c r="M26" s="15"/>
      <c r="N26" s="16"/>
    </row>
    <row r="27" spans="1:17">
      <c r="A27" s="773"/>
      <c r="B27" s="44" t="s">
        <v>23</v>
      </c>
      <c r="C27" s="605"/>
      <c r="D27" s="605" t="s">
        <v>184</v>
      </c>
      <c r="E27"/>
      <c r="F27"/>
      <c r="G27"/>
      <c r="H27"/>
      <c r="I27" s="15"/>
      <c r="J27" s="15"/>
      <c r="K27" s="15"/>
      <c r="L27" s="15"/>
      <c r="M27" s="15"/>
      <c r="N27" s="16"/>
    </row>
    <row r="28" spans="1:17">
      <c r="A28" s="773"/>
      <c r="B28" s="44" t="s">
        <v>24</v>
      </c>
      <c r="C28" s="605" t="s">
        <v>184</v>
      </c>
      <c r="D28" s="605"/>
      <c r="E28"/>
      <c r="F28"/>
      <c r="G28"/>
      <c r="H28"/>
      <c r="I28" s="15"/>
      <c r="J28" s="15"/>
      <c r="K28" s="15"/>
      <c r="L28" s="15"/>
      <c r="M28" s="15"/>
      <c r="N28" s="16"/>
    </row>
    <row r="29" spans="1:17">
      <c r="A29" s="773"/>
      <c r="B29"/>
      <c r="C29"/>
      <c r="D29"/>
      <c r="E29"/>
      <c r="F29"/>
      <c r="G29"/>
      <c r="H29"/>
      <c r="I29" s="15"/>
      <c r="J29" s="15"/>
      <c r="K29" s="15"/>
      <c r="L29" s="15"/>
      <c r="M29" s="15"/>
      <c r="N29" s="16"/>
    </row>
    <row r="30" spans="1:17">
      <c r="A30" s="773"/>
      <c r="B30"/>
      <c r="C30"/>
      <c r="D30"/>
      <c r="E30"/>
      <c r="F30"/>
      <c r="G30"/>
      <c r="H30"/>
      <c r="I30" s="15"/>
      <c r="J30" s="15"/>
      <c r="K30" s="15"/>
      <c r="L30" s="15"/>
      <c r="M30" s="15"/>
      <c r="N30" s="16"/>
    </row>
    <row r="31" spans="1:17">
      <c r="A31" s="773"/>
      <c r="B31" s="42" t="s">
        <v>25</v>
      </c>
      <c r="C31"/>
      <c r="D31"/>
      <c r="E31"/>
      <c r="F31"/>
      <c r="G31"/>
      <c r="H31"/>
      <c r="I31" s="15"/>
      <c r="J31" s="15"/>
      <c r="K31" s="15"/>
      <c r="L31" s="15"/>
      <c r="M31" s="15"/>
      <c r="N31" s="16"/>
    </row>
    <row r="32" spans="1:17">
      <c r="A32" s="773"/>
      <c r="B32"/>
      <c r="C32"/>
      <c r="D32"/>
      <c r="E32"/>
      <c r="F32"/>
      <c r="G32"/>
      <c r="H32"/>
      <c r="I32" s="15"/>
      <c r="J32" s="15"/>
      <c r="K32" s="15"/>
      <c r="L32" s="15"/>
      <c r="M32" s="15"/>
      <c r="N32" s="16"/>
    </row>
    <row r="33" spans="1:26">
      <c r="A33" s="773"/>
      <c r="B33"/>
      <c r="C33"/>
      <c r="D33"/>
      <c r="E33"/>
      <c r="F33"/>
      <c r="G33"/>
      <c r="H33"/>
      <c r="I33" s="15"/>
      <c r="J33" s="15"/>
      <c r="K33" s="15"/>
      <c r="L33" s="15"/>
      <c r="M33" s="15"/>
      <c r="N33" s="16"/>
    </row>
    <row r="34" spans="1:26">
      <c r="A34" s="773"/>
      <c r="B34" s="43" t="s">
        <v>17</v>
      </c>
      <c r="C34" s="43" t="s">
        <v>26</v>
      </c>
      <c r="D34" s="615" t="s">
        <v>27</v>
      </c>
      <c r="E34" s="615" t="s">
        <v>28</v>
      </c>
      <c r="F34"/>
      <c r="G34"/>
      <c r="H34"/>
      <c r="I34" s="15"/>
      <c r="J34" s="15"/>
      <c r="K34" s="15"/>
      <c r="L34" s="15"/>
      <c r="M34" s="15"/>
      <c r="N34" s="16"/>
    </row>
    <row r="35" spans="1:26" ht="28.5">
      <c r="A35" s="773"/>
      <c r="B35" s="49" t="s">
        <v>29</v>
      </c>
      <c r="C35" s="50">
        <v>40</v>
      </c>
      <c r="D35" s="605">
        <v>0</v>
      </c>
      <c r="E35" s="1265">
        <f>+D35+D36</f>
        <v>0</v>
      </c>
      <c r="F35"/>
      <c r="G35"/>
      <c r="H35"/>
      <c r="I35" s="15"/>
      <c r="J35" s="15"/>
      <c r="K35" s="15"/>
      <c r="L35" s="15"/>
      <c r="M35" s="15"/>
      <c r="N35" s="16"/>
    </row>
    <row r="36" spans="1:26" ht="42.75">
      <c r="A36" s="773"/>
      <c r="B36" s="49" t="s">
        <v>30</v>
      </c>
      <c r="C36" s="50">
        <v>60</v>
      </c>
      <c r="D36" s="605">
        <f>+F138</f>
        <v>0</v>
      </c>
      <c r="E36" s="1266"/>
      <c r="F36"/>
      <c r="G36"/>
      <c r="H36"/>
      <c r="I36" s="15"/>
      <c r="J36" s="15"/>
      <c r="K36" s="15"/>
      <c r="L36" s="15"/>
      <c r="M36" s="15"/>
      <c r="N36" s="16"/>
    </row>
    <row r="37" spans="1:26">
      <c r="A37" s="773"/>
      <c r="C37" s="40"/>
      <c r="D37" s="23"/>
      <c r="E37" s="41"/>
      <c r="F37" s="37"/>
      <c r="G37" s="37"/>
      <c r="H37" s="37"/>
      <c r="I37" s="38"/>
      <c r="J37" s="38"/>
      <c r="K37" s="38"/>
      <c r="L37" s="38"/>
      <c r="M37" s="38"/>
    </row>
    <row r="38" spans="1:26" ht="15.75" thickBot="1">
      <c r="M38" s="1267" t="s">
        <v>31</v>
      </c>
      <c r="N38" s="1267"/>
    </row>
    <row r="39" spans="1:26">
      <c r="B39" s="42" t="s">
        <v>32</v>
      </c>
      <c r="M39" s="51"/>
      <c r="N39" s="51"/>
    </row>
    <row r="40" spans="1:26" ht="15.75" thickBot="1">
      <c r="M40" s="51"/>
      <c r="N40" s="51"/>
    </row>
    <row r="41" spans="1:26" s="15" customFormat="1" ht="109.5" customHeight="1">
      <c r="B41" s="52" t="s">
        <v>33</v>
      </c>
      <c r="C41" s="52" t="s">
        <v>34</v>
      </c>
      <c r="D41" s="52" t="s">
        <v>35</v>
      </c>
      <c r="E41" s="52" t="s">
        <v>36</v>
      </c>
      <c r="F41" s="52" t="s">
        <v>37</v>
      </c>
      <c r="G41" s="52" t="s">
        <v>38</v>
      </c>
      <c r="H41" s="52" t="s">
        <v>39</v>
      </c>
      <c r="I41" s="52" t="s">
        <v>40</v>
      </c>
      <c r="J41" s="52" t="s">
        <v>41</v>
      </c>
      <c r="K41" s="52" t="s">
        <v>42</v>
      </c>
      <c r="L41" s="52" t="s">
        <v>43</v>
      </c>
      <c r="M41" s="53" t="s">
        <v>44</v>
      </c>
      <c r="N41" s="52" t="s">
        <v>45</v>
      </c>
      <c r="O41" s="52" t="s">
        <v>46</v>
      </c>
      <c r="P41" s="54" t="s">
        <v>47</v>
      </c>
      <c r="Q41" s="54" t="s">
        <v>48</v>
      </c>
    </row>
    <row r="42" spans="1:26" s="162" customFormat="1" ht="90">
      <c r="A42" s="150">
        <v>1</v>
      </c>
      <c r="B42" s="153" t="s">
        <v>3509</v>
      </c>
      <c r="C42" s="152" t="s">
        <v>3509</v>
      </c>
      <c r="D42" s="152" t="s">
        <v>3510</v>
      </c>
      <c r="E42" s="159" t="s">
        <v>3511</v>
      </c>
      <c r="F42" s="155" t="s">
        <v>18</v>
      </c>
      <c r="G42" s="184" t="s">
        <v>53</v>
      </c>
      <c r="H42" s="156">
        <v>40070</v>
      </c>
      <c r="I42" s="156">
        <v>40178</v>
      </c>
      <c r="J42" s="157" t="s">
        <v>19</v>
      </c>
      <c r="K42" s="769">
        <v>0.9</v>
      </c>
      <c r="L42" s="545">
        <v>3</v>
      </c>
      <c r="M42" s="159">
        <v>5276</v>
      </c>
      <c r="N42" s="173" t="s">
        <v>53</v>
      </c>
      <c r="O42" s="160">
        <v>581476721</v>
      </c>
      <c r="P42" s="1047" t="s">
        <v>3512</v>
      </c>
      <c r="Q42" s="174" t="s">
        <v>3573</v>
      </c>
      <c r="R42" s="175"/>
      <c r="S42" s="175"/>
      <c r="T42" s="175"/>
      <c r="U42" s="175"/>
      <c r="V42" s="175"/>
      <c r="W42" s="175"/>
      <c r="X42" s="175"/>
      <c r="Y42" s="175"/>
      <c r="Z42" s="175"/>
    </row>
    <row r="43" spans="1:26" s="162" customFormat="1" ht="90">
      <c r="A43" s="150">
        <f>+A42+1</f>
        <v>2</v>
      </c>
      <c r="B43" s="153" t="s">
        <v>3509</v>
      </c>
      <c r="C43" s="152" t="s">
        <v>3509</v>
      </c>
      <c r="D43" s="152" t="s">
        <v>3510</v>
      </c>
      <c r="E43" s="159" t="s">
        <v>3514</v>
      </c>
      <c r="F43" s="155" t="s">
        <v>18</v>
      </c>
      <c r="G43" s="155" t="s">
        <v>53</v>
      </c>
      <c r="H43" s="156">
        <v>40212</v>
      </c>
      <c r="I43" s="156">
        <v>40392</v>
      </c>
      <c r="J43" s="157" t="s">
        <v>19</v>
      </c>
      <c r="K43" s="769">
        <f>(DAYS360(H43,I43))/30</f>
        <v>5.9666666666666668</v>
      </c>
      <c r="L43" s="545">
        <v>0</v>
      </c>
      <c r="M43" s="159">
        <v>5276</v>
      </c>
      <c r="N43" s="173" t="s">
        <v>53</v>
      </c>
      <c r="O43" s="160">
        <v>448319748</v>
      </c>
      <c r="P43" s="1047" t="s">
        <v>3515</v>
      </c>
      <c r="Q43" s="174" t="s">
        <v>3573</v>
      </c>
      <c r="R43" s="175"/>
      <c r="S43" s="175"/>
      <c r="T43" s="175"/>
      <c r="U43" s="175"/>
      <c r="V43" s="175"/>
      <c r="W43" s="175"/>
      <c r="X43" s="175"/>
      <c r="Y43" s="175"/>
      <c r="Z43" s="175"/>
    </row>
    <row r="44" spans="1:26" s="162" customFormat="1" ht="90">
      <c r="A44" s="150">
        <f t="shared" ref="A44:A49" si="0">+A43+1</f>
        <v>3</v>
      </c>
      <c r="B44" s="153" t="s">
        <v>3509</v>
      </c>
      <c r="C44" s="152" t="s">
        <v>3509</v>
      </c>
      <c r="D44" s="153" t="s">
        <v>3516</v>
      </c>
      <c r="E44" s="159" t="s">
        <v>3517</v>
      </c>
      <c r="F44" s="155" t="s">
        <v>18</v>
      </c>
      <c r="G44" s="155" t="s">
        <v>53</v>
      </c>
      <c r="H44" s="156">
        <v>40499</v>
      </c>
      <c r="I44" s="156">
        <v>40543</v>
      </c>
      <c r="J44" s="157" t="s">
        <v>19</v>
      </c>
      <c r="K44" s="769">
        <f t="shared" ref="K44:K48" si="1">(DAYS360(H44,I44))/30</f>
        <v>1.4666666666666666</v>
      </c>
      <c r="L44" s="545">
        <v>0</v>
      </c>
      <c r="M44" s="159">
        <v>4678</v>
      </c>
      <c r="N44" s="173" t="s">
        <v>53</v>
      </c>
      <c r="O44" s="160">
        <v>689188912</v>
      </c>
      <c r="P44" s="1047" t="s">
        <v>3518</v>
      </c>
      <c r="Q44" s="174" t="s">
        <v>3573</v>
      </c>
      <c r="R44" s="175"/>
      <c r="S44" s="175"/>
      <c r="T44" s="175"/>
      <c r="U44" s="175"/>
      <c r="V44" s="175"/>
      <c r="W44" s="175"/>
      <c r="X44" s="175"/>
      <c r="Y44" s="175"/>
      <c r="Z44" s="175"/>
    </row>
    <row r="45" spans="1:26" s="162" customFormat="1" ht="90">
      <c r="A45" s="150">
        <f t="shared" si="0"/>
        <v>4</v>
      </c>
      <c r="B45" s="153" t="s">
        <v>3509</v>
      </c>
      <c r="C45" s="152" t="s">
        <v>3509</v>
      </c>
      <c r="D45" s="152" t="s">
        <v>3510</v>
      </c>
      <c r="E45" s="159" t="s">
        <v>3519</v>
      </c>
      <c r="F45" s="155" t="s">
        <v>18</v>
      </c>
      <c r="G45" s="155" t="s">
        <v>53</v>
      </c>
      <c r="H45" s="156">
        <v>40617</v>
      </c>
      <c r="I45" s="156">
        <v>40908</v>
      </c>
      <c r="J45" s="157" t="s">
        <v>19</v>
      </c>
      <c r="K45" s="769">
        <f t="shared" si="1"/>
        <v>9.5333333333333332</v>
      </c>
      <c r="L45" s="545">
        <v>0</v>
      </c>
      <c r="M45" s="159">
        <v>2935</v>
      </c>
      <c r="N45" s="173" t="s">
        <v>53</v>
      </c>
      <c r="O45" s="160">
        <v>2409283383</v>
      </c>
      <c r="P45" s="1047" t="s">
        <v>3520</v>
      </c>
      <c r="Q45" s="174" t="s">
        <v>3573</v>
      </c>
      <c r="R45" s="175"/>
      <c r="S45" s="175"/>
      <c r="T45" s="175"/>
      <c r="U45" s="175"/>
      <c r="V45" s="175"/>
      <c r="W45" s="175"/>
      <c r="X45" s="175"/>
      <c r="Y45" s="175"/>
      <c r="Z45" s="175"/>
    </row>
    <row r="46" spans="1:26" s="162" customFormat="1" ht="90">
      <c r="A46" s="150">
        <f t="shared" si="0"/>
        <v>5</v>
      </c>
      <c r="B46" s="153" t="s">
        <v>3509</v>
      </c>
      <c r="C46" s="152" t="s">
        <v>3509</v>
      </c>
      <c r="D46" s="161" t="s">
        <v>3521</v>
      </c>
      <c r="E46" s="150" t="s">
        <v>3522</v>
      </c>
      <c r="F46" s="155" t="s">
        <v>18</v>
      </c>
      <c r="G46" s="155" t="s">
        <v>53</v>
      </c>
      <c r="H46" s="156">
        <v>40823</v>
      </c>
      <c r="I46" s="156">
        <v>41250</v>
      </c>
      <c r="J46" s="157" t="s">
        <v>19</v>
      </c>
      <c r="K46" s="769">
        <v>11.2</v>
      </c>
      <c r="L46" s="545">
        <v>2.8</v>
      </c>
      <c r="M46" s="159">
        <v>130</v>
      </c>
      <c r="N46" s="173" t="s">
        <v>53</v>
      </c>
      <c r="O46" s="160">
        <v>515703000</v>
      </c>
      <c r="P46" s="1047" t="s">
        <v>3523</v>
      </c>
      <c r="Q46" s="174" t="s">
        <v>3573</v>
      </c>
      <c r="R46" s="175"/>
      <c r="S46" s="175"/>
      <c r="T46" s="175"/>
      <c r="U46" s="175"/>
      <c r="V46" s="175"/>
      <c r="W46" s="175"/>
      <c r="X46" s="175"/>
      <c r="Y46" s="175"/>
      <c r="Z46" s="175"/>
    </row>
    <row r="47" spans="1:26" s="162" customFormat="1" ht="90">
      <c r="A47" s="150">
        <f t="shared" si="0"/>
        <v>6</v>
      </c>
      <c r="B47" s="153" t="s">
        <v>3509</v>
      </c>
      <c r="C47" s="152" t="s">
        <v>3509</v>
      </c>
      <c r="D47" s="152" t="s">
        <v>3510</v>
      </c>
      <c r="E47" s="159">
        <v>1274</v>
      </c>
      <c r="F47" s="155" t="s">
        <v>18</v>
      </c>
      <c r="G47" s="155" t="s">
        <v>53</v>
      </c>
      <c r="H47" s="156">
        <v>41061</v>
      </c>
      <c r="I47" s="156">
        <v>41274</v>
      </c>
      <c r="J47" s="157" t="s">
        <v>19</v>
      </c>
      <c r="K47" s="769">
        <v>0.8</v>
      </c>
      <c r="L47" s="545">
        <v>7.2</v>
      </c>
      <c r="M47" s="159">
        <v>2000</v>
      </c>
      <c r="N47" s="173" t="s">
        <v>53</v>
      </c>
      <c r="O47" s="160">
        <v>1082274954</v>
      </c>
      <c r="P47" s="1047">
        <v>253</v>
      </c>
      <c r="Q47" s="174" t="s">
        <v>3573</v>
      </c>
      <c r="R47" s="175"/>
      <c r="S47" s="175"/>
      <c r="T47" s="175"/>
      <c r="U47" s="175"/>
      <c r="V47" s="175"/>
      <c r="W47" s="175"/>
      <c r="X47" s="175"/>
      <c r="Y47" s="175"/>
      <c r="Z47" s="175"/>
    </row>
    <row r="48" spans="1:26" s="162" customFormat="1" ht="90">
      <c r="A48" s="150">
        <f t="shared" si="0"/>
        <v>7</v>
      </c>
      <c r="B48" s="153" t="s">
        <v>3509</v>
      </c>
      <c r="C48" s="152" t="s">
        <v>3509</v>
      </c>
      <c r="D48" s="152" t="s">
        <v>3510</v>
      </c>
      <c r="E48" s="159">
        <v>381</v>
      </c>
      <c r="F48" s="155" t="s">
        <v>18</v>
      </c>
      <c r="G48" s="155" t="s">
        <v>53</v>
      </c>
      <c r="H48" s="156">
        <v>41472</v>
      </c>
      <c r="I48" s="156">
        <v>41639</v>
      </c>
      <c r="J48" s="157" t="s">
        <v>19</v>
      </c>
      <c r="K48" s="769">
        <f t="shared" si="1"/>
        <v>5.4666666666666668</v>
      </c>
      <c r="L48" s="545">
        <v>0</v>
      </c>
      <c r="M48" s="159">
        <v>3865</v>
      </c>
      <c r="N48" s="173" t="s">
        <v>53</v>
      </c>
      <c r="O48" s="160">
        <v>1514919480</v>
      </c>
      <c r="P48" s="1047" t="s">
        <v>3526</v>
      </c>
      <c r="Q48" s="174" t="s">
        <v>3573</v>
      </c>
      <c r="R48" s="175"/>
      <c r="S48" s="175"/>
      <c r="T48" s="175"/>
      <c r="U48" s="175"/>
      <c r="V48" s="175"/>
      <c r="W48" s="175"/>
      <c r="X48" s="175"/>
      <c r="Y48" s="175"/>
      <c r="Z48" s="175"/>
    </row>
    <row r="49" spans="1:26" s="162" customFormat="1" ht="90">
      <c r="A49" s="150">
        <f t="shared" si="0"/>
        <v>8</v>
      </c>
      <c r="B49" s="153" t="s">
        <v>3509</v>
      </c>
      <c r="C49" s="152" t="s">
        <v>3509</v>
      </c>
      <c r="D49" s="153" t="s">
        <v>3510</v>
      </c>
      <c r="E49" s="159">
        <v>577</v>
      </c>
      <c r="F49" s="155" t="s">
        <v>18</v>
      </c>
      <c r="G49" s="155" t="s">
        <v>53</v>
      </c>
      <c r="H49" s="156" t="s">
        <v>3527</v>
      </c>
      <c r="I49" s="156">
        <v>41471</v>
      </c>
      <c r="J49" s="157" t="s">
        <v>19</v>
      </c>
      <c r="K49" s="769">
        <v>1.6</v>
      </c>
      <c r="L49" s="545">
        <v>5.5</v>
      </c>
      <c r="M49" s="159">
        <v>2712</v>
      </c>
      <c r="N49" s="173" t="s">
        <v>53</v>
      </c>
      <c r="O49" s="160">
        <v>537662679</v>
      </c>
      <c r="P49" s="1047" t="s">
        <v>3528</v>
      </c>
      <c r="Q49" s="174" t="s">
        <v>3573</v>
      </c>
      <c r="R49" s="175"/>
      <c r="S49" s="175"/>
      <c r="T49" s="175"/>
      <c r="U49" s="175"/>
      <c r="V49" s="175"/>
      <c r="W49" s="175"/>
      <c r="X49" s="175"/>
      <c r="Y49" s="175"/>
      <c r="Z49" s="175"/>
    </row>
    <row r="50" spans="1:26" s="162" customFormat="1">
      <c r="A50" s="150"/>
      <c r="B50" s="151" t="s">
        <v>28</v>
      </c>
      <c r="C50" s="152"/>
      <c r="D50" s="153"/>
      <c r="E50" s="154"/>
      <c r="F50" s="155"/>
      <c r="G50" s="155"/>
      <c r="H50" s="155"/>
      <c r="I50" s="157"/>
      <c r="J50" s="157"/>
      <c r="K50" s="158">
        <f t="shared" ref="K50" si="2">SUM(K42:K49)</f>
        <v>36.933333333333337</v>
      </c>
      <c r="L50" s="158">
        <f t="shared" ref="L50:N50" si="3">SUM(L42:L49)</f>
        <v>18.5</v>
      </c>
      <c r="M50" s="185">
        <f t="shared" si="3"/>
        <v>26872</v>
      </c>
      <c r="N50" s="158">
        <f t="shared" si="3"/>
        <v>0</v>
      </c>
      <c r="O50" s="160"/>
      <c r="P50" s="160"/>
      <c r="Q50" s="161"/>
    </row>
    <row r="51" spans="1:26" s="112" customFormat="1">
      <c r="E51" s="163"/>
    </row>
    <row r="52" spans="1:26" s="112" customFormat="1">
      <c r="B52" s="1253" t="s">
        <v>60</v>
      </c>
      <c r="C52" s="1253" t="s">
        <v>61</v>
      </c>
      <c r="D52" s="1255" t="s">
        <v>62</v>
      </c>
      <c r="E52" s="1255"/>
    </row>
    <row r="53" spans="1:26" s="112" customFormat="1">
      <c r="B53" s="1254"/>
      <c r="C53" s="1254"/>
      <c r="D53" s="625" t="s">
        <v>63</v>
      </c>
      <c r="E53" s="165" t="s">
        <v>64</v>
      </c>
    </row>
    <row r="54" spans="1:26" s="112" customFormat="1" ht="30.6" customHeight="1">
      <c r="B54" s="166" t="s">
        <v>65</v>
      </c>
      <c r="C54" s="167">
        <f>+K50</f>
        <v>36.933333333333337</v>
      </c>
      <c r="D54" s="118"/>
      <c r="E54" s="118" t="s">
        <v>184</v>
      </c>
      <c r="F54" s="1512" t="s">
        <v>3572</v>
      </c>
      <c r="G54" s="1513"/>
      <c r="H54" s="1513"/>
      <c r="I54" s="1513"/>
      <c r="J54" s="1513"/>
      <c r="K54" s="1513"/>
      <c r="L54" s="1513"/>
      <c r="M54" s="1513"/>
      <c r="N54" s="1513"/>
      <c r="O54" s="1513"/>
      <c r="P54" s="1513"/>
      <c r="Q54" s="1513"/>
      <c r="R54" s="1513"/>
    </row>
    <row r="55" spans="1:26" s="112" customFormat="1" ht="30" customHeight="1">
      <c r="B55" s="166" t="s">
        <v>66</v>
      </c>
      <c r="C55" s="167">
        <f>+M50</f>
        <v>26872</v>
      </c>
      <c r="D55" s="118"/>
      <c r="E55" s="118" t="s">
        <v>184</v>
      </c>
      <c r="F55" s="112" t="s">
        <v>3574</v>
      </c>
    </row>
    <row r="56" spans="1:26" s="112" customFormat="1">
      <c r="B56" s="113"/>
      <c r="C56" s="1274"/>
      <c r="D56" s="1274"/>
      <c r="E56" s="1274"/>
      <c r="F56" s="1274"/>
      <c r="G56" s="1274"/>
      <c r="H56" s="1274"/>
      <c r="I56" s="1274"/>
      <c r="J56" s="1274"/>
      <c r="K56" s="1274"/>
      <c r="L56" s="1274"/>
      <c r="M56" s="1274"/>
      <c r="N56" s="1274"/>
    </row>
    <row r="57" spans="1:26" ht="28.15" customHeight="1" thickBot="1"/>
    <row r="58" spans="1:26" ht="27" thickBot="1">
      <c r="B58" s="1275" t="s">
        <v>68</v>
      </c>
      <c r="C58" s="1275"/>
      <c r="D58" s="1275"/>
      <c r="E58" s="1275"/>
      <c r="F58" s="1275"/>
      <c r="G58" s="1275"/>
      <c r="H58" s="1275"/>
      <c r="I58" s="1275"/>
      <c r="J58" s="1275"/>
      <c r="K58" s="1275"/>
      <c r="L58" s="1275"/>
      <c r="M58" s="1275"/>
      <c r="N58" s="1275"/>
    </row>
    <row r="61" spans="1:26" ht="109.5" customHeight="1">
      <c r="B61" s="114" t="s">
        <v>69</v>
      </c>
      <c r="C61" s="115" t="s">
        <v>70</v>
      </c>
      <c r="D61" s="115" t="s">
        <v>71</v>
      </c>
      <c r="E61" s="115" t="s">
        <v>72</v>
      </c>
      <c r="F61" s="115" t="s">
        <v>73</v>
      </c>
      <c r="G61" s="115" t="s">
        <v>74</v>
      </c>
      <c r="H61" s="115" t="s">
        <v>75</v>
      </c>
      <c r="I61" s="115" t="s">
        <v>76</v>
      </c>
      <c r="J61" s="115" t="s">
        <v>77</v>
      </c>
      <c r="K61" s="115" t="s">
        <v>78</v>
      </c>
      <c r="L61" s="115" t="s">
        <v>79</v>
      </c>
      <c r="M61" s="116" t="s">
        <v>80</v>
      </c>
      <c r="N61" s="116" t="s">
        <v>81</v>
      </c>
      <c r="O61" s="1271" t="s">
        <v>82</v>
      </c>
      <c r="P61" s="1273"/>
      <c r="Q61" s="115" t="s">
        <v>83</v>
      </c>
    </row>
    <row r="62" spans="1:26">
      <c r="B62" s="119" t="s">
        <v>1028</v>
      </c>
      <c r="C62" s="119" t="s">
        <v>155</v>
      </c>
      <c r="D62" s="120" t="s">
        <v>3575</v>
      </c>
      <c r="E62" s="120">
        <v>600</v>
      </c>
      <c r="F62" s="121" t="s">
        <v>53</v>
      </c>
      <c r="G62" s="121" t="s">
        <v>53</v>
      </c>
      <c r="H62" s="121" t="s">
        <v>53</v>
      </c>
      <c r="I62" s="122" t="s">
        <v>18</v>
      </c>
      <c r="J62" s="122" t="s">
        <v>18</v>
      </c>
      <c r="K62" s="44" t="s">
        <v>18</v>
      </c>
      <c r="L62" s="44" t="s">
        <v>18</v>
      </c>
      <c r="M62" s="44" t="s">
        <v>18</v>
      </c>
      <c r="N62" s="44" t="s">
        <v>18</v>
      </c>
      <c r="O62" s="1278"/>
      <c r="P62" s="1279"/>
      <c r="Q62" s="44" t="s">
        <v>18</v>
      </c>
    </row>
    <row r="63" spans="1:26">
      <c r="B63" s="1" t="s">
        <v>88</v>
      </c>
    </row>
    <row r="64" spans="1:26">
      <c r="B64" s="1" t="s">
        <v>89</v>
      </c>
    </row>
    <row r="65" spans="2:17">
      <c r="B65" s="1" t="s">
        <v>90</v>
      </c>
    </row>
    <row r="67" spans="2:17" ht="15.75" thickBot="1"/>
    <row r="68" spans="2:17" ht="27" thickBot="1">
      <c r="B68" s="1268" t="s">
        <v>91</v>
      </c>
      <c r="C68" s="1269"/>
      <c r="D68" s="1269"/>
      <c r="E68" s="1269"/>
      <c r="F68" s="1269"/>
      <c r="G68" s="1269"/>
      <c r="H68" s="1269"/>
      <c r="I68" s="1269"/>
      <c r="J68" s="1269"/>
      <c r="K68" s="1269"/>
      <c r="L68" s="1269"/>
      <c r="M68" s="1269"/>
      <c r="N68" s="1270"/>
    </row>
    <row r="71" spans="2:17" ht="76.5" customHeight="1">
      <c r="B71" s="114" t="s">
        <v>92</v>
      </c>
      <c r="C71" s="114" t="s">
        <v>93</v>
      </c>
      <c r="D71" s="114" t="s">
        <v>94</v>
      </c>
      <c r="E71" s="114" t="s">
        <v>95</v>
      </c>
      <c r="F71" s="114" t="s">
        <v>96</v>
      </c>
      <c r="G71" s="114" t="s">
        <v>97</v>
      </c>
      <c r="H71" s="114" t="s">
        <v>98</v>
      </c>
      <c r="I71" s="114" t="s">
        <v>99</v>
      </c>
      <c r="J71" s="1271" t="s">
        <v>1608</v>
      </c>
      <c r="K71" s="1272"/>
      <c r="L71" s="1273"/>
      <c r="M71" s="114" t="s">
        <v>101</v>
      </c>
      <c r="N71" s="114" t="s">
        <v>102</v>
      </c>
      <c r="O71" s="114" t="s">
        <v>103</v>
      </c>
      <c r="P71" s="1271" t="s">
        <v>82</v>
      </c>
      <c r="Q71" s="1273"/>
    </row>
    <row r="72" spans="2:17" ht="32.25" customHeight="1">
      <c r="B72" s="217" t="s">
        <v>104</v>
      </c>
      <c r="C72" s="217" t="s">
        <v>2312</v>
      </c>
      <c r="D72" s="119" t="s">
        <v>3576</v>
      </c>
      <c r="E72" s="47">
        <v>1061712925</v>
      </c>
      <c r="F72" s="47" t="s">
        <v>114</v>
      </c>
      <c r="G72" s="213" t="s">
        <v>115</v>
      </c>
      <c r="H72" s="636">
        <v>41087</v>
      </c>
      <c r="I72" s="1042" t="s">
        <v>3498</v>
      </c>
      <c r="J72" s="46" t="s">
        <v>3498</v>
      </c>
      <c r="K72" s="188" t="s">
        <v>3498</v>
      </c>
      <c r="L72" s="122" t="s">
        <v>3498</v>
      </c>
      <c r="M72" s="605" t="s">
        <v>18</v>
      </c>
      <c r="N72" s="605" t="s">
        <v>19</v>
      </c>
      <c r="O72" s="605" t="s">
        <v>18</v>
      </c>
      <c r="P72" s="1278" t="s">
        <v>3577</v>
      </c>
      <c r="Q72" s="1279"/>
    </row>
    <row r="73" spans="2:17" ht="74.25" customHeight="1">
      <c r="B73" s="1499" t="s">
        <v>104</v>
      </c>
      <c r="C73" s="1499" t="s">
        <v>2312</v>
      </c>
      <c r="D73" s="1360" t="s">
        <v>3578</v>
      </c>
      <c r="E73" s="1360">
        <v>94329579</v>
      </c>
      <c r="F73" s="1360" t="s">
        <v>212</v>
      </c>
      <c r="G73" s="1499" t="s">
        <v>182</v>
      </c>
      <c r="H73" s="1514">
        <v>38105</v>
      </c>
      <c r="I73" s="1303">
        <v>124693</v>
      </c>
      <c r="J73" s="46" t="s">
        <v>3579</v>
      </c>
      <c r="K73" s="188" t="s">
        <v>3498</v>
      </c>
      <c r="L73" s="188" t="s">
        <v>3580</v>
      </c>
      <c r="M73" s="1265" t="s">
        <v>18</v>
      </c>
      <c r="N73" s="1265" t="s">
        <v>19</v>
      </c>
      <c r="O73" s="1265" t="s">
        <v>18</v>
      </c>
      <c r="P73" s="1276" t="s">
        <v>3581</v>
      </c>
      <c r="Q73" s="1277"/>
    </row>
    <row r="74" spans="2:17" ht="66" customHeight="1">
      <c r="B74" s="1500"/>
      <c r="C74" s="1500"/>
      <c r="D74" s="1361"/>
      <c r="E74" s="1361"/>
      <c r="F74" s="1361"/>
      <c r="G74" s="1500"/>
      <c r="H74" s="1515"/>
      <c r="I74" s="1304"/>
      <c r="J74" s="46" t="s">
        <v>3582</v>
      </c>
      <c r="K74" s="188" t="s">
        <v>3498</v>
      </c>
      <c r="L74" s="188" t="s">
        <v>3583</v>
      </c>
      <c r="M74" s="1283"/>
      <c r="N74" s="1266"/>
      <c r="O74" s="1283"/>
      <c r="P74" s="1276" t="s">
        <v>3584</v>
      </c>
      <c r="Q74" s="1277"/>
    </row>
    <row r="75" spans="2:17" ht="66" customHeight="1">
      <c r="B75" s="1500"/>
      <c r="C75" s="1500"/>
      <c r="D75" s="1361"/>
      <c r="E75" s="1361"/>
      <c r="F75" s="1361"/>
      <c r="G75" s="1500"/>
      <c r="H75" s="1515"/>
      <c r="I75" s="1304"/>
      <c r="J75" s="213" t="s">
        <v>3585</v>
      </c>
      <c r="K75" s="188" t="s">
        <v>3498</v>
      </c>
      <c r="L75" s="188" t="s">
        <v>3498</v>
      </c>
      <c r="M75" s="1283"/>
      <c r="N75" s="599" t="s">
        <v>19</v>
      </c>
      <c r="O75" s="1283"/>
      <c r="P75" s="1276" t="s">
        <v>3584</v>
      </c>
      <c r="Q75" s="1277"/>
    </row>
    <row r="76" spans="2:17" ht="66" customHeight="1">
      <c r="B76" s="1500"/>
      <c r="C76" s="1500"/>
      <c r="D76" s="1361"/>
      <c r="E76" s="1361"/>
      <c r="F76" s="1361"/>
      <c r="G76" s="1500"/>
      <c r="H76" s="1515"/>
      <c r="I76" s="1304"/>
      <c r="J76" s="46" t="s">
        <v>3586</v>
      </c>
      <c r="K76" s="188" t="s">
        <v>3587</v>
      </c>
      <c r="L76" s="554" t="s">
        <v>3588</v>
      </c>
      <c r="M76" s="1283"/>
      <c r="N76" s="599" t="s">
        <v>19</v>
      </c>
      <c r="O76" s="1283"/>
      <c r="P76" s="1276" t="s">
        <v>3589</v>
      </c>
      <c r="Q76" s="1277"/>
    </row>
    <row r="77" spans="2:17" ht="66" customHeight="1">
      <c r="B77" s="1500"/>
      <c r="C77" s="1500"/>
      <c r="D77" s="1361"/>
      <c r="E77" s="1361"/>
      <c r="F77" s="1361"/>
      <c r="G77" s="1500"/>
      <c r="H77" s="1515"/>
      <c r="I77" s="1304"/>
      <c r="J77" s="217" t="s">
        <v>3590</v>
      </c>
      <c r="K77" s="188" t="s">
        <v>3591</v>
      </c>
      <c r="L77" s="554" t="s">
        <v>3592</v>
      </c>
      <c r="M77" s="1283"/>
      <c r="N77" s="599" t="s">
        <v>19</v>
      </c>
      <c r="O77" s="1283"/>
      <c r="P77" s="1276" t="s">
        <v>3593</v>
      </c>
      <c r="Q77" s="1277"/>
    </row>
    <row r="78" spans="2:17" ht="66" customHeight="1">
      <c r="B78" s="1501"/>
      <c r="C78" s="1501"/>
      <c r="D78" s="1362"/>
      <c r="E78" s="1362"/>
      <c r="F78" s="1362"/>
      <c r="G78" s="1501"/>
      <c r="H78" s="1516"/>
      <c r="I78" s="1305"/>
      <c r="J78" s="217" t="s">
        <v>3594</v>
      </c>
      <c r="K78" s="188" t="s">
        <v>3595</v>
      </c>
      <c r="L78" s="554" t="s">
        <v>3596</v>
      </c>
      <c r="M78" s="1266"/>
      <c r="N78" s="599" t="s">
        <v>19</v>
      </c>
      <c r="O78" s="1266"/>
      <c r="P78" s="1276" t="s">
        <v>3593</v>
      </c>
      <c r="Q78" s="1277"/>
    </row>
    <row r="79" spans="2:17" ht="33.6" customHeight="1">
      <c r="B79" s="217" t="s">
        <v>2375</v>
      </c>
      <c r="C79" s="217" t="s">
        <v>2323</v>
      </c>
      <c r="D79" s="119" t="s">
        <v>3597</v>
      </c>
      <c r="E79" s="47">
        <v>31149723</v>
      </c>
      <c r="F79" s="47" t="s">
        <v>212</v>
      </c>
      <c r="G79" s="213" t="s">
        <v>2886</v>
      </c>
      <c r="H79" s="418">
        <v>39620</v>
      </c>
      <c r="I79" s="698" t="s">
        <v>3498</v>
      </c>
      <c r="J79" s="46" t="s">
        <v>3509</v>
      </c>
      <c r="K79" s="188" t="s">
        <v>3598</v>
      </c>
      <c r="L79" s="122" t="s">
        <v>3498</v>
      </c>
      <c r="M79" s="605" t="s">
        <v>18</v>
      </c>
      <c r="N79" s="605" t="s">
        <v>19</v>
      </c>
      <c r="O79" s="605" t="s">
        <v>18</v>
      </c>
      <c r="P79" s="1278" t="s">
        <v>3599</v>
      </c>
      <c r="Q79" s="1279"/>
    </row>
    <row r="80" spans="2:17" ht="33.6" customHeight="1">
      <c r="B80" s="1499" t="s">
        <v>2375</v>
      </c>
      <c r="C80" s="1499" t="s">
        <v>2323</v>
      </c>
      <c r="D80" s="1360" t="s">
        <v>3600</v>
      </c>
      <c r="E80" s="1360">
        <v>10346321</v>
      </c>
      <c r="F80" s="1360" t="s">
        <v>212</v>
      </c>
      <c r="G80" s="1499" t="s">
        <v>115</v>
      </c>
      <c r="H80" s="1502">
        <v>37567</v>
      </c>
      <c r="I80" s="1505" t="s">
        <v>3498</v>
      </c>
      <c r="J80" s="46" t="s">
        <v>3601</v>
      </c>
      <c r="K80" s="188" t="s">
        <v>3602</v>
      </c>
      <c r="L80" s="122" t="s">
        <v>3498</v>
      </c>
      <c r="M80" s="1265" t="s">
        <v>18</v>
      </c>
      <c r="N80" s="605" t="s">
        <v>19</v>
      </c>
      <c r="O80" s="1265" t="s">
        <v>18</v>
      </c>
      <c r="P80" s="1278" t="s">
        <v>3599</v>
      </c>
      <c r="Q80" s="1279"/>
    </row>
    <row r="81" spans="2:17" ht="33.6" customHeight="1">
      <c r="B81" s="1501"/>
      <c r="C81" s="1501"/>
      <c r="D81" s="1362"/>
      <c r="E81" s="1362"/>
      <c r="F81" s="1362"/>
      <c r="G81" s="1501"/>
      <c r="H81" s="1504"/>
      <c r="I81" s="1507"/>
      <c r="J81" s="46" t="s">
        <v>3603</v>
      </c>
      <c r="K81" s="188" t="s">
        <v>3604</v>
      </c>
      <c r="L81" s="122" t="s">
        <v>212</v>
      </c>
      <c r="M81" s="1266"/>
      <c r="N81" s="605" t="s">
        <v>19</v>
      </c>
      <c r="O81" s="1266"/>
      <c r="P81" s="1278" t="s">
        <v>3599</v>
      </c>
      <c r="Q81" s="1279"/>
    </row>
    <row r="82" spans="2:17" ht="33.6" customHeight="1">
      <c r="B82" s="627" t="s">
        <v>2375</v>
      </c>
      <c r="C82" s="217" t="s">
        <v>2323</v>
      </c>
      <c r="D82" s="119" t="s">
        <v>3605</v>
      </c>
      <c r="E82" s="47">
        <v>1144134387</v>
      </c>
      <c r="F82" s="1049" t="s">
        <v>212</v>
      </c>
      <c r="G82" s="213" t="s">
        <v>115</v>
      </c>
      <c r="H82" s="418">
        <v>41180</v>
      </c>
      <c r="I82" s="698">
        <v>131161</v>
      </c>
      <c r="J82" s="46" t="s">
        <v>3498</v>
      </c>
      <c r="K82" s="188" t="s">
        <v>3498</v>
      </c>
      <c r="L82" s="122" t="s">
        <v>3498</v>
      </c>
      <c r="M82" s="605" t="s">
        <v>18</v>
      </c>
      <c r="N82" s="605" t="s">
        <v>19</v>
      </c>
      <c r="O82" s="605" t="s">
        <v>18</v>
      </c>
      <c r="P82" s="1278" t="s">
        <v>3577</v>
      </c>
      <c r="Q82" s="1279"/>
    </row>
    <row r="83" spans="2:17" ht="33.6" customHeight="1">
      <c r="B83" s="217" t="s">
        <v>2375</v>
      </c>
      <c r="C83" s="217" t="s">
        <v>2323</v>
      </c>
      <c r="D83" s="119" t="s">
        <v>3606</v>
      </c>
      <c r="E83" s="47">
        <v>1144144860</v>
      </c>
      <c r="F83" s="47" t="s">
        <v>212</v>
      </c>
      <c r="G83" s="213" t="s">
        <v>244</v>
      </c>
      <c r="H83" s="418">
        <v>41397</v>
      </c>
      <c r="I83" s="698">
        <v>138470</v>
      </c>
      <c r="J83" s="46" t="s">
        <v>3498</v>
      </c>
      <c r="K83" s="188" t="s">
        <v>3498</v>
      </c>
      <c r="L83" s="122" t="s">
        <v>3498</v>
      </c>
      <c r="M83" s="605" t="s">
        <v>18</v>
      </c>
      <c r="N83" s="605" t="s">
        <v>19</v>
      </c>
      <c r="O83" s="605" t="s">
        <v>18</v>
      </c>
      <c r="P83" s="1278" t="s">
        <v>3577</v>
      </c>
      <c r="Q83" s="1279"/>
    </row>
    <row r="85" spans="2:17">
      <c r="B85" s="1281" t="s">
        <v>497</v>
      </c>
      <c r="C85" s="1281" t="s">
        <v>3607</v>
      </c>
      <c r="D85" s="1281" t="s">
        <v>3608</v>
      </c>
      <c r="E85" s="1281">
        <v>34318867</v>
      </c>
      <c r="F85" s="1310" t="s">
        <v>3609</v>
      </c>
      <c r="G85" s="1265" t="s">
        <v>3610</v>
      </c>
      <c r="H85" s="1281" t="s">
        <v>53</v>
      </c>
      <c r="I85" s="1281" t="s">
        <v>53</v>
      </c>
      <c r="J85" s="44" t="s">
        <v>3611</v>
      </c>
      <c r="K85" s="44" t="s">
        <v>3612</v>
      </c>
      <c r="L85" s="44" t="s">
        <v>3498</v>
      </c>
      <c r="M85" s="1281" t="s">
        <v>53</v>
      </c>
      <c r="N85" s="1281" t="s">
        <v>53</v>
      </c>
      <c r="O85" s="1281" t="s">
        <v>53</v>
      </c>
      <c r="P85" s="1278"/>
      <c r="Q85" s="1279"/>
    </row>
    <row r="86" spans="2:17">
      <c r="B86" s="1281"/>
      <c r="C86" s="1281"/>
      <c r="D86" s="1281"/>
      <c r="E86" s="1281"/>
      <c r="F86" s="1311"/>
      <c r="G86" s="1283"/>
      <c r="H86" s="1281"/>
      <c r="I86" s="1281"/>
      <c r="J86" s="44" t="s">
        <v>3613</v>
      </c>
      <c r="K86" s="44" t="s">
        <v>3614</v>
      </c>
      <c r="L86" s="44" t="s">
        <v>3498</v>
      </c>
      <c r="M86" s="1281"/>
      <c r="N86" s="1281"/>
      <c r="O86" s="1281"/>
      <c r="P86" s="1278"/>
      <c r="Q86" s="1279"/>
    </row>
    <row r="87" spans="2:17">
      <c r="B87" s="1281"/>
      <c r="C87" s="1281"/>
      <c r="D87" s="1281"/>
      <c r="E87" s="1281"/>
      <c r="F87" s="1315"/>
      <c r="G87" s="1266"/>
      <c r="H87" s="1281"/>
      <c r="I87" s="1281"/>
      <c r="J87" s="44" t="s">
        <v>3615</v>
      </c>
      <c r="K87" s="44" t="s">
        <v>3616</v>
      </c>
      <c r="L87" s="44" t="s">
        <v>3617</v>
      </c>
      <c r="M87" s="1281"/>
      <c r="N87" s="1281"/>
      <c r="O87" s="1281"/>
      <c r="P87" s="1278"/>
      <c r="Q87" s="1279"/>
    </row>
    <row r="88" spans="2:17">
      <c r="B88" s="1281" t="s">
        <v>1098</v>
      </c>
      <c r="C88" s="1281" t="s">
        <v>3607</v>
      </c>
      <c r="D88" s="1281" t="s">
        <v>3618</v>
      </c>
      <c r="E88" s="1281">
        <v>16895728</v>
      </c>
      <c r="F88" s="1280" t="s">
        <v>3619</v>
      </c>
      <c r="G88" s="1281" t="s">
        <v>289</v>
      </c>
      <c r="H88" s="1281" t="s">
        <v>3498</v>
      </c>
      <c r="I88" s="1281" t="s">
        <v>53</v>
      </c>
      <c r="J88" s="44" t="s">
        <v>3611</v>
      </c>
      <c r="K88" s="44" t="s">
        <v>3620</v>
      </c>
      <c r="L88" s="44" t="s">
        <v>3498</v>
      </c>
      <c r="M88" s="1281" t="s">
        <v>53</v>
      </c>
      <c r="N88" s="1281" t="s">
        <v>53</v>
      </c>
      <c r="O88" s="1281" t="s">
        <v>53</v>
      </c>
      <c r="P88" s="1281"/>
      <c r="Q88" s="1281"/>
    </row>
    <row r="89" spans="2:17">
      <c r="B89" s="1281"/>
      <c r="C89" s="1281"/>
      <c r="D89" s="1281"/>
      <c r="E89" s="1281"/>
      <c r="F89" s="1280"/>
      <c r="G89" s="1281"/>
      <c r="H89" s="1281"/>
      <c r="I89" s="1281"/>
      <c r="J89" s="44" t="s">
        <v>3621</v>
      </c>
      <c r="K89" s="44" t="s">
        <v>3622</v>
      </c>
      <c r="L89" s="44" t="s">
        <v>3623</v>
      </c>
      <c r="M89" s="1281"/>
      <c r="N89" s="1281"/>
      <c r="O89" s="1281"/>
      <c r="P89" s="1281"/>
      <c r="Q89" s="1281"/>
    </row>
    <row r="90" spans="2:17" ht="30" customHeight="1">
      <c r="B90" s="1310" t="s">
        <v>3624</v>
      </c>
      <c r="C90" s="1310" t="s">
        <v>3607</v>
      </c>
      <c r="D90" s="1310" t="s">
        <v>3625</v>
      </c>
      <c r="E90" s="1310">
        <v>1114887430</v>
      </c>
      <c r="F90" s="1265" t="s">
        <v>3626</v>
      </c>
      <c r="G90" s="1265" t="s">
        <v>3627</v>
      </c>
      <c r="H90" s="1300">
        <v>41097</v>
      </c>
      <c r="I90" s="1265" t="s">
        <v>53</v>
      </c>
      <c r="J90" s="44" t="s">
        <v>3628</v>
      </c>
      <c r="K90" s="44" t="s">
        <v>3629</v>
      </c>
      <c r="L90" s="44" t="s">
        <v>3630</v>
      </c>
      <c r="M90" s="1265" t="s">
        <v>53</v>
      </c>
      <c r="N90" s="1265" t="s">
        <v>53</v>
      </c>
      <c r="O90" s="1265" t="s">
        <v>53</v>
      </c>
      <c r="P90" s="1281"/>
      <c r="Q90" s="1281"/>
    </row>
    <row r="91" spans="2:17">
      <c r="B91" s="1315"/>
      <c r="C91" s="1315"/>
      <c r="D91" s="1315"/>
      <c r="E91" s="1315"/>
      <c r="F91" s="1266"/>
      <c r="G91" s="1266"/>
      <c r="H91" s="1302"/>
      <c r="I91" s="1266"/>
      <c r="J91" s="44" t="s">
        <v>3631</v>
      </c>
      <c r="K91" s="44" t="s">
        <v>3632</v>
      </c>
      <c r="L91" s="44" t="s">
        <v>3633</v>
      </c>
      <c r="M91" s="1266"/>
      <c r="N91" s="1266"/>
      <c r="O91" s="1266"/>
      <c r="P91" s="1281"/>
      <c r="Q91" s="1281"/>
    </row>
    <row r="92" spans="2:17" s="15" customFormat="1">
      <c r="B92" s="605" t="s">
        <v>192</v>
      </c>
      <c r="C92" s="605" t="s">
        <v>3607</v>
      </c>
      <c r="D92" s="605" t="s">
        <v>3634</v>
      </c>
      <c r="E92" s="605">
        <v>1059062684</v>
      </c>
      <c r="F92" s="605" t="s">
        <v>3635</v>
      </c>
      <c r="G92" s="605" t="s">
        <v>289</v>
      </c>
      <c r="H92" s="206">
        <v>39798</v>
      </c>
      <c r="I92" s="605" t="s">
        <v>53</v>
      </c>
      <c r="J92" s="605" t="s">
        <v>3498</v>
      </c>
      <c r="K92" s="605" t="s">
        <v>3498</v>
      </c>
      <c r="L92" s="605" t="s">
        <v>3498</v>
      </c>
      <c r="M92" s="605" t="s">
        <v>53</v>
      </c>
      <c r="N92" s="605" t="s">
        <v>53</v>
      </c>
      <c r="O92" s="605" t="s">
        <v>53</v>
      </c>
      <c r="P92" s="1281"/>
      <c r="Q92" s="1281"/>
    </row>
    <row r="94" spans="2:17" ht="46.15" customHeight="1">
      <c r="B94" s="115" t="s">
        <v>17</v>
      </c>
      <c r="C94" s="115" t="s">
        <v>119</v>
      </c>
      <c r="D94" s="1271" t="s">
        <v>82</v>
      </c>
      <c r="E94" s="1273"/>
    </row>
    <row r="95" spans="2:17" ht="46.9" customHeight="1">
      <c r="B95" s="129" t="s">
        <v>181</v>
      </c>
      <c r="C95" s="605" t="s">
        <v>18</v>
      </c>
      <c r="D95" s="1281"/>
      <c r="E95" s="1281"/>
    </row>
    <row r="97" spans="1:26" ht="15.75" thickBot="1"/>
    <row r="98" spans="1:26" ht="27" thickBot="1">
      <c r="B98" s="1268" t="s">
        <v>121</v>
      </c>
      <c r="C98" s="1269"/>
      <c r="D98" s="1269"/>
      <c r="E98" s="1269"/>
      <c r="F98" s="1269"/>
      <c r="G98" s="1269"/>
      <c r="H98" s="1269"/>
      <c r="I98" s="1269"/>
      <c r="J98" s="1269"/>
      <c r="K98" s="1269"/>
      <c r="L98" s="1269"/>
      <c r="M98" s="1269"/>
      <c r="N98" s="1270"/>
      <c r="O98" s="1268"/>
      <c r="P98" s="1269"/>
    </row>
    <row r="100" spans="1:26" ht="15.75" thickBot="1"/>
    <row r="101" spans="1:26" ht="27" thickBot="1">
      <c r="B101" s="1268" t="s">
        <v>122</v>
      </c>
      <c r="C101" s="1269"/>
      <c r="D101" s="1269"/>
      <c r="E101" s="1269"/>
      <c r="F101" s="1269"/>
      <c r="G101" s="1269"/>
      <c r="H101" s="1269"/>
      <c r="I101" s="1269"/>
      <c r="J101" s="1269"/>
      <c r="K101" s="1269"/>
      <c r="L101" s="1269"/>
      <c r="M101" s="1269"/>
      <c r="N101" s="1270"/>
    </row>
    <row r="103" spans="1:26" ht="15.75" thickBot="1">
      <c r="M103" s="51"/>
      <c r="N103" s="51"/>
    </row>
    <row r="104" spans="1:26" s="15" customFormat="1" ht="109.5" customHeight="1">
      <c r="B104" s="52" t="s">
        <v>33</v>
      </c>
      <c r="C104" s="52" t="s">
        <v>34</v>
      </c>
      <c r="D104" s="52" t="s">
        <v>35</v>
      </c>
      <c r="E104" s="52" t="s">
        <v>36</v>
      </c>
      <c r="F104" s="52" t="s">
        <v>37</v>
      </c>
      <c r="G104" s="52" t="s">
        <v>38</v>
      </c>
      <c r="H104" s="52" t="s">
        <v>39</v>
      </c>
      <c r="I104" s="52" t="s">
        <v>40</v>
      </c>
      <c r="J104" s="52" t="s">
        <v>41</v>
      </c>
      <c r="K104" s="52" t="s">
        <v>42</v>
      </c>
      <c r="L104" s="52" t="s">
        <v>43</v>
      </c>
      <c r="M104" s="53" t="s">
        <v>44</v>
      </c>
      <c r="N104" s="52" t="s">
        <v>45</v>
      </c>
      <c r="O104" s="52" t="s">
        <v>46</v>
      </c>
      <c r="P104" s="54" t="s">
        <v>47</v>
      </c>
      <c r="Q104" s="54" t="s">
        <v>48</v>
      </c>
    </row>
    <row r="105" spans="1:26" s="162" customFormat="1">
      <c r="A105" s="150">
        <v>1</v>
      </c>
      <c r="B105" s="153"/>
      <c r="C105" s="152"/>
      <c r="D105" s="153"/>
      <c r="E105" s="159"/>
      <c r="F105" s="155"/>
      <c r="G105" s="184"/>
      <c r="H105" s="156"/>
      <c r="I105" s="156"/>
      <c r="J105" s="157"/>
      <c r="K105" s="769"/>
      <c r="L105" s="157"/>
      <c r="M105" s="173"/>
      <c r="N105" s="173"/>
      <c r="O105" s="160"/>
      <c r="P105" s="160"/>
      <c r="Q105" s="174"/>
      <c r="R105" s="175"/>
      <c r="S105" s="175"/>
      <c r="T105" s="175"/>
      <c r="U105" s="175"/>
      <c r="V105" s="175"/>
      <c r="W105" s="175"/>
      <c r="X105" s="175"/>
      <c r="Y105" s="175"/>
      <c r="Z105" s="175"/>
    </row>
    <row r="106" spans="1:26" s="162" customFormat="1">
      <c r="A106" s="150"/>
      <c r="B106" s="151" t="s">
        <v>28</v>
      </c>
      <c r="C106" s="152"/>
      <c r="D106" s="153"/>
      <c r="E106" s="154"/>
      <c r="F106" s="155"/>
      <c r="G106" s="155"/>
      <c r="H106" s="155"/>
      <c r="I106" s="157"/>
      <c r="J106" s="157"/>
      <c r="K106" s="158">
        <f>SUM(K105:K105)</f>
        <v>0</v>
      </c>
      <c r="L106" s="158">
        <f>SUM(L105:L105)</f>
        <v>0</v>
      </c>
      <c r="M106" s="185">
        <f>SUM(M105:M105)</f>
        <v>0</v>
      </c>
      <c r="N106" s="158">
        <f>SUM(N105:N105)</f>
        <v>0</v>
      </c>
      <c r="O106" s="160"/>
      <c r="P106" s="160"/>
      <c r="Q106" s="161"/>
    </row>
    <row r="107" spans="1:26">
      <c r="B107" s="112"/>
      <c r="C107" s="112"/>
      <c r="D107" s="112"/>
      <c r="E107" s="163"/>
      <c r="F107" s="112"/>
      <c r="G107" s="112"/>
      <c r="H107" s="112"/>
      <c r="I107" s="112"/>
      <c r="J107" s="112"/>
      <c r="K107" s="112"/>
      <c r="L107" s="112"/>
      <c r="M107" s="112"/>
      <c r="N107" s="112"/>
      <c r="O107" s="112"/>
      <c r="P107" s="112"/>
    </row>
    <row r="108" spans="1:26" ht="18.75">
      <c r="B108" s="166" t="s">
        <v>123</v>
      </c>
      <c r="C108" s="176">
        <f>+K106</f>
        <v>0</v>
      </c>
      <c r="H108" s="168"/>
      <c r="I108" s="168"/>
      <c r="J108" s="168"/>
      <c r="K108" s="168"/>
      <c r="L108" s="168"/>
      <c r="M108" s="168"/>
      <c r="N108" s="112"/>
      <c r="O108" s="112"/>
      <c r="P108" s="112"/>
    </row>
    <row r="110" spans="1:26" ht="15.75" thickBot="1"/>
    <row r="111" spans="1:26" ht="37.15" customHeight="1" thickBot="1">
      <c r="B111" s="177" t="s">
        <v>124</v>
      </c>
      <c r="C111" s="142" t="s">
        <v>125</v>
      </c>
      <c r="D111" s="177" t="s">
        <v>27</v>
      </c>
      <c r="E111" s="142" t="s">
        <v>126</v>
      </c>
    </row>
    <row r="112" spans="1:26" ht="41.45" customHeight="1">
      <c r="B112" s="178" t="s">
        <v>127</v>
      </c>
      <c r="C112" s="179">
        <v>20</v>
      </c>
      <c r="D112" s="179"/>
      <c r="E112" s="1282">
        <f>+D112+D113+D114</f>
        <v>0</v>
      </c>
    </row>
    <row r="113" spans="2:17">
      <c r="B113" s="178" t="s">
        <v>128</v>
      </c>
      <c r="C113" s="118">
        <v>30</v>
      </c>
      <c r="D113" s="605">
        <v>0</v>
      </c>
      <c r="E113" s="1283"/>
    </row>
    <row r="114" spans="2:17" ht="15.75" thickBot="1">
      <c r="B114" s="178" t="s">
        <v>129</v>
      </c>
      <c r="C114" s="180">
        <v>40</v>
      </c>
      <c r="D114" s="180">
        <v>0</v>
      </c>
      <c r="E114" s="1284"/>
    </row>
    <row r="116" spans="2:17" ht="15.75" thickBot="1"/>
    <row r="117" spans="2:17" ht="27" thickBot="1">
      <c r="B117" s="1268" t="s">
        <v>130</v>
      </c>
      <c r="C117" s="1269"/>
      <c r="D117" s="1269"/>
      <c r="E117" s="1269"/>
      <c r="F117" s="1269"/>
      <c r="G117" s="1269"/>
      <c r="H117" s="1269"/>
      <c r="I117" s="1269"/>
      <c r="J117" s="1269"/>
      <c r="K117" s="1269"/>
      <c r="L117" s="1269"/>
      <c r="M117" s="1269"/>
      <c r="N117" s="1270"/>
    </row>
    <row r="119" spans="2:17" ht="76.5" customHeight="1">
      <c r="B119" s="114" t="s">
        <v>92</v>
      </c>
      <c r="C119" s="114" t="s">
        <v>93</v>
      </c>
      <c r="D119" s="114" t="s">
        <v>94</v>
      </c>
      <c r="E119" s="114" t="s">
        <v>95</v>
      </c>
      <c r="F119" s="114" t="s">
        <v>96</v>
      </c>
      <c r="G119" s="114" t="s">
        <v>97</v>
      </c>
      <c r="H119" s="114" t="s">
        <v>98</v>
      </c>
      <c r="I119" s="114" t="s">
        <v>99</v>
      </c>
      <c r="J119" s="1271" t="s">
        <v>1608</v>
      </c>
      <c r="K119" s="1272"/>
      <c r="L119" s="1273"/>
      <c r="M119" s="114" t="s">
        <v>101</v>
      </c>
      <c r="N119" s="114" t="s">
        <v>102</v>
      </c>
      <c r="O119" s="114" t="s">
        <v>103</v>
      </c>
      <c r="P119" s="1271" t="s">
        <v>82</v>
      </c>
      <c r="Q119" s="1273"/>
    </row>
    <row r="120" spans="2:17" ht="76.5" customHeight="1">
      <c r="B120" s="213" t="s">
        <v>460</v>
      </c>
      <c r="C120" s="213" t="s">
        <v>3607</v>
      </c>
      <c r="D120" s="119"/>
      <c r="E120" s="119"/>
      <c r="F120" s="119"/>
      <c r="G120" s="119"/>
      <c r="H120" s="219"/>
      <c r="I120" s="120"/>
      <c r="J120" s="46"/>
      <c r="K120" s="188"/>
      <c r="L120" s="122"/>
      <c r="M120" s="44"/>
      <c r="N120" s="44"/>
      <c r="O120" s="44"/>
      <c r="P120" s="1280"/>
      <c r="Q120" s="1280"/>
    </row>
    <row r="121" spans="2:17" ht="60.75" customHeight="1">
      <c r="B121" s="213" t="s">
        <v>461</v>
      </c>
      <c r="C121" s="213" t="s">
        <v>3607</v>
      </c>
      <c r="D121" s="119"/>
      <c r="E121" s="119"/>
      <c r="F121" s="119"/>
      <c r="G121" s="141"/>
      <c r="H121" s="636"/>
      <c r="I121" s="120"/>
      <c r="J121" s="120"/>
      <c r="K121" s="120"/>
      <c r="L121" s="120"/>
      <c r="M121" s="44"/>
      <c r="N121" s="44"/>
      <c r="O121" s="44"/>
      <c r="P121" s="1280"/>
      <c r="Q121" s="1280"/>
    </row>
    <row r="122" spans="2:17" ht="95.25" customHeight="1">
      <c r="B122" s="213" t="s">
        <v>462</v>
      </c>
      <c r="C122" s="213" t="s">
        <v>3607</v>
      </c>
      <c r="D122" s="119"/>
      <c r="E122" s="119"/>
      <c r="F122" s="119"/>
      <c r="G122" s="119"/>
      <c r="H122" s="47"/>
      <c r="I122" s="119"/>
      <c r="J122" s="119"/>
      <c r="K122" s="119"/>
      <c r="L122" s="119"/>
      <c r="M122" s="44"/>
      <c r="N122" s="44"/>
      <c r="O122" s="44"/>
      <c r="P122" s="1280"/>
      <c r="Q122" s="1280"/>
    </row>
    <row r="123" spans="2:17" ht="95.25" customHeight="1">
      <c r="B123" s="44" t="s">
        <v>3568</v>
      </c>
      <c r="C123" s="44" t="s">
        <v>3607</v>
      </c>
      <c r="D123" s="44"/>
      <c r="E123" s="44"/>
      <c r="F123" s="44"/>
      <c r="G123" s="119"/>
      <c r="H123" s="47"/>
      <c r="I123" s="119"/>
      <c r="J123" s="119"/>
      <c r="K123" s="119"/>
      <c r="L123" s="119"/>
      <c r="M123" s="44"/>
      <c r="N123" s="44"/>
      <c r="O123" s="44"/>
      <c r="P123" s="1276"/>
      <c r="Q123" s="1277"/>
    </row>
    <row r="124" spans="2:17">
      <c r="B124" s="44" t="s">
        <v>3569</v>
      </c>
      <c r="C124" s="44" t="s">
        <v>3607</v>
      </c>
      <c r="D124" s="44"/>
      <c r="E124" s="44"/>
      <c r="F124" s="44"/>
      <c r="G124" s="44"/>
      <c r="H124" s="206"/>
      <c r="I124" s="44"/>
      <c r="J124" s="44"/>
      <c r="K124" s="770"/>
      <c r="L124" s="129"/>
      <c r="M124" s="44"/>
      <c r="N124" s="44"/>
      <c r="O124" s="44"/>
      <c r="P124" s="1276"/>
      <c r="Q124" s="1277"/>
    </row>
    <row r="125" spans="2:17">
      <c r="B125" s="44" t="s">
        <v>3570</v>
      </c>
      <c r="C125" s="44" t="s">
        <v>3607</v>
      </c>
      <c r="D125" s="44"/>
      <c r="E125" s="44"/>
      <c r="F125" s="44"/>
      <c r="G125" s="44"/>
      <c r="H125" s="206"/>
      <c r="I125" s="44"/>
      <c r="J125" s="44"/>
      <c r="K125" s="770"/>
      <c r="L125" s="129"/>
      <c r="M125" s="44"/>
      <c r="N125" s="44"/>
      <c r="O125" s="44"/>
      <c r="P125" s="1276"/>
      <c r="Q125" s="1277"/>
    </row>
    <row r="126" spans="2:17">
      <c r="B126" s="32"/>
      <c r="C126" s="32"/>
      <c r="D126" s="32"/>
      <c r="E126" s="32"/>
      <c r="F126" s="32"/>
      <c r="G126" s="32"/>
      <c r="H126" s="1045"/>
      <c r="I126" s="32"/>
      <c r="J126" s="32"/>
      <c r="K126" s="1046"/>
      <c r="L126" s="660"/>
      <c r="M126" s="32"/>
      <c r="N126" s="32"/>
      <c r="O126" s="32"/>
      <c r="P126" s="404"/>
      <c r="Q126" s="404"/>
    </row>
    <row r="127" spans="2:17" ht="15.75" thickBot="1"/>
    <row r="128" spans="2:17" ht="54" customHeight="1">
      <c r="B128" s="615" t="s">
        <v>17</v>
      </c>
      <c r="C128" s="615" t="s">
        <v>124</v>
      </c>
      <c r="D128" s="114" t="s">
        <v>125</v>
      </c>
      <c r="E128" s="615" t="s">
        <v>27</v>
      </c>
      <c r="F128" s="142" t="s">
        <v>138</v>
      </c>
      <c r="G128" s="143"/>
    </row>
    <row r="129" spans="2:7" ht="120.75" customHeight="1">
      <c r="B129" s="1285" t="s">
        <v>139</v>
      </c>
      <c r="C129" s="144" t="s">
        <v>140</v>
      </c>
      <c r="D129" s="605">
        <v>25</v>
      </c>
      <c r="E129" s="605"/>
      <c r="F129" s="1286">
        <f>+E129+E130+E131</f>
        <v>0</v>
      </c>
      <c r="G129" s="145"/>
    </row>
    <row r="130" spans="2:7" ht="76.150000000000006" customHeight="1">
      <c r="B130" s="1285"/>
      <c r="C130" s="144" t="s">
        <v>141</v>
      </c>
      <c r="D130" s="602">
        <v>25</v>
      </c>
      <c r="E130" s="605"/>
      <c r="F130" s="1287"/>
      <c r="G130" s="145"/>
    </row>
    <row r="131" spans="2:7" ht="69" customHeight="1">
      <c r="B131" s="1285"/>
      <c r="C131" s="144" t="s">
        <v>142</v>
      </c>
      <c r="D131" s="605">
        <v>10</v>
      </c>
      <c r="E131" s="605"/>
      <c r="F131" s="1288"/>
      <c r="G131" s="145"/>
    </row>
    <row r="132" spans="2:7">
      <c r="C132"/>
    </row>
    <row r="134" spans="2:7">
      <c r="B134" s="42" t="s">
        <v>143</v>
      </c>
    </row>
    <row r="137" spans="2:7">
      <c r="B137" s="43" t="s">
        <v>17</v>
      </c>
      <c r="C137" s="43" t="s">
        <v>26</v>
      </c>
      <c r="D137" s="615" t="s">
        <v>27</v>
      </c>
      <c r="E137" s="615" t="s">
        <v>28</v>
      </c>
    </row>
    <row r="138" spans="2:7" ht="28.5">
      <c r="B138" s="49" t="s">
        <v>144</v>
      </c>
      <c r="C138" s="50">
        <v>40</v>
      </c>
      <c r="D138" s="605">
        <f>+E112</f>
        <v>0</v>
      </c>
      <c r="E138" s="1265">
        <f>+D138+D139</f>
        <v>0</v>
      </c>
    </row>
    <row r="139" spans="2:7" ht="42.75">
      <c r="B139" s="49" t="s">
        <v>145</v>
      </c>
      <c r="C139" s="50">
        <v>60</v>
      </c>
      <c r="D139" s="605">
        <f>+F129</f>
        <v>0</v>
      </c>
      <c r="E139" s="1266"/>
    </row>
  </sheetData>
  <mergeCells count="115">
    <mergeCell ref="E138:E139"/>
    <mergeCell ref="P122:Q122"/>
    <mergeCell ref="P123:Q123"/>
    <mergeCell ref="P124:Q124"/>
    <mergeCell ref="P125:Q125"/>
    <mergeCell ref="B129:B131"/>
    <mergeCell ref="F129:F131"/>
    <mergeCell ref="E112:E114"/>
    <mergeCell ref="B117:N117"/>
    <mergeCell ref="J119:L119"/>
    <mergeCell ref="P119:Q119"/>
    <mergeCell ref="P120:Q120"/>
    <mergeCell ref="P121:Q121"/>
    <mergeCell ref="P92:Q92"/>
    <mergeCell ref="D94:E94"/>
    <mergeCell ref="D95:E95"/>
    <mergeCell ref="B98:N98"/>
    <mergeCell ref="O98:P98"/>
    <mergeCell ref="B101:N101"/>
    <mergeCell ref="H90:H91"/>
    <mergeCell ref="I90:I91"/>
    <mergeCell ref="M90:M91"/>
    <mergeCell ref="N90:N91"/>
    <mergeCell ref="O90:O91"/>
    <mergeCell ref="P90:Q90"/>
    <mergeCell ref="P91:Q91"/>
    <mergeCell ref="B90:B91"/>
    <mergeCell ref="C90:C91"/>
    <mergeCell ref="D90:D91"/>
    <mergeCell ref="E90:E91"/>
    <mergeCell ref="F90:F91"/>
    <mergeCell ref="G90:G91"/>
    <mergeCell ref="H88:H89"/>
    <mergeCell ref="I88:I89"/>
    <mergeCell ref="M88:M89"/>
    <mergeCell ref="N88:N89"/>
    <mergeCell ref="O88:O89"/>
    <mergeCell ref="P88:Q88"/>
    <mergeCell ref="P89:Q89"/>
    <mergeCell ref="B88:B89"/>
    <mergeCell ref="C88:C89"/>
    <mergeCell ref="D88:D89"/>
    <mergeCell ref="E88:E89"/>
    <mergeCell ref="F88:F89"/>
    <mergeCell ref="G88:G89"/>
    <mergeCell ref="H85:H87"/>
    <mergeCell ref="I85:I87"/>
    <mergeCell ref="M85:M87"/>
    <mergeCell ref="N85:N87"/>
    <mergeCell ref="O85:O87"/>
    <mergeCell ref="P85:Q85"/>
    <mergeCell ref="P86:Q86"/>
    <mergeCell ref="P87:Q87"/>
    <mergeCell ref="B85:B87"/>
    <mergeCell ref="C85:C87"/>
    <mergeCell ref="D85:D87"/>
    <mergeCell ref="E85:E87"/>
    <mergeCell ref="F85:F87"/>
    <mergeCell ref="G85:G87"/>
    <mergeCell ref="M80:M81"/>
    <mergeCell ref="O80:O81"/>
    <mergeCell ref="P80:Q80"/>
    <mergeCell ref="P81:Q81"/>
    <mergeCell ref="P82:Q82"/>
    <mergeCell ref="P83:Q83"/>
    <mergeCell ref="P78:Q78"/>
    <mergeCell ref="P79:Q79"/>
    <mergeCell ref="B80:B81"/>
    <mergeCell ref="C80:C81"/>
    <mergeCell ref="D80:D81"/>
    <mergeCell ref="E80:E81"/>
    <mergeCell ref="F80:F81"/>
    <mergeCell ref="G80:G81"/>
    <mergeCell ref="H80:H81"/>
    <mergeCell ref="I80:I81"/>
    <mergeCell ref="H73:H78"/>
    <mergeCell ref="I73:I78"/>
    <mergeCell ref="M73:M78"/>
    <mergeCell ref="N73:N74"/>
    <mergeCell ref="O73:O78"/>
    <mergeCell ref="P73:Q73"/>
    <mergeCell ref="P74:Q74"/>
    <mergeCell ref="P75:Q75"/>
    <mergeCell ref="P76:Q76"/>
    <mergeCell ref="P77:Q77"/>
    <mergeCell ref="B73:B78"/>
    <mergeCell ref="C73:C78"/>
    <mergeCell ref="D73:D78"/>
    <mergeCell ref="E73:E78"/>
    <mergeCell ref="F73:F78"/>
    <mergeCell ref="G73:G78"/>
    <mergeCell ref="O61:P61"/>
    <mergeCell ref="O62:P62"/>
    <mergeCell ref="B68:N68"/>
    <mergeCell ref="J71:L71"/>
    <mergeCell ref="P71:Q71"/>
    <mergeCell ref="P72:Q72"/>
    <mergeCell ref="F54:R54"/>
    <mergeCell ref="C56:N56"/>
    <mergeCell ref="B58:N58"/>
    <mergeCell ref="C10:E10"/>
    <mergeCell ref="B14:C15"/>
    <mergeCell ref="B16:C16"/>
    <mergeCell ref="E24:Q24"/>
    <mergeCell ref="E35:E36"/>
    <mergeCell ref="M38:N38"/>
    <mergeCell ref="B2:P2"/>
    <mergeCell ref="B4:P4"/>
    <mergeCell ref="C6:N6"/>
    <mergeCell ref="C7:N7"/>
    <mergeCell ref="C8:N8"/>
    <mergeCell ref="C9:N9"/>
    <mergeCell ref="B52:B53"/>
    <mergeCell ref="C52:C53"/>
    <mergeCell ref="D52:E52"/>
  </mergeCells>
  <dataValidations count="2">
    <dataValidation type="decimal" allowBlank="1" showInputMessage="1" showErrorMessage="1" sqref="WVH983055 WLL983055 C65551 IV65551 SR65551 ACN65551 AMJ65551 AWF65551 BGB65551 BPX65551 BZT65551 CJP65551 CTL65551 DDH65551 DND65551 DWZ65551 EGV65551 EQR65551 FAN65551 FKJ65551 FUF65551 GEB65551 GNX65551 GXT65551 HHP65551 HRL65551 IBH65551 ILD65551 IUZ65551 JEV65551 JOR65551 JYN65551 KIJ65551 KSF65551 LCB65551 LLX65551 LVT65551 MFP65551 MPL65551 MZH65551 NJD65551 NSZ65551 OCV65551 OMR65551 OWN65551 PGJ65551 PQF65551 QAB65551 QJX65551 QTT65551 RDP65551 RNL65551 RXH65551 SHD65551 SQZ65551 TAV65551 TKR65551 TUN65551 UEJ65551 UOF65551 UYB65551 VHX65551 VRT65551 WBP65551 WLL65551 WVH65551 C131087 IV131087 SR131087 ACN131087 AMJ131087 AWF131087 BGB131087 BPX131087 BZT131087 CJP131087 CTL131087 DDH131087 DND131087 DWZ131087 EGV131087 EQR131087 FAN131087 FKJ131087 FUF131087 GEB131087 GNX131087 GXT131087 HHP131087 HRL131087 IBH131087 ILD131087 IUZ131087 JEV131087 JOR131087 JYN131087 KIJ131087 KSF131087 LCB131087 LLX131087 LVT131087 MFP131087 MPL131087 MZH131087 NJD131087 NSZ131087 OCV131087 OMR131087 OWN131087 PGJ131087 PQF131087 QAB131087 QJX131087 QTT131087 RDP131087 RNL131087 RXH131087 SHD131087 SQZ131087 TAV131087 TKR131087 TUN131087 UEJ131087 UOF131087 UYB131087 VHX131087 VRT131087 WBP131087 WLL131087 WVH131087 C196623 IV196623 SR196623 ACN196623 AMJ196623 AWF196623 BGB196623 BPX196623 BZT196623 CJP196623 CTL196623 DDH196623 DND196623 DWZ196623 EGV196623 EQR196623 FAN196623 FKJ196623 FUF196623 GEB196623 GNX196623 GXT196623 HHP196623 HRL196623 IBH196623 ILD196623 IUZ196623 JEV196623 JOR196623 JYN196623 KIJ196623 KSF196623 LCB196623 LLX196623 LVT196623 MFP196623 MPL196623 MZH196623 NJD196623 NSZ196623 OCV196623 OMR196623 OWN196623 PGJ196623 PQF196623 QAB196623 QJX196623 QTT196623 RDP196623 RNL196623 RXH196623 SHD196623 SQZ196623 TAV196623 TKR196623 TUN196623 UEJ196623 UOF196623 UYB196623 VHX196623 VRT196623 WBP196623 WLL196623 WVH196623 C262159 IV262159 SR262159 ACN262159 AMJ262159 AWF262159 BGB262159 BPX262159 BZT262159 CJP262159 CTL262159 DDH262159 DND262159 DWZ262159 EGV262159 EQR262159 FAN262159 FKJ262159 FUF262159 GEB262159 GNX262159 GXT262159 HHP262159 HRL262159 IBH262159 ILD262159 IUZ262159 JEV262159 JOR262159 JYN262159 KIJ262159 KSF262159 LCB262159 LLX262159 LVT262159 MFP262159 MPL262159 MZH262159 NJD262159 NSZ262159 OCV262159 OMR262159 OWN262159 PGJ262159 PQF262159 QAB262159 QJX262159 QTT262159 RDP262159 RNL262159 RXH262159 SHD262159 SQZ262159 TAV262159 TKR262159 TUN262159 UEJ262159 UOF262159 UYB262159 VHX262159 VRT262159 WBP262159 WLL262159 WVH262159 C327695 IV327695 SR327695 ACN327695 AMJ327695 AWF327695 BGB327695 BPX327695 BZT327695 CJP327695 CTL327695 DDH327695 DND327695 DWZ327695 EGV327695 EQR327695 FAN327695 FKJ327695 FUF327695 GEB327695 GNX327695 GXT327695 HHP327695 HRL327695 IBH327695 ILD327695 IUZ327695 JEV327695 JOR327695 JYN327695 KIJ327695 KSF327695 LCB327695 LLX327695 LVT327695 MFP327695 MPL327695 MZH327695 NJD327695 NSZ327695 OCV327695 OMR327695 OWN327695 PGJ327695 PQF327695 QAB327695 QJX327695 QTT327695 RDP327695 RNL327695 RXH327695 SHD327695 SQZ327695 TAV327695 TKR327695 TUN327695 UEJ327695 UOF327695 UYB327695 VHX327695 VRT327695 WBP327695 WLL327695 WVH327695 C393231 IV393231 SR393231 ACN393231 AMJ393231 AWF393231 BGB393231 BPX393231 BZT393231 CJP393231 CTL393231 DDH393231 DND393231 DWZ393231 EGV393231 EQR393231 FAN393231 FKJ393231 FUF393231 GEB393231 GNX393231 GXT393231 HHP393231 HRL393231 IBH393231 ILD393231 IUZ393231 JEV393231 JOR393231 JYN393231 KIJ393231 KSF393231 LCB393231 LLX393231 LVT393231 MFP393231 MPL393231 MZH393231 NJD393231 NSZ393231 OCV393231 OMR393231 OWN393231 PGJ393231 PQF393231 QAB393231 QJX393231 QTT393231 RDP393231 RNL393231 RXH393231 SHD393231 SQZ393231 TAV393231 TKR393231 TUN393231 UEJ393231 UOF393231 UYB393231 VHX393231 VRT393231 WBP393231 WLL393231 WVH393231 C458767 IV458767 SR458767 ACN458767 AMJ458767 AWF458767 BGB458767 BPX458767 BZT458767 CJP458767 CTL458767 DDH458767 DND458767 DWZ458767 EGV458767 EQR458767 FAN458767 FKJ458767 FUF458767 GEB458767 GNX458767 GXT458767 HHP458767 HRL458767 IBH458767 ILD458767 IUZ458767 JEV458767 JOR458767 JYN458767 KIJ458767 KSF458767 LCB458767 LLX458767 LVT458767 MFP458767 MPL458767 MZH458767 NJD458767 NSZ458767 OCV458767 OMR458767 OWN458767 PGJ458767 PQF458767 QAB458767 QJX458767 QTT458767 RDP458767 RNL458767 RXH458767 SHD458767 SQZ458767 TAV458767 TKR458767 TUN458767 UEJ458767 UOF458767 UYB458767 VHX458767 VRT458767 WBP458767 WLL458767 WVH458767 C524303 IV524303 SR524303 ACN524303 AMJ524303 AWF524303 BGB524303 BPX524303 BZT524303 CJP524303 CTL524303 DDH524303 DND524303 DWZ524303 EGV524303 EQR524303 FAN524303 FKJ524303 FUF524303 GEB524303 GNX524303 GXT524303 HHP524303 HRL524303 IBH524303 ILD524303 IUZ524303 JEV524303 JOR524303 JYN524303 KIJ524303 KSF524303 LCB524303 LLX524303 LVT524303 MFP524303 MPL524303 MZH524303 NJD524303 NSZ524303 OCV524303 OMR524303 OWN524303 PGJ524303 PQF524303 QAB524303 QJX524303 QTT524303 RDP524303 RNL524303 RXH524303 SHD524303 SQZ524303 TAV524303 TKR524303 TUN524303 UEJ524303 UOF524303 UYB524303 VHX524303 VRT524303 WBP524303 WLL524303 WVH524303 C589839 IV589839 SR589839 ACN589839 AMJ589839 AWF589839 BGB589839 BPX589839 BZT589839 CJP589839 CTL589839 DDH589839 DND589839 DWZ589839 EGV589839 EQR589839 FAN589839 FKJ589839 FUF589839 GEB589839 GNX589839 GXT589839 HHP589839 HRL589839 IBH589839 ILD589839 IUZ589839 JEV589839 JOR589839 JYN589839 KIJ589839 KSF589839 LCB589839 LLX589839 LVT589839 MFP589839 MPL589839 MZH589839 NJD589839 NSZ589839 OCV589839 OMR589839 OWN589839 PGJ589839 PQF589839 QAB589839 QJX589839 QTT589839 RDP589839 RNL589839 RXH589839 SHD589839 SQZ589839 TAV589839 TKR589839 TUN589839 UEJ589839 UOF589839 UYB589839 VHX589839 VRT589839 WBP589839 WLL589839 WVH589839 C655375 IV655375 SR655375 ACN655375 AMJ655375 AWF655375 BGB655375 BPX655375 BZT655375 CJP655375 CTL655375 DDH655375 DND655375 DWZ655375 EGV655375 EQR655375 FAN655375 FKJ655375 FUF655375 GEB655375 GNX655375 GXT655375 HHP655375 HRL655375 IBH655375 ILD655375 IUZ655375 JEV655375 JOR655375 JYN655375 KIJ655375 KSF655375 LCB655375 LLX655375 LVT655375 MFP655375 MPL655375 MZH655375 NJD655375 NSZ655375 OCV655375 OMR655375 OWN655375 PGJ655375 PQF655375 QAB655375 QJX655375 QTT655375 RDP655375 RNL655375 RXH655375 SHD655375 SQZ655375 TAV655375 TKR655375 TUN655375 UEJ655375 UOF655375 UYB655375 VHX655375 VRT655375 WBP655375 WLL655375 WVH655375 C720911 IV720911 SR720911 ACN720911 AMJ720911 AWF720911 BGB720911 BPX720911 BZT720911 CJP720911 CTL720911 DDH720911 DND720911 DWZ720911 EGV720911 EQR720911 FAN720911 FKJ720911 FUF720911 GEB720911 GNX720911 GXT720911 HHP720911 HRL720911 IBH720911 ILD720911 IUZ720911 JEV720911 JOR720911 JYN720911 KIJ720911 KSF720911 LCB720911 LLX720911 LVT720911 MFP720911 MPL720911 MZH720911 NJD720911 NSZ720911 OCV720911 OMR720911 OWN720911 PGJ720911 PQF720911 QAB720911 QJX720911 QTT720911 RDP720911 RNL720911 RXH720911 SHD720911 SQZ720911 TAV720911 TKR720911 TUN720911 UEJ720911 UOF720911 UYB720911 VHX720911 VRT720911 WBP720911 WLL720911 WVH720911 C786447 IV786447 SR786447 ACN786447 AMJ786447 AWF786447 BGB786447 BPX786447 BZT786447 CJP786447 CTL786447 DDH786447 DND786447 DWZ786447 EGV786447 EQR786447 FAN786447 FKJ786447 FUF786447 GEB786447 GNX786447 GXT786447 HHP786447 HRL786447 IBH786447 ILD786447 IUZ786447 JEV786447 JOR786447 JYN786447 KIJ786447 KSF786447 LCB786447 LLX786447 LVT786447 MFP786447 MPL786447 MZH786447 NJD786447 NSZ786447 OCV786447 OMR786447 OWN786447 PGJ786447 PQF786447 QAB786447 QJX786447 QTT786447 RDP786447 RNL786447 RXH786447 SHD786447 SQZ786447 TAV786447 TKR786447 TUN786447 UEJ786447 UOF786447 UYB786447 VHX786447 VRT786447 WBP786447 WLL786447 WVH786447 C851983 IV851983 SR851983 ACN851983 AMJ851983 AWF851983 BGB851983 BPX851983 BZT851983 CJP851983 CTL851983 DDH851983 DND851983 DWZ851983 EGV851983 EQR851983 FAN851983 FKJ851983 FUF851983 GEB851983 GNX851983 GXT851983 HHP851983 HRL851983 IBH851983 ILD851983 IUZ851983 JEV851983 JOR851983 JYN851983 KIJ851983 KSF851983 LCB851983 LLX851983 LVT851983 MFP851983 MPL851983 MZH851983 NJD851983 NSZ851983 OCV851983 OMR851983 OWN851983 PGJ851983 PQF851983 QAB851983 QJX851983 QTT851983 RDP851983 RNL851983 RXH851983 SHD851983 SQZ851983 TAV851983 TKR851983 TUN851983 UEJ851983 UOF851983 UYB851983 VHX851983 VRT851983 WBP851983 WLL851983 WVH851983 C917519 IV917519 SR917519 ACN917519 AMJ917519 AWF917519 BGB917519 BPX917519 BZT917519 CJP917519 CTL917519 DDH917519 DND917519 DWZ917519 EGV917519 EQR917519 FAN917519 FKJ917519 FUF917519 GEB917519 GNX917519 GXT917519 HHP917519 HRL917519 IBH917519 ILD917519 IUZ917519 JEV917519 JOR917519 JYN917519 KIJ917519 KSF917519 LCB917519 LLX917519 LVT917519 MFP917519 MPL917519 MZH917519 NJD917519 NSZ917519 OCV917519 OMR917519 OWN917519 PGJ917519 PQF917519 QAB917519 QJX917519 QTT917519 RDP917519 RNL917519 RXH917519 SHD917519 SQZ917519 TAV917519 TKR917519 TUN917519 UEJ917519 UOF917519 UYB917519 VHX917519 VRT917519 WBP917519 WLL917519 WVH917519 C983055 IV983055 SR983055 ACN983055 AMJ983055 AWF983055 BGB983055 BPX983055 BZT983055 CJP983055 CTL983055 DDH983055 DND983055 DWZ983055 EGV983055 EQR983055 FAN983055 FKJ983055 FUF983055 GEB983055 GNX983055 GXT983055 HHP983055 HRL983055 IBH983055 ILD983055 IUZ983055 JEV983055 JOR983055 JYN983055 KIJ983055 KSF983055 LCB983055 LLX983055 LVT983055 MFP983055 MPL983055 MZH983055 NJD983055 NSZ983055 OCV983055 OMR983055 OWN983055 PGJ983055 PQF983055 QAB983055 QJX983055 QTT983055 RDP983055 RNL983055 RXH983055 SHD983055 SQZ983055 TAV983055 TKR983055 TUN983055 UEJ983055 UOF983055 UYB983055 VHX983055 VRT983055 WBP983055 WVH18:WVH37 WLL18:WLL37 WBP18:WBP37 VRT18:VRT37 VHX18:VHX37 UYB18:UYB37 UOF18:UOF37 UEJ18:UEJ37 TUN18:TUN37 TKR18:TKR37 TAV18:TAV37 SQZ18:SQZ37 SHD18:SHD37 RXH18:RXH37 RNL18:RNL37 RDP18:RDP37 QTT18:QTT37 QJX18:QJX37 QAB18:QAB37 PQF18:PQF37 PGJ18:PGJ37 OWN18:OWN37 OMR18:OMR37 OCV18:OCV37 NSZ18:NSZ37 NJD18:NJD37 MZH18:MZH37 MPL18:MPL37 MFP18:MFP37 LVT18:LVT37 LLX18:LLX37 LCB18:LCB37 KSF18:KSF37 KIJ18:KIJ37 JYN18:JYN37 JOR18:JOR37 JEV18:JEV37 IUZ18:IUZ37 ILD18:ILD37 IBH18:IBH37 HRL18:HRL37 HHP18:HHP37 GXT18:GXT37 GNX18:GNX37 GEB18:GEB37 FUF18:FUF37 FKJ18:FKJ37 FAN18:FAN37 EQR18:EQR37 EGV18:EGV37 DWZ18:DWZ37 DND18:DND37 DDH18:DDH37 CTL18:CTL37 CJP18:CJP37 BZT18:BZT37 BPX18:BPX37 BGB18:BGB37 AWF18:AWF37 AMJ18:AMJ37 ACN18:ACN37 SR18:SR37 IV18:IV37">
      <formula1>0</formula1>
      <formula2>1</formula2>
    </dataValidation>
    <dataValidation type="list" allowBlank="1" showInputMessage="1" showErrorMessage="1" sqref="WVE983055 A65551 IS65551 SO65551 ACK65551 AMG65551 AWC65551 BFY65551 BPU65551 BZQ65551 CJM65551 CTI65551 DDE65551 DNA65551 DWW65551 EGS65551 EQO65551 FAK65551 FKG65551 FUC65551 GDY65551 GNU65551 GXQ65551 HHM65551 HRI65551 IBE65551 ILA65551 IUW65551 JES65551 JOO65551 JYK65551 KIG65551 KSC65551 LBY65551 LLU65551 LVQ65551 MFM65551 MPI65551 MZE65551 NJA65551 NSW65551 OCS65551 OMO65551 OWK65551 PGG65551 PQC65551 PZY65551 QJU65551 QTQ65551 RDM65551 RNI65551 RXE65551 SHA65551 SQW65551 TAS65551 TKO65551 TUK65551 UEG65551 UOC65551 UXY65551 VHU65551 VRQ65551 WBM65551 WLI65551 WVE65551 A131087 IS131087 SO131087 ACK131087 AMG131087 AWC131087 BFY131087 BPU131087 BZQ131087 CJM131087 CTI131087 DDE131087 DNA131087 DWW131087 EGS131087 EQO131087 FAK131087 FKG131087 FUC131087 GDY131087 GNU131087 GXQ131087 HHM131087 HRI131087 IBE131087 ILA131087 IUW131087 JES131087 JOO131087 JYK131087 KIG131087 KSC131087 LBY131087 LLU131087 LVQ131087 MFM131087 MPI131087 MZE131087 NJA131087 NSW131087 OCS131087 OMO131087 OWK131087 PGG131087 PQC131087 PZY131087 QJU131087 QTQ131087 RDM131087 RNI131087 RXE131087 SHA131087 SQW131087 TAS131087 TKO131087 TUK131087 UEG131087 UOC131087 UXY131087 VHU131087 VRQ131087 WBM131087 WLI131087 WVE131087 A196623 IS196623 SO196623 ACK196623 AMG196623 AWC196623 BFY196623 BPU196623 BZQ196623 CJM196623 CTI196623 DDE196623 DNA196623 DWW196623 EGS196623 EQO196623 FAK196623 FKG196623 FUC196623 GDY196623 GNU196623 GXQ196623 HHM196623 HRI196623 IBE196623 ILA196623 IUW196623 JES196623 JOO196623 JYK196623 KIG196623 KSC196623 LBY196623 LLU196623 LVQ196623 MFM196623 MPI196623 MZE196623 NJA196623 NSW196623 OCS196623 OMO196623 OWK196623 PGG196623 PQC196623 PZY196623 QJU196623 QTQ196623 RDM196623 RNI196623 RXE196623 SHA196623 SQW196623 TAS196623 TKO196623 TUK196623 UEG196623 UOC196623 UXY196623 VHU196623 VRQ196623 WBM196623 WLI196623 WVE196623 A262159 IS262159 SO262159 ACK262159 AMG262159 AWC262159 BFY262159 BPU262159 BZQ262159 CJM262159 CTI262159 DDE262159 DNA262159 DWW262159 EGS262159 EQO262159 FAK262159 FKG262159 FUC262159 GDY262159 GNU262159 GXQ262159 HHM262159 HRI262159 IBE262159 ILA262159 IUW262159 JES262159 JOO262159 JYK262159 KIG262159 KSC262159 LBY262159 LLU262159 LVQ262159 MFM262159 MPI262159 MZE262159 NJA262159 NSW262159 OCS262159 OMO262159 OWK262159 PGG262159 PQC262159 PZY262159 QJU262159 QTQ262159 RDM262159 RNI262159 RXE262159 SHA262159 SQW262159 TAS262159 TKO262159 TUK262159 UEG262159 UOC262159 UXY262159 VHU262159 VRQ262159 WBM262159 WLI262159 WVE262159 A327695 IS327695 SO327695 ACK327695 AMG327695 AWC327695 BFY327695 BPU327695 BZQ327695 CJM327695 CTI327695 DDE327695 DNA327695 DWW327695 EGS327695 EQO327695 FAK327695 FKG327695 FUC327695 GDY327695 GNU327695 GXQ327695 HHM327695 HRI327695 IBE327695 ILA327695 IUW327695 JES327695 JOO327695 JYK327695 KIG327695 KSC327695 LBY327695 LLU327695 LVQ327695 MFM327695 MPI327695 MZE327695 NJA327695 NSW327695 OCS327695 OMO327695 OWK327695 PGG327695 PQC327695 PZY327695 QJU327695 QTQ327695 RDM327695 RNI327695 RXE327695 SHA327695 SQW327695 TAS327695 TKO327695 TUK327695 UEG327695 UOC327695 UXY327695 VHU327695 VRQ327695 WBM327695 WLI327695 WVE327695 A393231 IS393231 SO393231 ACK393231 AMG393231 AWC393231 BFY393231 BPU393231 BZQ393231 CJM393231 CTI393231 DDE393231 DNA393231 DWW393231 EGS393231 EQO393231 FAK393231 FKG393231 FUC393231 GDY393231 GNU393231 GXQ393231 HHM393231 HRI393231 IBE393231 ILA393231 IUW393231 JES393231 JOO393231 JYK393231 KIG393231 KSC393231 LBY393231 LLU393231 LVQ393231 MFM393231 MPI393231 MZE393231 NJA393231 NSW393231 OCS393231 OMO393231 OWK393231 PGG393231 PQC393231 PZY393231 QJU393231 QTQ393231 RDM393231 RNI393231 RXE393231 SHA393231 SQW393231 TAS393231 TKO393231 TUK393231 UEG393231 UOC393231 UXY393231 VHU393231 VRQ393231 WBM393231 WLI393231 WVE393231 A458767 IS458767 SO458767 ACK458767 AMG458767 AWC458767 BFY458767 BPU458767 BZQ458767 CJM458767 CTI458767 DDE458767 DNA458767 DWW458767 EGS458767 EQO458767 FAK458767 FKG458767 FUC458767 GDY458767 GNU458767 GXQ458767 HHM458767 HRI458767 IBE458767 ILA458767 IUW458767 JES458767 JOO458767 JYK458767 KIG458767 KSC458767 LBY458767 LLU458767 LVQ458767 MFM458767 MPI458767 MZE458767 NJA458767 NSW458767 OCS458767 OMO458767 OWK458767 PGG458767 PQC458767 PZY458767 QJU458767 QTQ458767 RDM458767 RNI458767 RXE458767 SHA458767 SQW458767 TAS458767 TKO458767 TUK458767 UEG458767 UOC458767 UXY458767 VHU458767 VRQ458767 WBM458767 WLI458767 WVE458767 A524303 IS524303 SO524303 ACK524303 AMG524303 AWC524303 BFY524303 BPU524303 BZQ524303 CJM524303 CTI524303 DDE524303 DNA524303 DWW524303 EGS524303 EQO524303 FAK524303 FKG524303 FUC524303 GDY524303 GNU524303 GXQ524303 HHM524303 HRI524303 IBE524303 ILA524303 IUW524303 JES524303 JOO524303 JYK524303 KIG524303 KSC524303 LBY524303 LLU524303 LVQ524303 MFM524303 MPI524303 MZE524303 NJA524303 NSW524303 OCS524303 OMO524303 OWK524303 PGG524303 PQC524303 PZY524303 QJU524303 QTQ524303 RDM524303 RNI524303 RXE524303 SHA524303 SQW524303 TAS524303 TKO524303 TUK524303 UEG524303 UOC524303 UXY524303 VHU524303 VRQ524303 WBM524303 WLI524303 WVE524303 A589839 IS589839 SO589839 ACK589839 AMG589839 AWC589839 BFY589839 BPU589839 BZQ589839 CJM589839 CTI589839 DDE589839 DNA589839 DWW589839 EGS589839 EQO589839 FAK589839 FKG589839 FUC589839 GDY589839 GNU589839 GXQ589839 HHM589839 HRI589839 IBE589839 ILA589839 IUW589839 JES589839 JOO589839 JYK589839 KIG589839 KSC589839 LBY589839 LLU589839 LVQ589839 MFM589839 MPI589839 MZE589839 NJA589839 NSW589839 OCS589839 OMO589839 OWK589839 PGG589839 PQC589839 PZY589839 QJU589839 QTQ589839 RDM589839 RNI589839 RXE589839 SHA589839 SQW589839 TAS589839 TKO589839 TUK589839 UEG589839 UOC589839 UXY589839 VHU589839 VRQ589839 WBM589839 WLI589839 WVE589839 A655375 IS655375 SO655375 ACK655375 AMG655375 AWC655375 BFY655375 BPU655375 BZQ655375 CJM655375 CTI655375 DDE655375 DNA655375 DWW655375 EGS655375 EQO655375 FAK655375 FKG655375 FUC655375 GDY655375 GNU655375 GXQ655375 HHM655375 HRI655375 IBE655375 ILA655375 IUW655375 JES655375 JOO655375 JYK655375 KIG655375 KSC655375 LBY655375 LLU655375 LVQ655375 MFM655375 MPI655375 MZE655375 NJA655375 NSW655375 OCS655375 OMO655375 OWK655375 PGG655375 PQC655375 PZY655375 QJU655375 QTQ655375 RDM655375 RNI655375 RXE655375 SHA655375 SQW655375 TAS655375 TKO655375 TUK655375 UEG655375 UOC655375 UXY655375 VHU655375 VRQ655375 WBM655375 WLI655375 WVE655375 A720911 IS720911 SO720911 ACK720911 AMG720911 AWC720911 BFY720911 BPU720911 BZQ720911 CJM720911 CTI720911 DDE720911 DNA720911 DWW720911 EGS720911 EQO720911 FAK720911 FKG720911 FUC720911 GDY720911 GNU720911 GXQ720911 HHM720911 HRI720911 IBE720911 ILA720911 IUW720911 JES720911 JOO720911 JYK720911 KIG720911 KSC720911 LBY720911 LLU720911 LVQ720911 MFM720911 MPI720911 MZE720911 NJA720911 NSW720911 OCS720911 OMO720911 OWK720911 PGG720911 PQC720911 PZY720911 QJU720911 QTQ720911 RDM720911 RNI720911 RXE720911 SHA720911 SQW720911 TAS720911 TKO720911 TUK720911 UEG720911 UOC720911 UXY720911 VHU720911 VRQ720911 WBM720911 WLI720911 WVE720911 A786447 IS786447 SO786447 ACK786447 AMG786447 AWC786447 BFY786447 BPU786447 BZQ786447 CJM786447 CTI786447 DDE786447 DNA786447 DWW786447 EGS786447 EQO786447 FAK786447 FKG786447 FUC786447 GDY786447 GNU786447 GXQ786447 HHM786447 HRI786447 IBE786447 ILA786447 IUW786447 JES786447 JOO786447 JYK786447 KIG786447 KSC786447 LBY786447 LLU786447 LVQ786447 MFM786447 MPI786447 MZE786447 NJA786447 NSW786447 OCS786447 OMO786447 OWK786447 PGG786447 PQC786447 PZY786447 QJU786447 QTQ786447 RDM786447 RNI786447 RXE786447 SHA786447 SQW786447 TAS786447 TKO786447 TUK786447 UEG786447 UOC786447 UXY786447 VHU786447 VRQ786447 WBM786447 WLI786447 WVE786447 A851983 IS851983 SO851983 ACK851983 AMG851983 AWC851983 BFY851983 BPU851983 BZQ851983 CJM851983 CTI851983 DDE851983 DNA851983 DWW851983 EGS851983 EQO851983 FAK851983 FKG851983 FUC851983 GDY851983 GNU851983 GXQ851983 HHM851983 HRI851983 IBE851983 ILA851983 IUW851983 JES851983 JOO851983 JYK851983 KIG851983 KSC851983 LBY851983 LLU851983 LVQ851983 MFM851983 MPI851983 MZE851983 NJA851983 NSW851983 OCS851983 OMO851983 OWK851983 PGG851983 PQC851983 PZY851983 QJU851983 QTQ851983 RDM851983 RNI851983 RXE851983 SHA851983 SQW851983 TAS851983 TKO851983 TUK851983 UEG851983 UOC851983 UXY851983 VHU851983 VRQ851983 WBM851983 WLI851983 WVE851983 A917519 IS917519 SO917519 ACK917519 AMG917519 AWC917519 BFY917519 BPU917519 BZQ917519 CJM917519 CTI917519 DDE917519 DNA917519 DWW917519 EGS917519 EQO917519 FAK917519 FKG917519 FUC917519 GDY917519 GNU917519 GXQ917519 HHM917519 HRI917519 IBE917519 ILA917519 IUW917519 JES917519 JOO917519 JYK917519 KIG917519 KSC917519 LBY917519 LLU917519 LVQ917519 MFM917519 MPI917519 MZE917519 NJA917519 NSW917519 OCS917519 OMO917519 OWK917519 PGG917519 PQC917519 PZY917519 QJU917519 QTQ917519 RDM917519 RNI917519 RXE917519 SHA917519 SQW917519 TAS917519 TKO917519 TUK917519 UEG917519 UOC917519 UXY917519 VHU917519 VRQ917519 WBM917519 WLI917519 WVE917519 A983055 IS983055 SO983055 ACK983055 AMG983055 AWC983055 BFY983055 BPU983055 BZQ983055 CJM983055 CTI983055 DDE983055 DNA983055 DWW983055 EGS983055 EQO983055 FAK983055 FKG983055 FUC983055 GDY983055 GNU983055 GXQ983055 HHM983055 HRI983055 IBE983055 ILA983055 IUW983055 JES983055 JOO983055 JYK983055 KIG983055 KSC983055 LBY983055 LLU983055 LVQ983055 MFM983055 MPI983055 MZE983055 NJA983055 NSW983055 OCS983055 OMO983055 OWK983055 PGG983055 PQC983055 PZY983055 QJU983055 QTQ983055 RDM983055 RNI983055 RXE983055 SHA983055 SQW983055 TAS983055 TKO983055 TUK983055 UEG983055 UOC983055 UXY983055 VHU983055 VRQ983055 WBM983055 WLI983055 WVE18:WVE37 WLI18:WLI37 WBM18:WBM37 VRQ18:VRQ37 VHU18:VHU37 UXY18:UXY37 UOC18:UOC37 UEG18:UEG37 TUK18:TUK37 TKO18:TKO37 TAS18:TAS37 SQW18:SQW37 SHA18:SHA37 RXE18:RXE37 RNI18:RNI37 RDM18:RDM37 QTQ18:QTQ37 QJU18:QJU37 PZY18:PZY37 PQC18:PQC37 PGG18:PGG37 OWK18:OWK37 OMO18:OMO37 OCS18:OCS37 NSW18:NSW37 NJA18:NJA37 MZE18:MZE37 MPI18:MPI37 MFM18:MFM37 LVQ18:LVQ37 LLU18:LLU37 LBY18:LBY37 KSC18:KSC37 KIG18:KIG37 JYK18:JYK37 JOO18:JOO37 JES18:JES37 IUW18:IUW37 ILA18:ILA37 IBE18:IBE37 HRI18:HRI37 HHM18:HHM37 GXQ18:GXQ37 GNU18:GNU37 GDY18:GDY37 FUC18:FUC37 FKG18:FKG37 FAK18:FAK37 EQO18:EQO37 EGS18:EGS37 DWW18:DWW37 DNA18:DNA37 DDE18:DDE37 CTI18:CTI37 CJM18:CJM37 BZQ18:BZQ37 BPU18:BPU37 BFY18:BFY37 AWC18:AWC37 AMG18:AMG37 ACK18:ACK37 SO18:SO37 IS18:IS37 A18:A37">
      <formula1>"1,2,3,4,5"</formula1>
    </dataValidation>
  </dataValidations>
  <pageMargins left="0.7" right="0.7" top="0.75" bottom="0.75" header="0.3" footer="0.3"/>
  <pageSetup orientation="portrait" horizontalDpi="4294967295" verticalDpi="4294967295"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2:Z141"/>
  <sheetViews>
    <sheetView topLeftCell="B1" zoomScale="70" zoomScaleNormal="70" workbookViewId="0">
      <selection activeCell="D1" sqref="D1"/>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3509</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23</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23</v>
      </c>
      <c r="E15" s="20">
        <v>730898350</v>
      </c>
      <c r="F15" s="693">
        <v>350</v>
      </c>
      <c r="G15" s="779"/>
      <c r="I15" s="23"/>
      <c r="J15" s="23"/>
      <c r="K15" s="23"/>
      <c r="L15" s="23"/>
      <c r="M15" s="23"/>
      <c r="N15" s="16"/>
    </row>
    <row r="16" spans="2:16" ht="15.75" thickBot="1">
      <c r="B16" s="1263" t="s">
        <v>13</v>
      </c>
      <c r="C16" s="1264"/>
      <c r="D16" s="613"/>
      <c r="E16" s="20">
        <v>730898350</v>
      </c>
      <c r="F16" s="693">
        <v>350</v>
      </c>
      <c r="G16" s="779"/>
      <c r="H16" s="25"/>
      <c r="I16" s="15"/>
      <c r="J16" s="15"/>
      <c r="K16" s="15"/>
      <c r="L16" s="15"/>
      <c r="M16" s="15"/>
      <c r="N16" s="26"/>
    </row>
    <row r="17" spans="1:17" ht="45.75" thickBot="1">
      <c r="A17" s="30"/>
      <c r="B17" s="31" t="s">
        <v>14</v>
      </c>
      <c r="C17" s="31" t="s">
        <v>15</v>
      </c>
      <c r="E17" s="19"/>
      <c r="F17" s="19"/>
      <c r="G17" s="19"/>
      <c r="H17" s="19"/>
      <c r="I17" s="32"/>
      <c r="J17" s="32"/>
      <c r="K17" s="32"/>
      <c r="L17" s="32"/>
      <c r="M17" s="32"/>
    </row>
    <row r="18" spans="1:17" ht="15.75" thickBot="1">
      <c r="A18" s="33">
        <v>1</v>
      </c>
      <c r="C18" s="1235">
        <f>+F16*0.8</f>
        <v>280</v>
      </c>
      <c r="D18" s="647"/>
      <c r="E18" s="1236">
        <f>E16</f>
        <v>730898350</v>
      </c>
      <c r="F18" s="37"/>
      <c r="G18" s="37"/>
      <c r="H18" s="37"/>
      <c r="I18" s="38"/>
      <c r="J18" s="38"/>
      <c r="K18" s="38"/>
      <c r="L18" s="38"/>
      <c r="M18" s="38"/>
    </row>
    <row r="19" spans="1:17">
      <c r="A19" s="773"/>
      <c r="C19" s="40"/>
      <c r="D19" s="23"/>
      <c r="E19" s="41"/>
      <c r="F19" s="37"/>
      <c r="G19" s="37"/>
      <c r="H19" s="37"/>
      <c r="I19" s="38"/>
      <c r="J19" s="38"/>
      <c r="K19" s="38"/>
      <c r="L19" s="38"/>
      <c r="M19" s="38"/>
    </row>
    <row r="20" spans="1:17">
      <c r="A20" s="773"/>
      <c r="C20" s="40"/>
      <c r="D20" s="23"/>
      <c r="E20" s="41"/>
      <c r="F20" s="37"/>
      <c r="G20" s="37"/>
      <c r="H20" s="37"/>
      <c r="I20" s="38"/>
      <c r="J20" s="38"/>
      <c r="K20" s="38"/>
      <c r="L20" s="38"/>
      <c r="M20" s="38"/>
    </row>
    <row r="21" spans="1:17">
      <c r="A21" s="773"/>
      <c r="B21" s="42" t="s">
        <v>16</v>
      </c>
      <c r="C21"/>
      <c r="D21"/>
      <c r="E21"/>
      <c r="F21"/>
      <c r="G21"/>
      <c r="H21"/>
      <c r="I21" s="15"/>
      <c r="J21" s="15"/>
      <c r="K21" s="15"/>
      <c r="L21" s="15"/>
      <c r="M21" s="15"/>
      <c r="N21" s="16"/>
    </row>
    <row r="22" spans="1:17">
      <c r="A22" s="773"/>
      <c r="B22"/>
      <c r="C22"/>
      <c r="D22"/>
      <c r="E22"/>
      <c r="F22"/>
      <c r="G22"/>
      <c r="H22"/>
      <c r="I22" s="15"/>
      <c r="J22" s="15"/>
      <c r="K22" s="15"/>
      <c r="L22" s="15"/>
      <c r="M22" s="15"/>
      <c r="N22" s="16"/>
    </row>
    <row r="23" spans="1:17">
      <c r="A23" s="773"/>
      <c r="B23" s="43" t="s">
        <v>17</v>
      </c>
      <c r="C23" s="43" t="s">
        <v>18</v>
      </c>
      <c r="D23" s="43" t="s">
        <v>19</v>
      </c>
      <c r="E23"/>
      <c r="F23"/>
      <c r="G23"/>
      <c r="H23"/>
      <c r="I23" s="15"/>
      <c r="J23" s="15"/>
      <c r="K23" s="15"/>
      <c r="L23" s="15"/>
      <c r="M23" s="15"/>
      <c r="N23" s="16"/>
    </row>
    <row r="24" spans="1:17" ht="36.75" customHeight="1">
      <c r="A24" s="773"/>
      <c r="B24" s="44" t="s">
        <v>20</v>
      </c>
      <c r="C24" s="605"/>
      <c r="D24" s="605" t="s">
        <v>184</v>
      </c>
      <c r="E24" s="1512" t="s">
        <v>3572</v>
      </c>
      <c r="F24" s="1513"/>
      <c r="G24" s="1513"/>
      <c r="H24" s="1513"/>
      <c r="I24" s="1513"/>
      <c r="J24" s="1513"/>
      <c r="K24" s="1513"/>
      <c r="L24" s="1513"/>
      <c r="M24" s="1513"/>
      <c r="N24" s="1513"/>
      <c r="O24" s="1513"/>
      <c r="P24" s="1513"/>
      <c r="Q24" s="1513"/>
    </row>
    <row r="25" spans="1:17">
      <c r="A25" s="773"/>
      <c r="B25" s="44" t="s">
        <v>21</v>
      </c>
      <c r="C25" s="605"/>
      <c r="D25" s="1171" t="s">
        <v>184</v>
      </c>
      <c r="E25"/>
      <c r="F25"/>
      <c r="G25"/>
      <c r="H25"/>
      <c r="I25" s="15"/>
      <c r="J25" s="15"/>
      <c r="K25" s="15"/>
      <c r="L25" s="15"/>
      <c r="M25" s="15"/>
      <c r="N25" s="16"/>
    </row>
    <row r="26" spans="1:17">
      <c r="A26" s="773"/>
      <c r="B26" s="44" t="s">
        <v>22</v>
      </c>
      <c r="C26" s="605" t="s">
        <v>184</v>
      </c>
      <c r="D26" s="605"/>
      <c r="E26"/>
      <c r="F26"/>
      <c r="G26"/>
      <c r="H26"/>
      <c r="I26" s="15"/>
      <c r="J26" s="15"/>
      <c r="K26" s="15"/>
      <c r="L26" s="15"/>
      <c r="M26" s="15"/>
      <c r="N26" s="16"/>
    </row>
    <row r="27" spans="1:17">
      <c r="A27" s="773"/>
      <c r="B27" s="44" t="s">
        <v>23</v>
      </c>
      <c r="C27" s="605"/>
      <c r="D27" s="605" t="s">
        <v>184</v>
      </c>
      <c r="E27"/>
      <c r="F27"/>
      <c r="G27"/>
      <c r="H27"/>
      <c r="I27" s="15"/>
      <c r="J27" s="15"/>
      <c r="K27" s="15"/>
      <c r="L27" s="15"/>
      <c r="M27" s="15"/>
      <c r="N27" s="16"/>
    </row>
    <row r="28" spans="1:17">
      <c r="A28" s="773"/>
      <c r="B28" s="44" t="s">
        <v>24</v>
      </c>
      <c r="C28" s="605" t="s">
        <v>184</v>
      </c>
      <c r="D28" s="605"/>
      <c r="E28"/>
      <c r="F28"/>
      <c r="G28"/>
      <c r="H28"/>
      <c r="I28" s="15"/>
      <c r="J28" s="15"/>
      <c r="K28" s="15"/>
      <c r="L28" s="15"/>
      <c r="M28" s="15"/>
      <c r="N28" s="16"/>
    </row>
    <row r="29" spans="1:17">
      <c r="A29" s="773"/>
      <c r="B29"/>
      <c r="C29"/>
      <c r="D29"/>
      <c r="E29"/>
      <c r="F29"/>
      <c r="G29"/>
      <c r="H29"/>
      <c r="I29" s="15"/>
      <c r="J29" s="15"/>
      <c r="K29" s="15"/>
      <c r="L29" s="15"/>
      <c r="M29" s="15"/>
      <c r="N29" s="16"/>
    </row>
    <row r="30" spans="1:17">
      <c r="A30" s="773"/>
      <c r="B30"/>
      <c r="C30"/>
      <c r="D30"/>
      <c r="E30"/>
      <c r="F30"/>
      <c r="G30"/>
      <c r="H30"/>
      <c r="I30" s="15"/>
      <c r="J30" s="15"/>
      <c r="K30" s="15"/>
      <c r="L30" s="15"/>
      <c r="M30" s="15"/>
      <c r="N30" s="16"/>
    </row>
    <row r="31" spans="1:17">
      <c r="A31" s="773"/>
      <c r="B31" s="42" t="s">
        <v>25</v>
      </c>
      <c r="C31"/>
      <c r="D31"/>
      <c r="E31"/>
      <c r="F31"/>
      <c r="G31"/>
      <c r="H31"/>
      <c r="I31" s="15"/>
      <c r="J31" s="15"/>
      <c r="K31" s="15"/>
      <c r="L31" s="15"/>
      <c r="M31" s="15"/>
      <c r="N31" s="16"/>
    </row>
    <row r="32" spans="1:17">
      <c r="A32" s="773"/>
      <c r="B32"/>
      <c r="C32"/>
      <c r="D32"/>
      <c r="E32"/>
      <c r="F32"/>
      <c r="G32"/>
      <c r="H32"/>
      <c r="I32" s="15"/>
      <c r="J32" s="15"/>
      <c r="K32" s="15"/>
      <c r="L32" s="15"/>
      <c r="M32" s="15"/>
      <c r="N32" s="16"/>
    </row>
    <row r="33" spans="1:26">
      <c r="A33" s="773"/>
      <c r="B33"/>
      <c r="C33"/>
      <c r="D33"/>
      <c r="E33"/>
      <c r="F33"/>
      <c r="G33"/>
      <c r="H33"/>
      <c r="I33" s="15"/>
      <c r="J33" s="15"/>
      <c r="K33" s="15"/>
      <c r="L33" s="15"/>
      <c r="M33" s="15"/>
      <c r="N33" s="16"/>
    </row>
    <row r="34" spans="1:26">
      <c r="A34" s="773"/>
      <c r="B34" s="43" t="s">
        <v>17</v>
      </c>
      <c r="C34" s="43" t="s">
        <v>26</v>
      </c>
      <c r="D34" s="615" t="s">
        <v>27</v>
      </c>
      <c r="E34" s="615" t="s">
        <v>28</v>
      </c>
      <c r="F34"/>
      <c r="G34"/>
      <c r="H34"/>
      <c r="I34" s="15"/>
      <c r="J34" s="15"/>
      <c r="K34" s="15"/>
      <c r="L34" s="15"/>
      <c r="M34" s="15"/>
      <c r="N34" s="16"/>
    </row>
    <row r="35" spans="1:26" ht="28.5">
      <c r="A35" s="773"/>
      <c r="B35" s="49" t="s">
        <v>29</v>
      </c>
      <c r="C35" s="50">
        <v>40</v>
      </c>
      <c r="D35" s="605">
        <v>0</v>
      </c>
      <c r="E35" s="1265">
        <f>+D35+D36</f>
        <v>0</v>
      </c>
      <c r="F35"/>
      <c r="G35"/>
      <c r="H35"/>
      <c r="I35" s="15"/>
      <c r="J35" s="15"/>
      <c r="K35" s="15"/>
      <c r="L35" s="15"/>
      <c r="M35" s="15"/>
      <c r="N35" s="16"/>
    </row>
    <row r="36" spans="1:26" ht="42.75">
      <c r="A36" s="773"/>
      <c r="B36" s="49" t="s">
        <v>30</v>
      </c>
      <c r="C36" s="50">
        <v>60</v>
      </c>
      <c r="D36" s="605">
        <f>+F140</f>
        <v>0</v>
      </c>
      <c r="E36" s="1266"/>
      <c r="F36"/>
      <c r="G36"/>
      <c r="H36"/>
      <c r="I36" s="15"/>
      <c r="J36" s="15"/>
      <c r="K36" s="15"/>
      <c r="L36" s="15"/>
      <c r="M36" s="15"/>
      <c r="N36" s="16"/>
    </row>
    <row r="37" spans="1:26">
      <c r="A37" s="773"/>
      <c r="C37" s="40"/>
      <c r="D37" s="23"/>
      <c r="E37" s="41"/>
      <c r="F37" s="37"/>
      <c r="G37" s="37"/>
      <c r="H37" s="37"/>
      <c r="I37" s="38"/>
      <c r="J37" s="38"/>
      <c r="K37" s="38"/>
      <c r="L37" s="38"/>
      <c r="M37" s="38"/>
    </row>
    <row r="38" spans="1:26" ht="15.75" thickBot="1">
      <c r="M38" s="1267" t="s">
        <v>31</v>
      </c>
      <c r="N38" s="1267"/>
    </row>
    <row r="39" spans="1:26">
      <c r="B39" s="42" t="s">
        <v>32</v>
      </c>
      <c r="M39" s="51"/>
      <c r="N39" s="51"/>
    </row>
    <row r="40" spans="1:26" ht="15.75" thickBot="1">
      <c r="M40" s="51"/>
      <c r="N40" s="51"/>
    </row>
    <row r="41" spans="1:26" s="15" customFormat="1" ht="109.5" customHeight="1">
      <c r="B41" s="52" t="s">
        <v>33</v>
      </c>
      <c r="C41" s="52" t="s">
        <v>34</v>
      </c>
      <c r="D41" s="52" t="s">
        <v>35</v>
      </c>
      <c r="E41" s="52" t="s">
        <v>36</v>
      </c>
      <c r="F41" s="52" t="s">
        <v>37</v>
      </c>
      <c r="G41" s="52" t="s">
        <v>38</v>
      </c>
      <c r="H41" s="52" t="s">
        <v>39</v>
      </c>
      <c r="I41" s="52" t="s">
        <v>40</v>
      </c>
      <c r="J41" s="52" t="s">
        <v>41</v>
      </c>
      <c r="K41" s="52" t="s">
        <v>42</v>
      </c>
      <c r="L41" s="52" t="s">
        <v>43</v>
      </c>
      <c r="M41" s="53" t="s">
        <v>44</v>
      </c>
      <c r="N41" s="52" t="s">
        <v>45</v>
      </c>
      <c r="O41" s="52" t="s">
        <v>46</v>
      </c>
      <c r="P41" s="54" t="s">
        <v>47</v>
      </c>
      <c r="Q41" s="54" t="s">
        <v>48</v>
      </c>
    </row>
    <row r="42" spans="1:26" s="162" customFormat="1" ht="90">
      <c r="A42" s="150">
        <v>1</v>
      </c>
      <c r="B42" s="153" t="s">
        <v>3509</v>
      </c>
      <c r="C42" s="152" t="s">
        <v>3509</v>
      </c>
      <c r="D42" s="152" t="s">
        <v>3510</v>
      </c>
      <c r="E42" s="159" t="s">
        <v>3511</v>
      </c>
      <c r="F42" s="155" t="s">
        <v>18</v>
      </c>
      <c r="G42" s="184" t="s">
        <v>53</v>
      </c>
      <c r="H42" s="156">
        <v>40070</v>
      </c>
      <c r="I42" s="156">
        <v>40178</v>
      </c>
      <c r="J42" s="157" t="s">
        <v>19</v>
      </c>
      <c r="K42" s="769">
        <v>0.9</v>
      </c>
      <c r="L42" s="545">
        <v>3</v>
      </c>
      <c r="M42" s="159">
        <v>5276</v>
      </c>
      <c r="N42" s="173" t="s">
        <v>53</v>
      </c>
      <c r="O42" s="160">
        <v>581476721</v>
      </c>
      <c r="P42" s="1047" t="s">
        <v>3512</v>
      </c>
      <c r="Q42" s="174" t="s">
        <v>3573</v>
      </c>
      <c r="R42" s="175"/>
      <c r="S42" s="175"/>
      <c r="T42" s="175"/>
      <c r="U42" s="175"/>
      <c r="V42" s="175"/>
      <c r="W42" s="175"/>
      <c r="X42" s="175"/>
      <c r="Y42" s="175"/>
      <c r="Z42" s="175"/>
    </row>
    <row r="43" spans="1:26" s="162" customFormat="1" ht="90">
      <c r="A43" s="150">
        <f>+A42+1</f>
        <v>2</v>
      </c>
      <c r="B43" s="153" t="s">
        <v>3509</v>
      </c>
      <c r="C43" s="152" t="s">
        <v>3509</v>
      </c>
      <c r="D43" s="152" t="s">
        <v>3510</v>
      </c>
      <c r="E43" s="159" t="s">
        <v>3514</v>
      </c>
      <c r="F43" s="155" t="s">
        <v>18</v>
      </c>
      <c r="G43" s="155" t="s">
        <v>53</v>
      </c>
      <c r="H43" s="156">
        <v>40212</v>
      </c>
      <c r="I43" s="156">
        <v>40392</v>
      </c>
      <c r="J43" s="157" t="s">
        <v>19</v>
      </c>
      <c r="K43" s="769">
        <f>(DAYS360(H43,I43))/30</f>
        <v>5.9666666666666668</v>
      </c>
      <c r="L43" s="545">
        <v>0</v>
      </c>
      <c r="M43" s="159">
        <v>5276</v>
      </c>
      <c r="N43" s="173" t="s">
        <v>53</v>
      </c>
      <c r="O43" s="160">
        <v>448319748</v>
      </c>
      <c r="P43" s="1047" t="s">
        <v>3515</v>
      </c>
      <c r="Q43" s="174" t="s">
        <v>3573</v>
      </c>
      <c r="R43" s="175"/>
      <c r="S43" s="175"/>
      <c r="T43" s="175"/>
      <c r="U43" s="175"/>
      <c r="V43" s="175"/>
      <c r="W43" s="175"/>
      <c r="X43" s="175"/>
      <c r="Y43" s="175"/>
      <c r="Z43" s="175"/>
    </row>
    <row r="44" spans="1:26" s="162" customFormat="1" ht="90">
      <c r="A44" s="150">
        <f t="shared" ref="A44:A49" si="0">+A43+1</f>
        <v>3</v>
      </c>
      <c r="B44" s="153" t="s">
        <v>3509</v>
      </c>
      <c r="C44" s="152" t="s">
        <v>3509</v>
      </c>
      <c r="D44" s="153" t="s">
        <v>3516</v>
      </c>
      <c r="E44" s="159" t="s">
        <v>3517</v>
      </c>
      <c r="F44" s="155" t="s">
        <v>18</v>
      </c>
      <c r="G44" s="155" t="s">
        <v>53</v>
      </c>
      <c r="H44" s="156">
        <v>40499</v>
      </c>
      <c r="I44" s="156">
        <v>40543</v>
      </c>
      <c r="J44" s="157" t="s">
        <v>19</v>
      </c>
      <c r="K44" s="769">
        <f t="shared" ref="K44:K48" si="1">(DAYS360(H44,I44))/30</f>
        <v>1.4666666666666666</v>
      </c>
      <c r="L44" s="545">
        <v>0</v>
      </c>
      <c r="M44" s="159">
        <v>4678</v>
      </c>
      <c r="N44" s="173" t="s">
        <v>53</v>
      </c>
      <c r="O44" s="160">
        <v>689188912</v>
      </c>
      <c r="P44" s="1047" t="s">
        <v>3518</v>
      </c>
      <c r="Q44" s="174" t="s">
        <v>3573</v>
      </c>
      <c r="R44" s="175"/>
      <c r="S44" s="175"/>
      <c r="T44" s="175"/>
      <c r="U44" s="175"/>
      <c r="V44" s="175"/>
      <c r="W44" s="175"/>
      <c r="X44" s="175"/>
      <c r="Y44" s="175"/>
      <c r="Z44" s="175"/>
    </row>
    <row r="45" spans="1:26" s="162" customFormat="1" ht="90">
      <c r="A45" s="150">
        <f t="shared" si="0"/>
        <v>4</v>
      </c>
      <c r="B45" s="153" t="s">
        <v>3509</v>
      </c>
      <c r="C45" s="152" t="s">
        <v>3509</v>
      </c>
      <c r="D45" s="152" t="s">
        <v>3510</v>
      </c>
      <c r="E45" s="159" t="s">
        <v>3519</v>
      </c>
      <c r="F45" s="155" t="s">
        <v>18</v>
      </c>
      <c r="G45" s="155" t="s">
        <v>53</v>
      </c>
      <c r="H45" s="156">
        <v>40617</v>
      </c>
      <c r="I45" s="156">
        <v>40908</v>
      </c>
      <c r="J45" s="157" t="s">
        <v>19</v>
      </c>
      <c r="K45" s="769">
        <f t="shared" si="1"/>
        <v>9.5333333333333332</v>
      </c>
      <c r="L45" s="545">
        <v>0</v>
      </c>
      <c r="M45" s="159">
        <v>2935</v>
      </c>
      <c r="N45" s="173" t="s">
        <v>53</v>
      </c>
      <c r="O45" s="160">
        <v>2409283383</v>
      </c>
      <c r="P45" s="1047" t="s">
        <v>3520</v>
      </c>
      <c r="Q45" s="174" t="s">
        <v>3573</v>
      </c>
      <c r="R45" s="175"/>
      <c r="S45" s="175"/>
      <c r="T45" s="175"/>
      <c r="U45" s="175"/>
      <c r="V45" s="175"/>
      <c r="W45" s="175"/>
      <c r="X45" s="175"/>
      <c r="Y45" s="175"/>
      <c r="Z45" s="175"/>
    </row>
    <row r="46" spans="1:26" s="162" customFormat="1" ht="90">
      <c r="A46" s="150">
        <f t="shared" si="0"/>
        <v>5</v>
      </c>
      <c r="B46" s="153" t="s">
        <v>3509</v>
      </c>
      <c r="C46" s="152" t="s">
        <v>3509</v>
      </c>
      <c r="D46" s="161" t="s">
        <v>3521</v>
      </c>
      <c r="E46" s="150" t="s">
        <v>3522</v>
      </c>
      <c r="F46" s="155" t="s">
        <v>18</v>
      </c>
      <c r="G46" s="155" t="s">
        <v>53</v>
      </c>
      <c r="H46" s="156">
        <v>40823</v>
      </c>
      <c r="I46" s="156">
        <v>41250</v>
      </c>
      <c r="J46" s="157" t="s">
        <v>19</v>
      </c>
      <c r="K46" s="769">
        <v>11.2</v>
      </c>
      <c r="L46" s="545">
        <v>2.8</v>
      </c>
      <c r="M46" s="159">
        <v>130</v>
      </c>
      <c r="N46" s="173" t="s">
        <v>53</v>
      </c>
      <c r="O46" s="160">
        <v>515703000</v>
      </c>
      <c r="P46" s="1047" t="s">
        <v>3523</v>
      </c>
      <c r="Q46" s="174" t="s">
        <v>3573</v>
      </c>
      <c r="R46" s="175"/>
      <c r="S46" s="175"/>
      <c r="T46" s="175"/>
      <c r="U46" s="175"/>
      <c r="V46" s="175"/>
      <c r="W46" s="175"/>
      <c r="X46" s="175"/>
      <c r="Y46" s="175"/>
      <c r="Z46" s="175"/>
    </row>
    <row r="47" spans="1:26" s="162" customFormat="1" ht="90">
      <c r="A47" s="150">
        <f t="shared" si="0"/>
        <v>6</v>
      </c>
      <c r="B47" s="153" t="s">
        <v>3509</v>
      </c>
      <c r="C47" s="152" t="s">
        <v>3509</v>
      </c>
      <c r="D47" s="152" t="s">
        <v>3510</v>
      </c>
      <c r="E47" s="159">
        <v>1274</v>
      </c>
      <c r="F47" s="155" t="s">
        <v>18</v>
      </c>
      <c r="G47" s="155" t="s">
        <v>53</v>
      </c>
      <c r="H47" s="156">
        <v>41061</v>
      </c>
      <c r="I47" s="156">
        <v>41274</v>
      </c>
      <c r="J47" s="157" t="s">
        <v>19</v>
      </c>
      <c r="K47" s="769">
        <v>0.8</v>
      </c>
      <c r="L47" s="545">
        <v>7.2</v>
      </c>
      <c r="M47" s="159">
        <v>2000</v>
      </c>
      <c r="N47" s="173" t="s">
        <v>53</v>
      </c>
      <c r="O47" s="160">
        <v>1082274954</v>
      </c>
      <c r="P47" s="1047">
        <v>253</v>
      </c>
      <c r="Q47" s="174" t="s">
        <v>3573</v>
      </c>
      <c r="R47" s="175"/>
      <c r="S47" s="175"/>
      <c r="T47" s="175"/>
      <c r="U47" s="175"/>
      <c r="V47" s="175"/>
      <c r="W47" s="175"/>
      <c r="X47" s="175"/>
      <c r="Y47" s="175"/>
      <c r="Z47" s="175"/>
    </row>
    <row r="48" spans="1:26" s="162" customFormat="1" ht="90">
      <c r="A48" s="150">
        <f t="shared" si="0"/>
        <v>7</v>
      </c>
      <c r="B48" s="153" t="s">
        <v>3509</v>
      </c>
      <c r="C48" s="152" t="s">
        <v>3509</v>
      </c>
      <c r="D48" s="152" t="s">
        <v>3510</v>
      </c>
      <c r="E48" s="159">
        <v>381</v>
      </c>
      <c r="F48" s="155" t="s">
        <v>18</v>
      </c>
      <c r="G48" s="155" t="s">
        <v>53</v>
      </c>
      <c r="H48" s="156">
        <v>41472</v>
      </c>
      <c r="I48" s="156">
        <v>41639</v>
      </c>
      <c r="J48" s="157" t="s">
        <v>19</v>
      </c>
      <c r="K48" s="769">
        <f t="shared" si="1"/>
        <v>5.4666666666666668</v>
      </c>
      <c r="L48" s="545">
        <v>0</v>
      </c>
      <c r="M48" s="159">
        <v>3865</v>
      </c>
      <c r="N48" s="173" t="s">
        <v>53</v>
      </c>
      <c r="O48" s="160">
        <v>1514919480</v>
      </c>
      <c r="P48" s="1047" t="s">
        <v>3526</v>
      </c>
      <c r="Q48" s="174" t="s">
        <v>3573</v>
      </c>
      <c r="R48" s="175"/>
      <c r="S48" s="175"/>
      <c r="T48" s="175"/>
      <c r="U48" s="175"/>
      <c r="V48" s="175"/>
      <c r="W48" s="175"/>
      <c r="X48" s="175"/>
      <c r="Y48" s="175"/>
      <c r="Z48" s="175"/>
    </row>
    <row r="49" spans="1:26" s="162" customFormat="1" ht="90">
      <c r="A49" s="150">
        <f t="shared" si="0"/>
        <v>8</v>
      </c>
      <c r="B49" s="153" t="s">
        <v>3509</v>
      </c>
      <c r="C49" s="152" t="s">
        <v>3509</v>
      </c>
      <c r="D49" s="153" t="s">
        <v>3510</v>
      </c>
      <c r="E49" s="159">
        <v>577</v>
      </c>
      <c r="F49" s="155" t="s">
        <v>18</v>
      </c>
      <c r="G49" s="155" t="s">
        <v>53</v>
      </c>
      <c r="H49" s="156" t="s">
        <v>3527</v>
      </c>
      <c r="I49" s="156">
        <v>41471</v>
      </c>
      <c r="J49" s="157" t="s">
        <v>19</v>
      </c>
      <c r="K49" s="769">
        <v>1.6</v>
      </c>
      <c r="L49" s="545">
        <v>5.5</v>
      </c>
      <c r="M49" s="159">
        <v>2712</v>
      </c>
      <c r="N49" s="173" t="s">
        <v>53</v>
      </c>
      <c r="O49" s="160">
        <v>537662679</v>
      </c>
      <c r="P49" s="1047" t="s">
        <v>3528</v>
      </c>
      <c r="Q49" s="174" t="s">
        <v>3573</v>
      </c>
      <c r="R49" s="175"/>
      <c r="S49" s="175"/>
      <c r="T49" s="175"/>
      <c r="U49" s="175"/>
      <c r="V49" s="175"/>
      <c r="W49" s="175"/>
      <c r="X49" s="175"/>
      <c r="Y49" s="175"/>
      <c r="Z49" s="175"/>
    </row>
    <row r="50" spans="1:26" s="162" customFormat="1">
      <c r="A50" s="150"/>
      <c r="B50" s="151" t="s">
        <v>28</v>
      </c>
      <c r="C50" s="152"/>
      <c r="D50" s="153"/>
      <c r="E50" s="154"/>
      <c r="F50" s="155"/>
      <c r="G50" s="155"/>
      <c r="H50" s="155"/>
      <c r="I50" s="157"/>
      <c r="J50" s="157"/>
      <c r="K50" s="158">
        <f t="shared" ref="K50" si="2">SUM(K42:K49)</f>
        <v>36.933333333333337</v>
      </c>
      <c r="L50" s="158">
        <f t="shared" ref="L50:N50" si="3">SUM(L42:L49)</f>
        <v>18.5</v>
      </c>
      <c r="M50" s="185">
        <f t="shared" si="3"/>
        <v>26872</v>
      </c>
      <c r="N50" s="158">
        <f t="shared" si="3"/>
        <v>0</v>
      </c>
      <c r="O50" s="160"/>
      <c r="P50" s="160"/>
      <c r="Q50" s="161"/>
    </row>
    <row r="51" spans="1:26" s="112" customFormat="1">
      <c r="E51" s="163"/>
    </row>
    <row r="52" spans="1:26" s="112" customFormat="1">
      <c r="B52" s="1253" t="s">
        <v>60</v>
      </c>
      <c r="C52" s="1253" t="s">
        <v>61</v>
      </c>
      <c r="D52" s="1255" t="s">
        <v>62</v>
      </c>
      <c r="E52" s="1255"/>
    </row>
    <row r="53" spans="1:26" s="112" customFormat="1">
      <c r="B53" s="1254"/>
      <c r="C53" s="1254"/>
      <c r="D53" s="625" t="s">
        <v>63</v>
      </c>
      <c r="E53" s="165" t="s">
        <v>64</v>
      </c>
    </row>
    <row r="54" spans="1:26" s="112" customFormat="1" ht="30.6" customHeight="1">
      <c r="B54" s="166" t="s">
        <v>65</v>
      </c>
      <c r="C54" s="167">
        <f>+K50</f>
        <v>36.933333333333337</v>
      </c>
      <c r="D54" s="118"/>
      <c r="E54" s="118" t="s">
        <v>184</v>
      </c>
      <c r="F54" s="1512" t="s">
        <v>3572</v>
      </c>
      <c r="G54" s="1513"/>
      <c r="H54" s="1513"/>
      <c r="I54" s="1513"/>
      <c r="J54" s="1513"/>
      <c r="K54" s="1513"/>
      <c r="L54" s="1513"/>
      <c r="M54" s="1513"/>
      <c r="N54" s="1513"/>
      <c r="O54" s="1513"/>
      <c r="P54" s="1513"/>
      <c r="Q54" s="1513"/>
      <c r="R54" s="1513"/>
    </row>
    <row r="55" spans="1:26" s="112" customFormat="1" ht="30" customHeight="1">
      <c r="B55" s="166" t="s">
        <v>66</v>
      </c>
      <c r="C55" s="167">
        <f>+M50</f>
        <v>26872</v>
      </c>
      <c r="D55" s="118"/>
      <c r="E55" s="1175" t="s">
        <v>184</v>
      </c>
    </row>
    <row r="56" spans="1:26" s="112" customFormat="1">
      <c r="B56" s="113"/>
      <c r="C56" s="1274"/>
      <c r="D56" s="1274"/>
      <c r="E56" s="1274"/>
      <c r="F56" s="1274"/>
      <c r="G56" s="1274"/>
      <c r="H56" s="1274"/>
      <c r="I56" s="1274"/>
      <c r="J56" s="1274"/>
      <c r="K56" s="1274"/>
      <c r="L56" s="1274"/>
      <c r="M56" s="1274"/>
      <c r="N56" s="1274"/>
    </row>
    <row r="57" spans="1:26" ht="28.15" customHeight="1" thickBot="1"/>
    <row r="58" spans="1:26" ht="27" thickBot="1">
      <c r="B58" s="1275" t="s">
        <v>68</v>
      </c>
      <c r="C58" s="1275"/>
      <c r="D58" s="1275"/>
      <c r="E58" s="1275"/>
      <c r="F58" s="1275"/>
      <c r="G58" s="1275"/>
      <c r="H58" s="1275"/>
      <c r="I58" s="1275"/>
      <c r="J58" s="1275"/>
      <c r="K58" s="1275"/>
      <c r="L58" s="1275"/>
      <c r="M58" s="1275"/>
      <c r="N58" s="1275"/>
    </row>
    <row r="61" spans="1:26" ht="109.5" customHeight="1">
      <c r="B61" s="114" t="s">
        <v>69</v>
      </c>
      <c r="C61" s="115" t="s">
        <v>70</v>
      </c>
      <c r="D61" s="115" t="s">
        <v>71</v>
      </c>
      <c r="E61" s="115" t="s">
        <v>72</v>
      </c>
      <c r="F61" s="115" t="s">
        <v>73</v>
      </c>
      <c r="G61" s="115" t="s">
        <v>74</v>
      </c>
      <c r="H61" s="115" t="s">
        <v>75</v>
      </c>
      <c r="I61" s="115" t="s">
        <v>76</v>
      </c>
      <c r="J61" s="115" t="s">
        <v>77</v>
      </c>
      <c r="K61" s="115" t="s">
        <v>78</v>
      </c>
      <c r="L61" s="115" t="s">
        <v>79</v>
      </c>
      <c r="M61" s="116" t="s">
        <v>80</v>
      </c>
      <c r="N61" s="116" t="s">
        <v>81</v>
      </c>
      <c r="O61" s="1271" t="s">
        <v>82</v>
      </c>
      <c r="P61" s="1273"/>
      <c r="Q61" s="115" t="s">
        <v>83</v>
      </c>
    </row>
    <row r="62" spans="1:26">
      <c r="B62" s="119" t="s">
        <v>1028</v>
      </c>
      <c r="C62" s="119" t="s">
        <v>155</v>
      </c>
      <c r="D62" s="120" t="s">
        <v>3636</v>
      </c>
      <c r="E62" s="120">
        <v>350</v>
      </c>
      <c r="F62" s="121" t="s">
        <v>53</v>
      </c>
      <c r="G62" s="121" t="s">
        <v>53</v>
      </c>
      <c r="H62" s="121" t="s">
        <v>53</v>
      </c>
      <c r="I62" s="122" t="s">
        <v>18</v>
      </c>
      <c r="J62" s="122" t="s">
        <v>18</v>
      </c>
      <c r="K62" s="44" t="s">
        <v>18</v>
      </c>
      <c r="L62" s="44" t="s">
        <v>18</v>
      </c>
      <c r="M62" s="44" t="s">
        <v>18</v>
      </c>
      <c r="N62" s="44" t="s">
        <v>18</v>
      </c>
      <c r="O62" s="1278"/>
      <c r="P62" s="1279"/>
      <c r="Q62" s="44" t="s">
        <v>18</v>
      </c>
    </row>
    <row r="63" spans="1:26">
      <c r="B63" s="1" t="s">
        <v>88</v>
      </c>
    </row>
    <row r="64" spans="1:26">
      <c r="B64" s="1" t="s">
        <v>89</v>
      </c>
    </row>
    <row r="65" spans="2:17">
      <c r="B65" s="1" t="s">
        <v>90</v>
      </c>
    </row>
    <row r="67" spans="2:17" ht="15.75" thickBot="1"/>
    <row r="68" spans="2:17" ht="27" thickBot="1">
      <c r="B68" s="1268" t="s">
        <v>91</v>
      </c>
      <c r="C68" s="1269"/>
      <c r="D68" s="1269"/>
      <c r="E68" s="1269"/>
      <c r="F68" s="1269"/>
      <c r="G68" s="1269"/>
      <c r="H68" s="1269"/>
      <c r="I68" s="1269"/>
      <c r="J68" s="1269"/>
      <c r="K68" s="1269"/>
      <c r="L68" s="1269"/>
      <c r="M68" s="1269"/>
      <c r="N68" s="1270"/>
    </row>
    <row r="71" spans="2:17" ht="76.5" customHeight="1">
      <c r="B71" s="114" t="s">
        <v>92</v>
      </c>
      <c r="C71" s="114" t="s">
        <v>93</v>
      </c>
      <c r="D71" s="114" t="s">
        <v>94</v>
      </c>
      <c r="E71" s="114" t="s">
        <v>95</v>
      </c>
      <c r="F71" s="114" t="s">
        <v>96</v>
      </c>
      <c r="G71" s="114" t="s">
        <v>97</v>
      </c>
      <c r="H71" s="114" t="s">
        <v>98</v>
      </c>
      <c r="I71" s="114" t="s">
        <v>99</v>
      </c>
      <c r="J71" s="1271" t="s">
        <v>1608</v>
      </c>
      <c r="K71" s="1272"/>
      <c r="L71" s="1273"/>
      <c r="M71" s="114" t="s">
        <v>101</v>
      </c>
      <c r="N71" s="114" t="s">
        <v>102</v>
      </c>
      <c r="O71" s="114" t="s">
        <v>103</v>
      </c>
      <c r="P71" s="1271" t="s">
        <v>82</v>
      </c>
      <c r="Q71" s="1273"/>
    </row>
    <row r="72" spans="2:17" ht="76.5" customHeight="1">
      <c r="B72" s="1499" t="s">
        <v>104</v>
      </c>
      <c r="C72" s="1499" t="s">
        <v>2478</v>
      </c>
      <c r="D72" s="1360" t="s">
        <v>3637</v>
      </c>
      <c r="E72" s="1360">
        <v>40985338</v>
      </c>
      <c r="F72" s="1360" t="s">
        <v>114</v>
      </c>
      <c r="G72" s="1499" t="s">
        <v>115</v>
      </c>
      <c r="H72" s="1514">
        <v>38335</v>
      </c>
      <c r="I72" s="1303" t="s">
        <v>3498</v>
      </c>
      <c r="J72" s="119" t="s">
        <v>3638</v>
      </c>
      <c r="K72" s="188" t="s">
        <v>3639</v>
      </c>
      <c r="L72" s="188" t="s">
        <v>3640</v>
      </c>
      <c r="M72" s="1265" t="s">
        <v>18</v>
      </c>
      <c r="N72" s="605" t="s">
        <v>19</v>
      </c>
      <c r="O72" s="1265" t="s">
        <v>18</v>
      </c>
      <c r="P72" s="1280" t="s">
        <v>3641</v>
      </c>
      <c r="Q72" s="1280"/>
    </row>
    <row r="73" spans="2:17" ht="60" customHeight="1">
      <c r="B73" s="1501"/>
      <c r="C73" s="1501"/>
      <c r="D73" s="1362"/>
      <c r="E73" s="1362"/>
      <c r="F73" s="1362"/>
      <c r="G73" s="1501"/>
      <c r="H73" s="1516"/>
      <c r="I73" s="1305"/>
      <c r="J73" s="119" t="s">
        <v>3642</v>
      </c>
      <c r="K73" s="188" t="s">
        <v>3643</v>
      </c>
      <c r="L73" s="122" t="s">
        <v>3498</v>
      </c>
      <c r="M73" s="1266"/>
      <c r="N73" s="605" t="s">
        <v>19</v>
      </c>
      <c r="O73" s="1266"/>
      <c r="P73" s="1280" t="s">
        <v>3644</v>
      </c>
      <c r="Q73" s="1280"/>
    </row>
    <row r="74" spans="2:17" ht="33.6" customHeight="1">
      <c r="B74" s="1499" t="s">
        <v>2375</v>
      </c>
      <c r="C74" s="1499" t="s">
        <v>2484</v>
      </c>
      <c r="D74" s="1360" t="s">
        <v>3645</v>
      </c>
      <c r="E74" s="1360">
        <v>1113635896</v>
      </c>
      <c r="F74" s="1360" t="s">
        <v>114</v>
      </c>
      <c r="G74" s="1499" t="s">
        <v>244</v>
      </c>
      <c r="H74" s="1502">
        <v>41222</v>
      </c>
      <c r="I74" s="1505">
        <v>132686</v>
      </c>
      <c r="J74" s="121" t="s">
        <v>3646</v>
      </c>
      <c r="K74" s="554" t="s">
        <v>3647</v>
      </c>
      <c r="L74" s="121" t="s">
        <v>3498</v>
      </c>
      <c r="M74" s="1265" t="s">
        <v>18</v>
      </c>
      <c r="N74" s="605" t="s">
        <v>19</v>
      </c>
      <c r="O74" s="1265" t="s">
        <v>18</v>
      </c>
      <c r="P74" s="1280" t="s">
        <v>3644</v>
      </c>
      <c r="Q74" s="1280"/>
    </row>
    <row r="75" spans="2:17" ht="33.6" customHeight="1">
      <c r="B75" s="1500"/>
      <c r="C75" s="1500"/>
      <c r="D75" s="1361"/>
      <c r="E75" s="1361"/>
      <c r="F75" s="1361"/>
      <c r="G75" s="1500"/>
      <c r="H75" s="1503"/>
      <c r="I75" s="1506"/>
      <c r="J75" s="121" t="s">
        <v>3646</v>
      </c>
      <c r="K75" s="554" t="s">
        <v>3648</v>
      </c>
      <c r="L75" s="121" t="s">
        <v>3498</v>
      </c>
      <c r="M75" s="1283"/>
      <c r="N75" s="605" t="s">
        <v>19</v>
      </c>
      <c r="O75" s="1283"/>
      <c r="P75" s="1280" t="s">
        <v>3644</v>
      </c>
      <c r="Q75" s="1280"/>
    </row>
    <row r="76" spans="2:17" ht="64.5" customHeight="1">
      <c r="B76" s="1500"/>
      <c r="C76" s="1500"/>
      <c r="D76" s="1361"/>
      <c r="E76" s="1361"/>
      <c r="F76" s="1361"/>
      <c r="G76" s="1500"/>
      <c r="H76" s="1503"/>
      <c r="I76" s="1506"/>
      <c r="J76" s="121" t="s">
        <v>3509</v>
      </c>
      <c r="K76" s="554" t="s">
        <v>3648</v>
      </c>
      <c r="L76" s="121" t="s">
        <v>3498</v>
      </c>
      <c r="M76" s="1283"/>
      <c r="N76" s="605" t="s">
        <v>19</v>
      </c>
      <c r="O76" s="1283"/>
      <c r="P76" s="1280" t="s">
        <v>3649</v>
      </c>
      <c r="Q76" s="1280"/>
    </row>
    <row r="77" spans="2:17" ht="33.6" customHeight="1">
      <c r="B77" s="1500"/>
      <c r="C77" s="1500"/>
      <c r="D77" s="1361"/>
      <c r="E77" s="1361"/>
      <c r="F77" s="1361"/>
      <c r="G77" s="1500"/>
      <c r="H77" s="1503"/>
      <c r="I77" s="1506"/>
      <c r="J77" s="47" t="s">
        <v>3650</v>
      </c>
      <c r="K77" s="188" t="s">
        <v>3598</v>
      </c>
      <c r="L77" s="122" t="s">
        <v>3498</v>
      </c>
      <c r="M77" s="1283"/>
      <c r="N77" s="605" t="s">
        <v>19</v>
      </c>
      <c r="O77" s="1283"/>
      <c r="P77" s="1280" t="s">
        <v>3644</v>
      </c>
      <c r="Q77" s="1280"/>
    </row>
    <row r="78" spans="2:17" ht="52.5" customHeight="1">
      <c r="B78" s="1500"/>
      <c r="C78" s="1500"/>
      <c r="D78" s="1361"/>
      <c r="E78" s="1361"/>
      <c r="F78" s="1361"/>
      <c r="G78" s="1500"/>
      <c r="H78" s="1503"/>
      <c r="I78" s="1506"/>
      <c r="J78" s="47" t="s">
        <v>3651</v>
      </c>
      <c r="K78" s="188" t="s">
        <v>3652</v>
      </c>
      <c r="L78" s="122" t="s">
        <v>3653</v>
      </c>
      <c r="M78" s="1283"/>
      <c r="N78" s="605" t="s">
        <v>19</v>
      </c>
      <c r="O78" s="1283"/>
      <c r="P78" s="1276" t="s">
        <v>3654</v>
      </c>
      <c r="Q78" s="1277"/>
    </row>
    <row r="79" spans="2:17" ht="33.6" customHeight="1">
      <c r="B79" s="1501"/>
      <c r="C79" s="1501"/>
      <c r="D79" s="1362"/>
      <c r="E79" s="1362"/>
      <c r="F79" s="1362"/>
      <c r="G79" s="1501"/>
      <c r="H79" s="1504"/>
      <c r="I79" s="1507"/>
      <c r="J79" s="44" t="s">
        <v>3655</v>
      </c>
      <c r="K79" s="44" t="s">
        <v>3656</v>
      </c>
      <c r="L79" s="44" t="s">
        <v>3657</v>
      </c>
      <c r="M79" s="1266"/>
      <c r="N79" s="605" t="s">
        <v>18</v>
      </c>
      <c r="O79" s="1266"/>
      <c r="P79" s="1278" t="s">
        <v>3658</v>
      </c>
      <c r="Q79" s="1279"/>
    </row>
    <row r="80" spans="2:17" ht="33.6" customHeight="1">
      <c r="B80" s="1499" t="s">
        <v>2375</v>
      </c>
      <c r="C80" s="1499" t="s">
        <v>2484</v>
      </c>
      <c r="D80" s="1360" t="s">
        <v>3659</v>
      </c>
      <c r="E80" s="1360">
        <v>9773185</v>
      </c>
      <c r="F80" s="1360" t="s">
        <v>3660</v>
      </c>
      <c r="G80" s="1499" t="s">
        <v>2001</v>
      </c>
      <c r="H80" s="1502">
        <v>40994</v>
      </c>
      <c r="I80" s="1505" t="s">
        <v>3661</v>
      </c>
      <c r="J80" s="47" t="s">
        <v>3509</v>
      </c>
      <c r="K80" s="188" t="s">
        <v>3598</v>
      </c>
      <c r="L80" s="122" t="s">
        <v>3498</v>
      </c>
      <c r="M80" s="1265" t="s">
        <v>18</v>
      </c>
      <c r="N80" s="605" t="s">
        <v>19</v>
      </c>
      <c r="O80" s="1265" t="s">
        <v>18</v>
      </c>
      <c r="P80" s="1276" t="s">
        <v>3599</v>
      </c>
      <c r="Q80" s="1277"/>
    </row>
    <row r="81" spans="2:17" ht="33.6" customHeight="1">
      <c r="B81" s="1500"/>
      <c r="C81" s="1500"/>
      <c r="D81" s="1361"/>
      <c r="E81" s="1361"/>
      <c r="F81" s="1361"/>
      <c r="G81" s="1500"/>
      <c r="H81" s="1503"/>
      <c r="I81" s="1506"/>
      <c r="J81" s="47" t="s">
        <v>3650</v>
      </c>
      <c r="K81" s="188" t="s">
        <v>3598</v>
      </c>
      <c r="L81" s="122" t="s">
        <v>3498</v>
      </c>
      <c r="M81" s="1283"/>
      <c r="N81" s="605" t="s">
        <v>19</v>
      </c>
      <c r="O81" s="1283"/>
      <c r="P81" s="1276" t="s">
        <v>3599</v>
      </c>
      <c r="Q81" s="1277"/>
    </row>
    <row r="82" spans="2:17" ht="33.6" customHeight="1">
      <c r="B82" s="1500"/>
      <c r="C82" s="1500"/>
      <c r="D82" s="1361"/>
      <c r="E82" s="1361"/>
      <c r="F82" s="1361"/>
      <c r="G82" s="1500"/>
      <c r="H82" s="1503"/>
      <c r="I82" s="1506"/>
      <c r="J82" s="47" t="s">
        <v>3646</v>
      </c>
      <c r="K82" s="188" t="s">
        <v>3647</v>
      </c>
      <c r="L82" s="122" t="s">
        <v>3498</v>
      </c>
      <c r="M82" s="1283"/>
      <c r="N82" s="605" t="s">
        <v>19</v>
      </c>
      <c r="O82" s="1283"/>
      <c r="P82" s="1276" t="s">
        <v>3599</v>
      </c>
      <c r="Q82" s="1277"/>
    </row>
    <row r="83" spans="2:17" ht="48.75" customHeight="1">
      <c r="B83" s="1500"/>
      <c r="C83" s="1500"/>
      <c r="D83" s="1361"/>
      <c r="E83" s="1361"/>
      <c r="F83" s="1361"/>
      <c r="G83" s="1500"/>
      <c r="H83" s="1503"/>
      <c r="I83" s="1506"/>
      <c r="J83" s="44" t="s">
        <v>3662</v>
      </c>
      <c r="K83" s="44" t="s">
        <v>3663</v>
      </c>
      <c r="L83" s="44" t="s">
        <v>3664</v>
      </c>
      <c r="M83" s="1283"/>
      <c r="N83" s="605" t="s">
        <v>18</v>
      </c>
      <c r="O83" s="1283"/>
      <c r="P83" s="1276" t="s">
        <v>3665</v>
      </c>
      <c r="Q83" s="1277"/>
    </row>
    <row r="84" spans="2:17" ht="33.6" customHeight="1">
      <c r="B84" s="1500"/>
      <c r="C84" s="1500"/>
      <c r="D84" s="1361"/>
      <c r="E84" s="1361"/>
      <c r="F84" s="1361"/>
      <c r="G84" s="1500"/>
      <c r="H84" s="1503"/>
      <c r="I84" s="1506"/>
      <c r="J84" s="47" t="s">
        <v>3666</v>
      </c>
      <c r="K84" s="188" t="s">
        <v>3667</v>
      </c>
      <c r="L84" s="122" t="s">
        <v>3668</v>
      </c>
      <c r="M84" s="1283"/>
      <c r="N84" s="605" t="s">
        <v>18</v>
      </c>
      <c r="O84" s="1283"/>
      <c r="P84" s="1276" t="s">
        <v>3665</v>
      </c>
      <c r="Q84" s="1277"/>
    </row>
    <row r="85" spans="2:17" ht="33.6" customHeight="1">
      <c r="B85" s="1501"/>
      <c r="C85" s="1501"/>
      <c r="D85" s="1362"/>
      <c r="E85" s="1362"/>
      <c r="F85" s="1362"/>
      <c r="G85" s="1501"/>
      <c r="H85" s="1504"/>
      <c r="I85" s="1507"/>
      <c r="J85" s="44" t="s">
        <v>3669</v>
      </c>
      <c r="K85" s="44" t="s">
        <v>3670</v>
      </c>
      <c r="L85" s="44" t="s">
        <v>3671</v>
      </c>
      <c r="M85" s="1266"/>
      <c r="N85" s="605" t="s">
        <v>18</v>
      </c>
      <c r="O85" s="1266"/>
      <c r="P85" s="1276" t="s">
        <v>3665</v>
      </c>
      <c r="Q85" s="1277"/>
    </row>
    <row r="86" spans="2:17" ht="18.75" customHeight="1">
      <c r="B86" s="740"/>
      <c r="C86" s="740"/>
      <c r="D86" s="826"/>
      <c r="E86" s="826"/>
      <c r="F86" s="826"/>
      <c r="G86" s="740"/>
      <c r="H86" s="828"/>
      <c r="I86" s="829"/>
      <c r="J86" s="32"/>
      <c r="K86" s="32"/>
      <c r="L86" s="32"/>
      <c r="M86" s="404"/>
      <c r="N86" s="404"/>
      <c r="O86" s="404"/>
      <c r="P86" s="773"/>
      <c r="Q86" s="773"/>
    </row>
    <row r="87" spans="2:17" ht="33.6" customHeight="1">
      <c r="B87" s="217" t="s">
        <v>1098</v>
      </c>
      <c r="C87" s="217" t="s">
        <v>2478</v>
      </c>
      <c r="D87" s="47" t="s">
        <v>3672</v>
      </c>
      <c r="E87" s="47">
        <v>1130945147</v>
      </c>
      <c r="F87" s="47" t="s">
        <v>3673</v>
      </c>
      <c r="G87" s="217" t="s">
        <v>3674</v>
      </c>
      <c r="H87" s="418" t="s">
        <v>3498</v>
      </c>
      <c r="I87" s="698" t="s">
        <v>53</v>
      </c>
      <c r="J87" s="44" t="s">
        <v>3498</v>
      </c>
      <c r="K87" s="44" t="s">
        <v>3498</v>
      </c>
      <c r="L87" s="44" t="s">
        <v>3498</v>
      </c>
      <c r="M87" s="605" t="s">
        <v>53</v>
      </c>
      <c r="N87" s="605" t="s">
        <v>53</v>
      </c>
      <c r="O87" s="605" t="s">
        <v>53</v>
      </c>
      <c r="P87" s="1280"/>
      <c r="Q87" s="1280"/>
    </row>
    <row r="88" spans="2:17" ht="33.6" customHeight="1">
      <c r="B88" s="740"/>
      <c r="C88" s="740"/>
      <c r="D88" s="826"/>
      <c r="E88" s="826"/>
      <c r="F88" s="826"/>
      <c r="G88" s="740"/>
      <c r="H88" s="828"/>
      <c r="I88" s="829"/>
      <c r="J88" s="32"/>
      <c r="K88" s="32"/>
      <c r="L88" s="32"/>
      <c r="M88" s="404"/>
      <c r="N88" s="404"/>
      <c r="O88" s="404"/>
      <c r="P88" s="773"/>
      <c r="Q88" s="773"/>
    </row>
    <row r="89" spans="2:17" ht="33.6" customHeight="1">
      <c r="B89" s="740"/>
      <c r="C89" s="740"/>
      <c r="D89" s="826"/>
      <c r="E89" s="826"/>
      <c r="F89" s="826"/>
      <c r="G89" s="740"/>
      <c r="H89" s="828"/>
      <c r="I89" s="829"/>
      <c r="J89" s="32"/>
      <c r="K89" s="32"/>
      <c r="L89" s="32"/>
      <c r="M89" s="404"/>
      <c r="N89" s="404"/>
      <c r="O89" s="404"/>
      <c r="P89" s="773"/>
      <c r="Q89" s="773"/>
    </row>
    <row r="90" spans="2:17" ht="33.6" customHeight="1">
      <c r="B90" s="740"/>
      <c r="C90" s="740"/>
      <c r="D90" s="826"/>
      <c r="E90" s="826"/>
      <c r="F90" s="826"/>
      <c r="G90" s="740"/>
      <c r="H90" s="828"/>
      <c r="I90" s="829"/>
      <c r="J90" s="32"/>
      <c r="K90" s="32"/>
      <c r="L90" s="32"/>
      <c r="M90" s="404"/>
      <c r="N90" s="404"/>
      <c r="O90" s="404"/>
      <c r="P90" s="773"/>
      <c r="Q90" s="773"/>
    </row>
    <row r="91" spans="2:17" ht="33.6" customHeight="1">
      <c r="B91" s="740"/>
      <c r="C91" s="740"/>
      <c r="D91" s="826"/>
      <c r="E91" s="826"/>
      <c r="F91" s="826"/>
      <c r="G91" s="740"/>
      <c r="H91" s="828"/>
      <c r="I91" s="829"/>
      <c r="J91" s="32"/>
      <c r="K91" s="32"/>
      <c r="L91" s="32"/>
      <c r="M91" s="404"/>
      <c r="N91" s="404"/>
      <c r="O91" s="404"/>
      <c r="P91" s="773"/>
      <c r="Q91" s="773"/>
    </row>
    <row r="94" spans="2:17" ht="46.15" customHeight="1">
      <c r="B94" s="115" t="s">
        <v>17</v>
      </c>
      <c r="C94" s="115" t="s">
        <v>119</v>
      </c>
      <c r="D94" s="1271" t="s">
        <v>82</v>
      </c>
      <c r="E94" s="1273"/>
    </row>
    <row r="95" spans="2:17" ht="46.9" customHeight="1">
      <c r="B95" s="129" t="s">
        <v>181</v>
      </c>
      <c r="C95" s="605" t="s">
        <v>18</v>
      </c>
      <c r="D95" s="1281"/>
      <c r="E95" s="1281"/>
    </row>
    <row r="97" spans="1:26" ht="15.75" thickBot="1"/>
    <row r="98" spans="1:26" ht="27" thickBot="1">
      <c r="B98" s="1268" t="s">
        <v>121</v>
      </c>
      <c r="C98" s="1269"/>
      <c r="D98" s="1269"/>
      <c r="E98" s="1269"/>
      <c r="F98" s="1269"/>
      <c r="G98" s="1269"/>
      <c r="H98" s="1269"/>
      <c r="I98" s="1269"/>
      <c r="J98" s="1269"/>
      <c r="K98" s="1269"/>
      <c r="L98" s="1269"/>
      <c r="M98" s="1269"/>
      <c r="N98" s="1270"/>
      <c r="O98" s="1268"/>
      <c r="P98" s="1269"/>
    </row>
    <row r="100" spans="1:26" ht="15.75" thickBot="1"/>
    <row r="101" spans="1:26" ht="27" thickBot="1">
      <c r="B101" s="1268" t="s">
        <v>122</v>
      </c>
      <c r="C101" s="1269"/>
      <c r="D101" s="1269"/>
      <c r="E101" s="1269"/>
      <c r="F101" s="1269"/>
      <c r="G101" s="1269"/>
      <c r="H101" s="1269"/>
      <c r="I101" s="1269"/>
      <c r="J101" s="1269"/>
      <c r="K101" s="1269"/>
      <c r="L101" s="1269"/>
      <c r="M101" s="1269"/>
      <c r="N101" s="1270"/>
    </row>
    <row r="103" spans="1:26" ht="15.75" thickBot="1">
      <c r="M103" s="51"/>
      <c r="N103" s="51"/>
    </row>
    <row r="104" spans="1:26" s="15" customFormat="1" ht="109.5" customHeight="1">
      <c r="B104" s="52" t="s">
        <v>33</v>
      </c>
      <c r="C104" s="52" t="s">
        <v>34</v>
      </c>
      <c r="D104" s="52" t="s">
        <v>35</v>
      </c>
      <c r="E104" s="52" t="s">
        <v>36</v>
      </c>
      <c r="F104" s="52" t="s">
        <v>37</v>
      </c>
      <c r="G104" s="52" t="s">
        <v>38</v>
      </c>
      <c r="H104" s="52" t="s">
        <v>39</v>
      </c>
      <c r="I104" s="52" t="s">
        <v>40</v>
      </c>
      <c r="J104" s="52" t="s">
        <v>41</v>
      </c>
      <c r="K104" s="52" t="s">
        <v>42</v>
      </c>
      <c r="L104" s="52" t="s">
        <v>43</v>
      </c>
      <c r="M104" s="53" t="s">
        <v>44</v>
      </c>
      <c r="N104" s="52" t="s">
        <v>45</v>
      </c>
      <c r="O104" s="52" t="s">
        <v>46</v>
      </c>
      <c r="P104" s="54" t="s">
        <v>47</v>
      </c>
      <c r="Q104" s="54" t="s">
        <v>48</v>
      </c>
    </row>
    <row r="105" spans="1:26" s="162" customFormat="1">
      <c r="A105" s="150">
        <v>1</v>
      </c>
      <c r="B105" s="153"/>
      <c r="C105" s="152"/>
      <c r="D105" s="153"/>
      <c r="E105" s="159"/>
      <c r="F105" s="155"/>
      <c r="G105" s="184"/>
      <c r="H105" s="156"/>
      <c r="I105" s="156"/>
      <c r="J105" s="157"/>
      <c r="K105" s="769"/>
      <c r="L105" s="157"/>
      <c r="M105" s="173"/>
      <c r="N105" s="173"/>
      <c r="O105" s="160"/>
      <c r="P105" s="160"/>
      <c r="Q105" s="174"/>
      <c r="R105" s="175"/>
      <c r="S105" s="175"/>
      <c r="T105" s="175"/>
      <c r="U105" s="175"/>
      <c r="V105" s="175"/>
      <c r="W105" s="175"/>
      <c r="X105" s="175"/>
      <c r="Y105" s="175"/>
      <c r="Z105" s="175"/>
    </row>
    <row r="106" spans="1:26" s="162" customFormat="1">
      <c r="A106" s="150"/>
      <c r="B106" s="151" t="s">
        <v>28</v>
      </c>
      <c r="C106" s="152"/>
      <c r="D106" s="153"/>
      <c r="E106" s="154"/>
      <c r="F106" s="155"/>
      <c r="G106" s="155"/>
      <c r="H106" s="155"/>
      <c r="I106" s="157"/>
      <c r="J106" s="157"/>
      <c r="K106" s="158">
        <f>SUM(K105:K105)</f>
        <v>0</v>
      </c>
      <c r="L106" s="158">
        <f>SUM(L105:L105)</f>
        <v>0</v>
      </c>
      <c r="M106" s="185">
        <f>SUM(M105:M105)</f>
        <v>0</v>
      </c>
      <c r="N106" s="158">
        <f>SUM(N105:N105)</f>
        <v>0</v>
      </c>
      <c r="O106" s="160"/>
      <c r="P106" s="160"/>
      <c r="Q106" s="161"/>
    </row>
    <row r="107" spans="1:26">
      <c r="B107" s="112"/>
      <c r="C107" s="112"/>
      <c r="D107" s="112"/>
      <c r="E107" s="163"/>
      <c r="F107" s="112"/>
      <c r="G107" s="112"/>
      <c r="H107" s="112"/>
      <c r="I107" s="112"/>
      <c r="J107" s="112"/>
      <c r="K107" s="112"/>
      <c r="L107" s="112"/>
      <c r="M107" s="112"/>
      <c r="N107" s="112"/>
      <c r="O107" s="112"/>
      <c r="P107" s="112"/>
    </row>
    <row r="108" spans="1:26" ht="18.75">
      <c r="B108" s="166" t="s">
        <v>123</v>
      </c>
      <c r="C108" s="176">
        <f>+K106</f>
        <v>0</v>
      </c>
      <c r="H108" s="168"/>
      <c r="I108" s="168"/>
      <c r="J108" s="168"/>
      <c r="K108" s="168"/>
      <c r="L108" s="168"/>
      <c r="M108" s="168"/>
      <c r="N108" s="112"/>
      <c r="O108" s="112"/>
      <c r="P108" s="112"/>
    </row>
    <row r="110" spans="1:26" ht="15.75" thickBot="1"/>
    <row r="111" spans="1:26" ht="37.15" customHeight="1" thickBot="1">
      <c r="B111" s="177" t="s">
        <v>124</v>
      </c>
      <c r="C111" s="142" t="s">
        <v>125</v>
      </c>
      <c r="D111" s="177" t="s">
        <v>27</v>
      </c>
      <c r="E111" s="142" t="s">
        <v>126</v>
      </c>
    </row>
    <row r="112" spans="1:26" ht="21" customHeight="1">
      <c r="B112" s="178" t="s">
        <v>127</v>
      </c>
      <c r="C112" s="179">
        <v>20</v>
      </c>
      <c r="D112" s="179"/>
      <c r="E112" s="1282">
        <f>+D112+D113+D114</f>
        <v>0</v>
      </c>
    </row>
    <row r="113" spans="2:17">
      <c r="B113" s="178" t="s">
        <v>128</v>
      </c>
      <c r="C113" s="118">
        <v>30</v>
      </c>
      <c r="D113" s="605">
        <v>0</v>
      </c>
      <c r="E113" s="1283"/>
    </row>
    <row r="114" spans="2:17" ht="15.75" thickBot="1">
      <c r="B114" s="178" t="s">
        <v>129</v>
      </c>
      <c r="C114" s="180">
        <v>40</v>
      </c>
      <c r="D114" s="180">
        <v>0</v>
      </c>
      <c r="E114" s="1284"/>
    </row>
    <row r="116" spans="2:17" ht="15.75" thickBot="1"/>
    <row r="117" spans="2:17" ht="27" thickBot="1">
      <c r="B117" s="1268" t="s">
        <v>130</v>
      </c>
      <c r="C117" s="1269"/>
      <c r="D117" s="1269"/>
      <c r="E117" s="1269"/>
      <c r="F117" s="1269"/>
      <c r="G117" s="1269"/>
      <c r="H117" s="1269"/>
      <c r="I117" s="1269"/>
      <c r="J117" s="1269"/>
      <c r="K117" s="1269"/>
      <c r="L117" s="1269"/>
      <c r="M117" s="1269"/>
      <c r="N117" s="1270"/>
    </row>
    <row r="119" spans="2:17" ht="76.5" customHeight="1">
      <c r="B119" s="114" t="s">
        <v>92</v>
      </c>
      <c r="C119" s="114" t="s">
        <v>93</v>
      </c>
      <c r="D119" s="114" t="s">
        <v>94</v>
      </c>
      <c r="E119" s="114" t="s">
        <v>95</v>
      </c>
      <c r="F119" s="114" t="s">
        <v>96</v>
      </c>
      <c r="G119" s="114" t="s">
        <v>97</v>
      </c>
      <c r="H119" s="114" t="s">
        <v>98</v>
      </c>
      <c r="I119" s="114" t="s">
        <v>99</v>
      </c>
      <c r="J119" s="1271" t="s">
        <v>1608</v>
      </c>
      <c r="K119" s="1272"/>
      <c r="L119" s="1273"/>
      <c r="M119" s="114" t="s">
        <v>101</v>
      </c>
      <c r="N119" s="114" t="s">
        <v>102</v>
      </c>
      <c r="O119" s="114" t="s">
        <v>103</v>
      </c>
      <c r="P119" s="1271" t="s">
        <v>82</v>
      </c>
      <c r="Q119" s="1273"/>
    </row>
    <row r="120" spans="2:17" ht="60.75" customHeight="1">
      <c r="B120" s="1517" t="s">
        <v>460</v>
      </c>
      <c r="C120" s="1499" t="s">
        <v>2478</v>
      </c>
      <c r="D120" s="1360"/>
      <c r="E120" s="1360"/>
      <c r="F120" s="1360"/>
      <c r="G120" s="1360"/>
      <c r="H120" s="1514"/>
      <c r="I120" s="1520"/>
      <c r="J120" s="46"/>
      <c r="K120" s="188"/>
      <c r="L120" s="122"/>
      <c r="M120" s="1265"/>
      <c r="N120" s="1265"/>
      <c r="O120" s="1265"/>
      <c r="P120" s="1298"/>
      <c r="Q120" s="1299"/>
    </row>
    <row r="121" spans="2:17" ht="60.75" customHeight="1">
      <c r="B121" s="1518"/>
      <c r="C121" s="1500"/>
      <c r="D121" s="1361"/>
      <c r="E121" s="1361"/>
      <c r="F121" s="1361"/>
      <c r="G121" s="1361"/>
      <c r="H121" s="1515"/>
      <c r="I121" s="1521"/>
      <c r="J121" s="46"/>
      <c r="K121" s="188"/>
      <c r="L121" s="122"/>
      <c r="M121" s="1283"/>
      <c r="N121" s="1283"/>
      <c r="O121" s="1283"/>
      <c r="P121" s="1306"/>
      <c r="Q121" s="1307"/>
    </row>
    <row r="122" spans="2:17" ht="60.75" customHeight="1">
      <c r="B122" s="1519"/>
      <c r="C122" s="1501"/>
      <c r="D122" s="1362"/>
      <c r="E122" s="1362"/>
      <c r="F122" s="1362"/>
      <c r="G122" s="1362"/>
      <c r="H122" s="1516"/>
      <c r="I122" s="1522"/>
      <c r="J122" s="46"/>
      <c r="K122" s="188"/>
      <c r="L122" s="122"/>
      <c r="M122" s="1266"/>
      <c r="N122" s="1266"/>
      <c r="O122" s="1266"/>
      <c r="P122" s="1308"/>
      <c r="Q122" s="1309"/>
    </row>
    <row r="123" spans="2:17" ht="70.5" customHeight="1">
      <c r="B123" s="213" t="s">
        <v>461</v>
      </c>
      <c r="C123" s="628" t="s">
        <v>2478</v>
      </c>
      <c r="D123" s="1050"/>
      <c r="E123" s="1050"/>
      <c r="F123" s="1050"/>
      <c r="G123" s="1050"/>
      <c r="H123" s="1051"/>
      <c r="I123" s="626"/>
      <c r="J123" s="46"/>
      <c r="K123" s="188"/>
      <c r="L123" s="122"/>
      <c r="M123" s="599"/>
      <c r="N123" s="599"/>
      <c r="O123" s="599"/>
      <c r="P123" s="1280"/>
      <c r="Q123" s="1280"/>
    </row>
    <row r="124" spans="2:17" ht="95.25" customHeight="1">
      <c r="B124" s="213" t="s">
        <v>462</v>
      </c>
      <c r="C124" s="217" t="s">
        <v>2478</v>
      </c>
      <c r="D124" s="119"/>
      <c r="E124" s="119"/>
      <c r="F124" s="119"/>
      <c r="G124" s="119"/>
      <c r="H124" s="47"/>
      <c r="I124" s="119"/>
      <c r="J124" s="119"/>
      <c r="K124" s="119"/>
      <c r="L124" s="119"/>
      <c r="M124" s="44"/>
      <c r="N124" s="44"/>
      <c r="O124" s="44"/>
      <c r="P124" s="1280"/>
      <c r="Q124" s="1280"/>
    </row>
    <row r="125" spans="2:17" ht="95.25" customHeight="1">
      <c r="B125" s="44" t="s">
        <v>3568</v>
      </c>
      <c r="C125" s="605" t="s">
        <v>2478</v>
      </c>
      <c r="D125" s="44"/>
      <c r="E125" s="44"/>
      <c r="F125" s="44"/>
      <c r="G125" s="119"/>
      <c r="H125" s="47"/>
      <c r="I125" s="119"/>
      <c r="J125" s="119"/>
      <c r="K125" s="119"/>
      <c r="L125" s="119"/>
      <c r="M125" s="44"/>
      <c r="N125" s="44"/>
      <c r="O125" s="44"/>
      <c r="P125" s="1276"/>
      <c r="Q125" s="1277"/>
    </row>
    <row r="126" spans="2:17">
      <c r="B126" s="44" t="s">
        <v>3569</v>
      </c>
      <c r="C126" s="605" t="s">
        <v>2478</v>
      </c>
      <c r="D126" s="44"/>
      <c r="E126" s="44"/>
      <c r="F126" s="44"/>
      <c r="G126" s="44"/>
      <c r="H126" s="206"/>
      <c r="I126" s="44"/>
      <c r="J126" s="44"/>
      <c r="K126" s="770"/>
      <c r="L126" s="129"/>
      <c r="M126" s="44"/>
      <c r="N126" s="44"/>
      <c r="O126" s="44"/>
      <c r="P126" s="1276"/>
      <c r="Q126" s="1277"/>
    </row>
    <row r="127" spans="2:17">
      <c r="B127" s="44" t="s">
        <v>3570</v>
      </c>
      <c r="C127" s="44" t="s">
        <v>328</v>
      </c>
      <c r="D127" s="44"/>
      <c r="E127" s="44"/>
      <c r="F127" s="44"/>
      <c r="G127" s="44"/>
      <c r="H127" s="206"/>
      <c r="I127" s="44"/>
      <c r="J127" s="44"/>
      <c r="K127" s="770"/>
      <c r="L127" s="129"/>
      <c r="M127" s="44"/>
      <c r="N127" s="44"/>
      <c r="O127" s="44"/>
      <c r="P127" s="1276"/>
      <c r="Q127" s="1277"/>
    </row>
    <row r="128" spans="2:17">
      <c r="B128" s="32"/>
      <c r="C128" s="32"/>
      <c r="D128" s="32"/>
      <c r="E128" s="32"/>
      <c r="F128" s="32"/>
      <c r="G128" s="32"/>
      <c r="H128" s="1045"/>
      <c r="I128" s="32"/>
      <c r="J128" s="32"/>
      <c r="K128" s="1046"/>
      <c r="L128" s="660"/>
      <c r="M128" s="32"/>
      <c r="N128" s="32"/>
      <c r="O128" s="32"/>
      <c r="P128" s="773"/>
      <c r="Q128" s="773"/>
    </row>
    <row r="129" spans="2:7" ht="15.75" thickBot="1"/>
    <row r="130" spans="2:7" ht="54" customHeight="1">
      <c r="B130" s="615" t="s">
        <v>17</v>
      </c>
      <c r="C130" s="615" t="s">
        <v>124</v>
      </c>
      <c r="D130" s="114" t="s">
        <v>125</v>
      </c>
      <c r="E130" s="615" t="s">
        <v>27</v>
      </c>
      <c r="F130" s="142" t="s">
        <v>138</v>
      </c>
      <c r="G130" s="143"/>
    </row>
    <row r="131" spans="2:7" ht="120.75" customHeight="1">
      <c r="B131" s="1285" t="s">
        <v>139</v>
      </c>
      <c r="C131" s="144" t="s">
        <v>140</v>
      </c>
      <c r="D131" s="605">
        <v>25</v>
      </c>
      <c r="E131" s="605"/>
      <c r="F131" s="1286">
        <f>+E131+E132+E133</f>
        <v>0</v>
      </c>
      <c r="G131" s="145"/>
    </row>
    <row r="132" spans="2:7" ht="76.150000000000006" customHeight="1">
      <c r="B132" s="1285"/>
      <c r="C132" s="144" t="s">
        <v>141</v>
      </c>
      <c r="D132" s="602">
        <v>25</v>
      </c>
      <c r="E132" s="605"/>
      <c r="F132" s="1287"/>
      <c r="G132" s="145"/>
    </row>
    <row r="133" spans="2:7" ht="69" customHeight="1">
      <c r="B133" s="1285"/>
      <c r="C133" s="144" t="s">
        <v>142</v>
      </c>
      <c r="D133" s="605">
        <v>10</v>
      </c>
      <c r="E133" s="605"/>
      <c r="F133" s="1288"/>
      <c r="G133" s="145"/>
    </row>
    <row r="134" spans="2:7">
      <c r="C134"/>
    </row>
    <row r="136" spans="2:7">
      <c r="B136" s="42" t="s">
        <v>143</v>
      </c>
    </row>
    <row r="139" spans="2:7">
      <c r="B139" s="43" t="s">
        <v>17</v>
      </c>
      <c r="C139" s="43" t="s">
        <v>26</v>
      </c>
      <c r="D139" s="615" t="s">
        <v>27</v>
      </c>
      <c r="E139" s="615" t="s">
        <v>28</v>
      </c>
    </row>
    <row r="140" spans="2:7" ht="28.5">
      <c r="B140" s="49" t="s">
        <v>144</v>
      </c>
      <c r="C140" s="50">
        <v>40</v>
      </c>
      <c r="D140" s="605">
        <f>+E112</f>
        <v>0</v>
      </c>
      <c r="E140" s="1265">
        <f>+D140+D141</f>
        <v>0</v>
      </c>
    </row>
    <row r="141" spans="2:7" ht="42.75">
      <c r="B141" s="49" t="s">
        <v>145</v>
      </c>
      <c r="C141" s="50">
        <v>60</v>
      </c>
      <c r="D141" s="605">
        <f>+F131</f>
        <v>0</v>
      </c>
      <c r="E141" s="1266"/>
    </row>
  </sheetData>
  <mergeCells count="97">
    <mergeCell ref="E140:E141"/>
    <mergeCell ref="P123:Q123"/>
    <mergeCell ref="P124:Q124"/>
    <mergeCell ref="P125:Q125"/>
    <mergeCell ref="P126:Q126"/>
    <mergeCell ref="P127:Q127"/>
    <mergeCell ref="B131:B133"/>
    <mergeCell ref="F131:F133"/>
    <mergeCell ref="H120:H122"/>
    <mergeCell ref="I120:I122"/>
    <mergeCell ref="M120:M122"/>
    <mergeCell ref="N120:N122"/>
    <mergeCell ref="O120:O122"/>
    <mergeCell ref="P120:Q122"/>
    <mergeCell ref="E112:E114"/>
    <mergeCell ref="B117:N117"/>
    <mergeCell ref="J119:L119"/>
    <mergeCell ref="P119:Q119"/>
    <mergeCell ref="B120:B122"/>
    <mergeCell ref="C120:C122"/>
    <mergeCell ref="D120:D122"/>
    <mergeCell ref="E120:E122"/>
    <mergeCell ref="F120:F122"/>
    <mergeCell ref="G120:G122"/>
    <mergeCell ref="P87:Q87"/>
    <mergeCell ref="D94:E94"/>
    <mergeCell ref="D95:E95"/>
    <mergeCell ref="B98:N98"/>
    <mergeCell ref="O98:P98"/>
    <mergeCell ref="D74:D79"/>
    <mergeCell ref="B101:N101"/>
    <mergeCell ref="H80:H85"/>
    <mergeCell ref="I80:I85"/>
    <mergeCell ref="M80:M85"/>
    <mergeCell ref="P85:Q85"/>
    <mergeCell ref="B80:B85"/>
    <mergeCell ref="C80:C85"/>
    <mergeCell ref="D80:D85"/>
    <mergeCell ref="E80:E85"/>
    <mergeCell ref="F80:F85"/>
    <mergeCell ref="G80:G85"/>
    <mergeCell ref="P80:Q80"/>
    <mergeCell ref="P81:Q81"/>
    <mergeCell ref="P82:Q82"/>
    <mergeCell ref="P83:Q83"/>
    <mergeCell ref="P84:Q84"/>
    <mergeCell ref="O80:O85"/>
    <mergeCell ref="O61:P61"/>
    <mergeCell ref="O62:P62"/>
    <mergeCell ref="G74:G79"/>
    <mergeCell ref="G72:G73"/>
    <mergeCell ref="H72:H73"/>
    <mergeCell ref="I72:I73"/>
    <mergeCell ref="M72:M73"/>
    <mergeCell ref="H74:H79"/>
    <mergeCell ref="I74:I79"/>
    <mergeCell ref="M74:M79"/>
    <mergeCell ref="O74:O79"/>
    <mergeCell ref="P74:Q74"/>
    <mergeCell ref="P75:Q75"/>
    <mergeCell ref="P76:Q76"/>
    <mergeCell ref="P79:Q79"/>
    <mergeCell ref="P77:Q77"/>
    <mergeCell ref="P78:Q78"/>
    <mergeCell ref="B68:N68"/>
    <mergeCell ref="J71:L71"/>
    <mergeCell ref="P71:Q71"/>
    <mergeCell ref="B72:B73"/>
    <mergeCell ref="C72:C73"/>
    <mergeCell ref="D72:D73"/>
    <mergeCell ref="E72:E73"/>
    <mergeCell ref="F72:F73"/>
    <mergeCell ref="O72:O73"/>
    <mergeCell ref="P72:Q72"/>
    <mergeCell ref="P73:Q73"/>
    <mergeCell ref="E74:E79"/>
    <mergeCell ref="F74:F79"/>
    <mergeCell ref="B74:B79"/>
    <mergeCell ref="C74:C79"/>
    <mergeCell ref="B58:N58"/>
    <mergeCell ref="C10:E10"/>
    <mergeCell ref="B14:C15"/>
    <mergeCell ref="B16:C16"/>
    <mergeCell ref="E24:Q24"/>
    <mergeCell ref="E35:E36"/>
    <mergeCell ref="M38:N38"/>
    <mergeCell ref="B52:B53"/>
    <mergeCell ref="C52:C53"/>
    <mergeCell ref="D52:E52"/>
    <mergeCell ref="F54:R54"/>
    <mergeCell ref="C56:N56"/>
    <mergeCell ref="C9:N9"/>
    <mergeCell ref="B2:P2"/>
    <mergeCell ref="B4:P4"/>
    <mergeCell ref="C6:N6"/>
    <mergeCell ref="C7:N7"/>
    <mergeCell ref="C8:N8"/>
  </mergeCells>
  <dataValidations count="2">
    <dataValidation type="list" allowBlank="1" showInputMessage="1" showErrorMessage="1" sqref="WVE983057 A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A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A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A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A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A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A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A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A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A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A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A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A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A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A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WVE18:WVE37 WLI18:WLI37 WBM18:WBM37 VRQ18:VRQ37 VHU18:VHU37 UXY18:UXY37 UOC18:UOC37 UEG18:UEG37 TUK18:TUK37 TKO18:TKO37 TAS18:TAS37 SQW18:SQW37 SHA18:SHA37 RXE18:RXE37 RNI18:RNI37 RDM18:RDM37 QTQ18:QTQ37 QJU18:QJU37 PZY18:PZY37 PQC18:PQC37 PGG18:PGG37 OWK18:OWK37 OMO18:OMO37 OCS18:OCS37 NSW18:NSW37 NJA18:NJA37 MZE18:MZE37 MPI18:MPI37 MFM18:MFM37 LVQ18:LVQ37 LLU18:LLU37 LBY18:LBY37 KSC18:KSC37 KIG18:KIG37 JYK18:JYK37 JOO18:JOO37 JES18:JES37 IUW18:IUW37 ILA18:ILA37 IBE18:IBE37 HRI18:HRI37 HHM18:HHM37 GXQ18:GXQ37 GNU18:GNU37 GDY18:GDY37 FUC18:FUC37 FKG18:FKG37 FAK18:FAK37 EQO18:EQO37 EGS18:EGS37 DWW18:DWW37 DNA18:DNA37 DDE18:DDE37 CTI18:CTI37 CJM18:CJM37 BZQ18:BZQ37 BPU18:BPU37 BFY18:BFY37 AWC18:AWC37 AMG18:AMG37 ACK18:ACK37 SO18:SO37 IS18:IS37 A18:A37">
      <formula1>"1,2,3,4,5"</formula1>
    </dataValidation>
    <dataValidation type="decimal" allowBlank="1" showInputMessage="1" showErrorMessage="1" sqref="WVH983057 WLL983057 C65553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C131089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C196625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C262161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C327697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C393233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C458769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C524305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C589841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C655377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C720913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C786449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C851985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C917521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C983057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WVH18:WVH37 WLL18:WLL37 WBP18:WBP37 VRT18:VRT37 VHX18:VHX37 UYB18:UYB37 UOF18:UOF37 UEJ18:UEJ37 TUN18:TUN37 TKR18:TKR37 TAV18:TAV37 SQZ18:SQZ37 SHD18:SHD37 RXH18:RXH37 RNL18:RNL37 RDP18:RDP37 QTT18:QTT37 QJX18:QJX37 QAB18:QAB37 PQF18:PQF37 PGJ18:PGJ37 OWN18:OWN37 OMR18:OMR37 OCV18:OCV37 NSZ18:NSZ37 NJD18:NJD37 MZH18:MZH37 MPL18:MPL37 MFP18:MFP37 LVT18:LVT37 LLX18:LLX37 LCB18:LCB37 KSF18:KSF37 KIJ18:KIJ37 JYN18:JYN37 JOR18:JOR37 JEV18:JEV37 IUZ18:IUZ37 ILD18:ILD37 IBH18:IBH37 HRL18:HRL37 HHP18:HHP37 GXT18:GXT37 GNX18:GNX37 GEB18:GEB37 FUF18:FUF37 FKJ18:FKJ37 FAN18:FAN37 EQR18:EQR37 EGV18:EGV37 DWZ18:DWZ37 DND18:DND37 DDH18:DDH37 CTL18:CTL37 CJP18:CJP37 BZT18:BZT37 BPX18:BPX37 BGB18:BGB37 AWF18:AWF37 AMJ18:AMJ37 ACN18:ACN37 SR18:SR37 IV18:IV37">
      <formula1>0</formula1>
      <formula2>1</formula2>
    </dataValidation>
  </dataValidation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dimension ref="A2:Z116"/>
  <sheetViews>
    <sheetView zoomScale="70" zoomScaleNormal="70" workbookViewId="0">
      <selection activeCell="E15" sqref="E15"/>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6" width="29.7109375" style="1" customWidth="1"/>
    <col min="7" max="7" width="31.140625" style="1" customWidth="1"/>
    <col min="8" max="8" width="23.85546875" style="1" customWidth="1"/>
    <col min="9" max="9" width="23.140625" style="1" customWidth="1"/>
    <col min="10" max="10" width="24.5703125" style="1" customWidth="1"/>
    <col min="11" max="11" width="29.42578125" style="1" customWidth="1"/>
    <col min="12" max="12" width="27.7109375" style="1" customWidth="1"/>
    <col min="13" max="13" width="23.5703125" style="1" customWidth="1"/>
    <col min="14" max="14" width="28.5703125" style="1" customWidth="1"/>
    <col min="15" max="15" width="26.140625" style="1" customWidth="1"/>
    <col min="16" max="16" width="21" style="1" customWidth="1"/>
    <col min="17" max="17" width="47.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2382</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t="s">
        <v>2383</v>
      </c>
      <c r="D10" s="1260"/>
      <c r="E10" s="1261"/>
      <c r="F10" s="6"/>
      <c r="G10" s="6"/>
      <c r="H10" s="6"/>
      <c r="I10" s="6"/>
      <c r="J10" s="6"/>
      <c r="K10" s="6"/>
      <c r="L10" s="6"/>
      <c r="M10" s="6"/>
      <c r="N10" s="7"/>
    </row>
    <row r="11" spans="2:16" ht="16.5" thickBot="1">
      <c r="B11" s="8"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812" t="s">
        <v>9</v>
      </c>
      <c r="C14" s="813"/>
      <c r="D14" s="613" t="s">
        <v>10</v>
      </c>
      <c r="E14" s="613" t="s">
        <v>11</v>
      </c>
      <c r="F14" s="613" t="s">
        <v>12</v>
      </c>
      <c r="G14" s="776"/>
      <c r="I14" s="19"/>
      <c r="J14" s="19"/>
      <c r="K14" s="19"/>
      <c r="L14" s="19"/>
      <c r="M14" s="19"/>
      <c r="N14" s="16"/>
    </row>
    <row r="15" spans="2:16">
      <c r="B15" s="885"/>
      <c r="C15" s="886"/>
      <c r="D15" s="613">
        <v>20</v>
      </c>
      <c r="E15" s="20">
        <v>835312400</v>
      </c>
      <c r="F15" s="446">
        <v>400</v>
      </c>
      <c r="G15" s="779"/>
      <c r="I15" s="23"/>
      <c r="J15" s="23"/>
      <c r="K15" s="23"/>
      <c r="L15" s="23"/>
      <c r="M15" s="23"/>
      <c r="N15" s="16"/>
    </row>
    <row r="16" spans="2:16" ht="15.75" thickBot="1">
      <c r="B16" s="1263" t="s">
        <v>13</v>
      </c>
      <c r="C16" s="1264"/>
      <c r="D16" s="613">
        <v>20</v>
      </c>
      <c r="E16" s="20">
        <v>835312400</v>
      </c>
      <c r="F16" s="446">
        <v>400</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+F16*0.8</f>
        <v>320</v>
      </c>
      <c r="D18" s="266"/>
      <c r="E18" s="36">
        <f>E16</f>
        <v>835312400</v>
      </c>
      <c r="F18" s="37"/>
      <c r="G18" s="37"/>
      <c r="H18" s="37"/>
      <c r="I18" s="38"/>
      <c r="J18" s="38"/>
      <c r="K18" s="38"/>
      <c r="L18" s="38"/>
      <c r="M18" s="38"/>
    </row>
    <row r="19" spans="1:14">
      <c r="A19" s="773"/>
      <c r="C19" s="538"/>
      <c r="D19" s="266"/>
      <c r="E19" s="539"/>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44"/>
      <c r="D24" s="605" t="s">
        <v>184</v>
      </c>
      <c r="E24"/>
      <c r="F24"/>
      <c r="G24"/>
      <c r="H24"/>
      <c r="I24" s="15"/>
      <c r="J24" s="15"/>
      <c r="K24" s="15"/>
      <c r="L24" s="15"/>
      <c r="M24" s="15"/>
      <c r="N24" s="16"/>
    </row>
    <row r="25" spans="1:14">
      <c r="A25" s="773"/>
      <c r="B25" s="44" t="s">
        <v>21</v>
      </c>
      <c r="C25" s="44"/>
      <c r="D25" s="605" t="s">
        <v>184</v>
      </c>
      <c r="E25"/>
      <c r="F25"/>
      <c r="G25"/>
      <c r="H25"/>
      <c r="I25" s="15"/>
      <c r="J25" s="15"/>
      <c r="K25" s="15"/>
      <c r="L25" s="15"/>
      <c r="M25" s="15"/>
      <c r="N25" s="16"/>
    </row>
    <row r="26" spans="1:14">
      <c r="A26" s="773"/>
      <c r="B26" s="44" t="s">
        <v>22</v>
      </c>
      <c r="C26" s="44"/>
      <c r="D26" s="605" t="s">
        <v>184</v>
      </c>
      <c r="E26"/>
      <c r="F26"/>
      <c r="G26"/>
      <c r="H26"/>
      <c r="I26" s="15"/>
      <c r="J26" s="15"/>
      <c r="K26" s="15"/>
      <c r="L26" s="15"/>
      <c r="M26" s="15"/>
      <c r="N26" s="16"/>
    </row>
    <row r="27" spans="1:14">
      <c r="A27" s="773"/>
      <c r="B27" s="44" t="s">
        <v>23</v>
      </c>
      <c r="C27" s="44"/>
      <c r="D27" s="605" t="s">
        <v>184</v>
      </c>
      <c r="E27"/>
      <c r="F27"/>
      <c r="G27"/>
      <c r="H27"/>
      <c r="I27" s="15"/>
      <c r="J27" s="15"/>
      <c r="K27" s="15"/>
      <c r="L27" s="15"/>
      <c r="M27" s="15"/>
      <c r="N27" s="16"/>
    </row>
    <row r="28" spans="1:14">
      <c r="A28" s="773"/>
      <c r="B28" s="44" t="s">
        <v>1764</v>
      </c>
      <c r="C28" s="44"/>
      <c r="D28" s="605"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c r="C30"/>
      <c r="D30"/>
      <c r="E30"/>
      <c r="F30"/>
      <c r="G30"/>
      <c r="H30"/>
      <c r="I30" s="15"/>
      <c r="J30" s="15"/>
      <c r="K30" s="15"/>
      <c r="L30" s="15"/>
      <c r="M30" s="15"/>
      <c r="N30" s="16"/>
    </row>
    <row r="31" spans="1:14">
      <c r="A31" s="773"/>
      <c r="B31" s="42" t="s">
        <v>25</v>
      </c>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c r="C33"/>
      <c r="D33"/>
      <c r="E33"/>
      <c r="F33"/>
      <c r="G33"/>
      <c r="H33"/>
      <c r="I33" s="15"/>
      <c r="J33" s="15"/>
      <c r="K33" s="15"/>
      <c r="L33" s="15"/>
      <c r="M33" s="15"/>
      <c r="N33" s="16"/>
    </row>
    <row r="34" spans="1:26">
      <c r="A34" s="773"/>
      <c r="B34" s="43" t="s">
        <v>17</v>
      </c>
      <c r="C34" s="43" t="s">
        <v>26</v>
      </c>
      <c r="D34" s="615" t="s">
        <v>27</v>
      </c>
      <c r="E34" s="615" t="s">
        <v>28</v>
      </c>
      <c r="F34" s="46"/>
      <c r="G34"/>
      <c r="H34"/>
      <c r="I34" s="15"/>
      <c r="J34" s="15"/>
      <c r="K34" s="15"/>
      <c r="L34" s="15"/>
      <c r="M34" s="15"/>
      <c r="N34" s="16"/>
    </row>
    <row r="35" spans="1:26" ht="50.25" customHeight="1">
      <c r="A35" s="773"/>
      <c r="B35" s="49" t="s">
        <v>29</v>
      </c>
      <c r="C35" s="50">
        <v>40</v>
      </c>
      <c r="D35" s="605">
        <v>0</v>
      </c>
      <c r="E35" s="1265">
        <f>+D35+D36</f>
        <v>0</v>
      </c>
      <c r="F35" s="46"/>
      <c r="G35"/>
      <c r="H35"/>
      <c r="I35" s="15"/>
      <c r="J35" s="15"/>
      <c r="K35" s="15"/>
      <c r="L35" s="15"/>
      <c r="M35" s="15"/>
      <c r="N35" s="16"/>
    </row>
    <row r="36" spans="1:26" ht="60" customHeight="1">
      <c r="A36" s="773"/>
      <c r="B36" s="49" t="s">
        <v>30</v>
      </c>
      <c r="C36" s="50">
        <v>60</v>
      </c>
      <c r="D36" s="605">
        <f>+F115</f>
        <v>0</v>
      </c>
      <c r="E36" s="1266"/>
      <c r="F36" s="46"/>
      <c r="G36"/>
      <c r="H36"/>
      <c r="I36" s="15"/>
      <c r="J36" s="15"/>
      <c r="K36" s="15"/>
      <c r="L36" s="15"/>
      <c r="M36" s="15"/>
      <c r="N36" s="16"/>
    </row>
    <row r="37" spans="1:26">
      <c r="A37" s="773"/>
      <c r="C37" s="40"/>
      <c r="D37" s="23"/>
      <c r="E37" s="41"/>
      <c r="F37" s="37"/>
      <c r="G37" s="37"/>
      <c r="H37" s="37"/>
      <c r="I37" s="38"/>
      <c r="J37" s="38"/>
      <c r="K37" s="38"/>
      <c r="L37" s="38"/>
      <c r="M37" s="38"/>
    </row>
    <row r="38" spans="1:26" ht="15.75" thickBot="1">
      <c r="M38" s="1267"/>
      <c r="N38" s="1267"/>
    </row>
    <row r="39" spans="1:26">
      <c r="B39" s="42" t="s">
        <v>32</v>
      </c>
      <c r="M39" s="51"/>
      <c r="N39" s="51"/>
    </row>
    <row r="40" spans="1:26" ht="15.75" thickBot="1">
      <c r="M40" s="51"/>
      <c r="N40" s="51"/>
    </row>
    <row r="41" spans="1:26" s="15" customFormat="1" ht="109.5" customHeight="1">
      <c r="B41" s="52" t="s">
        <v>33</v>
      </c>
      <c r="C41" s="52" t="s">
        <v>34</v>
      </c>
      <c r="D41" s="52" t="s">
        <v>35</v>
      </c>
      <c r="E41" s="52" t="s">
        <v>36</v>
      </c>
      <c r="F41" s="52" t="s">
        <v>37</v>
      </c>
      <c r="G41" s="52" t="s">
        <v>38</v>
      </c>
      <c r="H41" s="52" t="s">
        <v>39</v>
      </c>
      <c r="I41" s="52" t="s">
        <v>40</v>
      </c>
      <c r="J41" s="52" t="s">
        <v>41</v>
      </c>
      <c r="K41" s="52" t="s">
        <v>42</v>
      </c>
      <c r="L41" s="52" t="s">
        <v>43</v>
      </c>
      <c r="M41" s="53" t="s">
        <v>44</v>
      </c>
      <c r="N41" s="52" t="s">
        <v>45</v>
      </c>
      <c r="O41" s="52" t="s">
        <v>46</v>
      </c>
      <c r="P41" s="54" t="s">
        <v>47</v>
      </c>
      <c r="Q41" s="54" t="s">
        <v>48</v>
      </c>
    </row>
    <row r="42" spans="1:26" s="162" customFormat="1" ht="104.25" customHeight="1">
      <c r="A42" s="150">
        <v>1</v>
      </c>
      <c r="B42" s="151" t="s">
        <v>2384</v>
      </c>
      <c r="C42" s="151" t="s">
        <v>2384</v>
      </c>
      <c r="D42" s="153" t="s">
        <v>49</v>
      </c>
      <c r="E42" s="887" t="s">
        <v>2385</v>
      </c>
      <c r="F42" s="152" t="s">
        <v>18</v>
      </c>
      <c r="G42" s="512" t="s">
        <v>53</v>
      </c>
      <c r="H42" s="519">
        <v>41940</v>
      </c>
      <c r="I42" s="514">
        <v>41976</v>
      </c>
      <c r="J42" s="514"/>
      <c r="K42" s="887">
        <v>0</v>
      </c>
      <c r="L42" s="769">
        <f>(DAYS360(H42,I42))/30</f>
        <v>1.1666666666666667</v>
      </c>
      <c r="M42" s="543">
        <v>0</v>
      </c>
      <c r="N42" s="543" t="s">
        <v>53</v>
      </c>
      <c r="O42" s="544"/>
      <c r="P42" s="544">
        <v>241</v>
      </c>
      <c r="Q42" s="888" t="s">
        <v>2386</v>
      </c>
      <c r="R42" s="175"/>
      <c r="S42" s="175"/>
      <c r="T42" s="175"/>
      <c r="U42" s="175"/>
      <c r="V42" s="175"/>
      <c r="W42" s="175"/>
      <c r="X42" s="175"/>
      <c r="Y42" s="175"/>
      <c r="Z42" s="175"/>
    </row>
    <row r="43" spans="1:26" s="162" customFormat="1">
      <c r="A43" s="150"/>
      <c r="B43" s="151" t="s">
        <v>28</v>
      </c>
      <c r="C43" s="152"/>
      <c r="D43" s="153"/>
      <c r="E43" s="887"/>
      <c r="F43" s="152"/>
      <c r="G43" s="152"/>
      <c r="H43" s="152"/>
      <c r="I43" s="514"/>
      <c r="J43" s="514"/>
      <c r="K43" s="547">
        <f>SUM(K42:K42)</f>
        <v>0</v>
      </c>
      <c r="L43" s="547">
        <f>SUM(L42:L42)</f>
        <v>1.1666666666666667</v>
      </c>
      <c r="M43" s="889">
        <f>SUM(M42:M42)</f>
        <v>0</v>
      </c>
      <c r="N43" s="547">
        <f>SUM(N42:N42)</f>
        <v>0</v>
      </c>
      <c r="O43" s="544"/>
      <c r="P43" s="544"/>
      <c r="Q43" s="161"/>
    </row>
    <row r="44" spans="1:26" s="162" customFormat="1">
      <c r="A44" s="890"/>
      <c r="B44" s="891"/>
      <c r="C44" s="892"/>
      <c r="D44" s="893"/>
      <c r="E44" s="894"/>
      <c r="F44" s="892"/>
      <c r="G44" s="892"/>
      <c r="H44" s="892"/>
      <c r="I44" s="895"/>
      <c r="J44" s="895"/>
      <c r="K44" s="896"/>
      <c r="L44" s="896"/>
      <c r="M44" s="897"/>
      <c r="N44" s="896"/>
      <c r="O44" s="898"/>
      <c r="P44" s="898"/>
      <c r="Q44" s="899"/>
    </row>
    <row r="45" spans="1:26" s="112" customFormat="1">
      <c r="E45" s="163"/>
    </row>
    <row r="46" spans="1:26" s="112" customFormat="1">
      <c r="B46" s="1253" t="s">
        <v>60</v>
      </c>
      <c r="C46" s="1253" t="s">
        <v>61</v>
      </c>
      <c r="D46" s="1255" t="s">
        <v>62</v>
      </c>
      <c r="E46" s="1255"/>
    </row>
    <row r="47" spans="1:26" s="112" customFormat="1">
      <c r="B47" s="1254"/>
      <c r="C47" s="1254"/>
      <c r="D47" s="625" t="s">
        <v>63</v>
      </c>
      <c r="E47" s="165" t="s">
        <v>64</v>
      </c>
    </row>
    <row r="48" spans="1:26" s="112" customFormat="1" ht="30.6" customHeight="1">
      <c r="B48" s="166" t="s">
        <v>65</v>
      </c>
      <c r="C48" s="167">
        <f>+K43</f>
        <v>0</v>
      </c>
      <c r="D48" s="117"/>
      <c r="E48" s="118" t="s">
        <v>184</v>
      </c>
      <c r="F48" s="168"/>
      <c r="G48" s="168"/>
      <c r="H48" s="168"/>
      <c r="I48" s="168"/>
      <c r="J48" s="168"/>
      <c r="K48" s="168"/>
      <c r="L48" s="168"/>
      <c r="M48" s="168"/>
    </row>
    <row r="49" spans="2:17" s="112" customFormat="1" ht="30" customHeight="1">
      <c r="B49" s="166" t="s">
        <v>66</v>
      </c>
      <c r="C49" s="108">
        <f>+M43</f>
        <v>0</v>
      </c>
      <c r="D49" s="110"/>
      <c r="E49" s="632" t="s">
        <v>184</v>
      </c>
    </row>
    <row r="50" spans="2:17" s="112" customFormat="1">
      <c r="B50" s="113"/>
      <c r="C50" s="1274"/>
      <c r="D50" s="1274"/>
      <c r="E50" s="1274"/>
      <c r="F50" s="1274"/>
      <c r="G50" s="1274"/>
      <c r="H50" s="1274"/>
      <c r="I50" s="1274"/>
      <c r="J50" s="1274"/>
      <c r="K50" s="1274"/>
      <c r="L50" s="1274"/>
      <c r="M50" s="1274"/>
      <c r="N50" s="1274"/>
    </row>
    <row r="51" spans="2:17" ht="28.15" customHeight="1" thickBot="1"/>
    <row r="52" spans="2:17" ht="27" thickBot="1">
      <c r="B52" s="1275" t="s">
        <v>68</v>
      </c>
      <c r="C52" s="1275"/>
      <c r="D52" s="1275"/>
      <c r="E52" s="1275"/>
      <c r="F52" s="1275"/>
      <c r="G52" s="1275"/>
      <c r="H52" s="1275"/>
      <c r="I52" s="1275"/>
      <c r="J52" s="1275"/>
      <c r="K52" s="1275"/>
      <c r="L52" s="1275"/>
      <c r="M52" s="1275"/>
      <c r="N52" s="1275"/>
    </row>
    <row r="55" spans="2:17" ht="109.5" customHeight="1">
      <c r="B55" s="114" t="s">
        <v>69</v>
      </c>
      <c r="C55" s="114" t="s">
        <v>70</v>
      </c>
      <c r="D55" s="114" t="s">
        <v>71</v>
      </c>
      <c r="E55" s="114" t="s">
        <v>72</v>
      </c>
      <c r="F55" s="114" t="s">
        <v>73</v>
      </c>
      <c r="G55" s="114" t="s">
        <v>74</v>
      </c>
      <c r="H55" s="114" t="s">
        <v>75</v>
      </c>
      <c r="I55" s="114" t="s">
        <v>76</v>
      </c>
      <c r="J55" s="114" t="s">
        <v>77</v>
      </c>
      <c r="K55" s="114" t="s">
        <v>78</v>
      </c>
      <c r="L55" s="114" t="s">
        <v>79</v>
      </c>
      <c r="M55" s="603" t="s">
        <v>80</v>
      </c>
      <c r="N55" s="603" t="s">
        <v>81</v>
      </c>
      <c r="O55" s="1271" t="s">
        <v>82</v>
      </c>
      <c r="P55" s="1273"/>
      <c r="Q55" s="114" t="s">
        <v>83</v>
      </c>
    </row>
    <row r="56" spans="2:17" ht="18.75" customHeight="1">
      <c r="B56" s="119" t="s">
        <v>1028</v>
      </c>
      <c r="C56" s="119" t="s">
        <v>155</v>
      </c>
      <c r="D56" s="120" t="s">
        <v>2387</v>
      </c>
      <c r="E56" s="120"/>
      <c r="F56" s="121"/>
      <c r="G56" s="121"/>
      <c r="H56" s="121"/>
      <c r="I56" s="122"/>
      <c r="J56" s="122"/>
      <c r="K56" s="44"/>
      <c r="L56" s="44"/>
      <c r="M56" s="44"/>
      <c r="N56" s="44"/>
      <c r="O56" s="1278" t="s">
        <v>2388</v>
      </c>
      <c r="P56" s="1279"/>
      <c r="Q56" s="44" t="s">
        <v>19</v>
      </c>
    </row>
    <row r="57" spans="2:17">
      <c r="B57" s="1" t="s">
        <v>88</v>
      </c>
    </row>
    <row r="58" spans="2:17">
      <c r="B58" s="1" t="s">
        <v>89</v>
      </c>
    </row>
    <row r="59" spans="2:17">
      <c r="B59" s="1" t="s">
        <v>90</v>
      </c>
    </row>
    <row r="61" spans="2:17" ht="15.75" thickBot="1"/>
    <row r="62" spans="2:17" ht="27" thickBot="1">
      <c r="B62" s="1268" t="s">
        <v>91</v>
      </c>
      <c r="C62" s="1269"/>
      <c r="D62" s="1269"/>
      <c r="E62" s="1269"/>
      <c r="F62" s="1269"/>
      <c r="G62" s="1269"/>
      <c r="H62" s="1269"/>
      <c r="I62" s="1269"/>
      <c r="J62" s="1269"/>
      <c r="K62" s="1269"/>
      <c r="L62" s="1269"/>
      <c r="M62" s="1269"/>
      <c r="N62" s="1270"/>
    </row>
    <row r="65" spans="2:17" ht="76.5" customHeight="1">
      <c r="B65" s="114" t="s">
        <v>92</v>
      </c>
      <c r="C65" s="114" t="s">
        <v>93</v>
      </c>
      <c r="D65" s="114" t="s">
        <v>94</v>
      </c>
      <c r="E65" s="114" t="s">
        <v>95</v>
      </c>
      <c r="F65" s="114" t="s">
        <v>96</v>
      </c>
      <c r="G65" s="114" t="s">
        <v>97</v>
      </c>
      <c r="H65" s="114" t="s">
        <v>98</v>
      </c>
      <c r="I65" s="114" t="s">
        <v>99</v>
      </c>
      <c r="J65" s="1271" t="s">
        <v>100</v>
      </c>
      <c r="K65" s="1272"/>
      <c r="L65" s="1273"/>
      <c r="M65" s="114" t="s">
        <v>101</v>
      </c>
      <c r="N65" s="114" t="s">
        <v>102</v>
      </c>
      <c r="O65" s="114" t="s">
        <v>103</v>
      </c>
      <c r="P65" s="1271" t="s">
        <v>82</v>
      </c>
      <c r="Q65" s="1273"/>
    </row>
    <row r="66" spans="2:17" ht="30">
      <c r="B66" s="213" t="s">
        <v>104</v>
      </c>
      <c r="C66" s="213"/>
      <c r="D66" s="119"/>
      <c r="E66" s="119"/>
      <c r="F66" s="119"/>
      <c r="G66" s="119"/>
      <c r="H66" s="119"/>
      <c r="I66" s="120"/>
      <c r="J66" s="46" t="s">
        <v>189</v>
      </c>
      <c r="K66" s="188" t="s">
        <v>190</v>
      </c>
      <c r="L66" s="122" t="s">
        <v>191</v>
      </c>
      <c r="M66" s="44"/>
      <c r="N66" s="44"/>
      <c r="O66" s="44"/>
      <c r="P66" s="1281" t="s">
        <v>2389</v>
      </c>
      <c r="Q66" s="1281"/>
    </row>
    <row r="67" spans="2:17" ht="25.5" customHeight="1">
      <c r="B67" s="213" t="s">
        <v>133</v>
      </c>
      <c r="C67" s="213"/>
      <c r="D67" s="119"/>
      <c r="E67" s="119"/>
      <c r="F67" s="119"/>
      <c r="G67" s="119"/>
      <c r="H67" s="119"/>
      <c r="I67" s="120"/>
      <c r="J67" s="46"/>
      <c r="K67" s="122"/>
      <c r="L67" s="122"/>
      <c r="M67" s="44"/>
      <c r="N67" s="44"/>
      <c r="O67" s="44"/>
      <c r="P67" s="1281" t="s">
        <v>2389</v>
      </c>
      <c r="Q67" s="1281"/>
    </row>
    <row r="68" spans="2:17" ht="33.6" customHeight="1">
      <c r="B68" s="591"/>
      <c r="C68" s="591"/>
      <c r="D68" s="900"/>
      <c r="E68" s="900"/>
      <c r="F68" s="900"/>
      <c r="G68" s="900"/>
      <c r="H68" s="900"/>
      <c r="I68" s="901"/>
      <c r="J68" s="902"/>
      <c r="K68" s="903"/>
      <c r="L68" s="903"/>
      <c r="M68" s="32"/>
      <c r="N68" s="32"/>
      <c r="O68" s="32"/>
      <c r="P68" s="404"/>
      <c r="Q68" s="404"/>
    </row>
    <row r="69" spans="2:17" ht="15.75" thickBot="1"/>
    <row r="70" spans="2:17" ht="27" thickBot="1">
      <c r="B70" s="1268" t="s">
        <v>118</v>
      </c>
      <c r="C70" s="1269"/>
      <c r="D70" s="1269"/>
      <c r="E70" s="1269"/>
      <c r="F70" s="1269"/>
      <c r="G70" s="1269"/>
      <c r="H70" s="1269"/>
      <c r="I70" s="1269"/>
      <c r="J70" s="1269"/>
      <c r="K70" s="1269"/>
      <c r="L70" s="1269"/>
      <c r="M70" s="1269"/>
      <c r="N70" s="1270"/>
    </row>
    <row r="73" spans="2:17" ht="46.15" customHeight="1">
      <c r="B73" s="115" t="s">
        <v>17</v>
      </c>
      <c r="C73" s="115" t="s">
        <v>119</v>
      </c>
      <c r="D73" s="1271" t="s">
        <v>82</v>
      </c>
      <c r="E73" s="1273"/>
    </row>
    <row r="74" spans="2:17" ht="46.9" customHeight="1">
      <c r="B74" s="129" t="s">
        <v>181</v>
      </c>
      <c r="C74" s="44" t="s">
        <v>19</v>
      </c>
      <c r="D74" s="1296" t="s">
        <v>2390</v>
      </c>
      <c r="E74" s="1297"/>
    </row>
    <row r="77" spans="2:17" ht="26.25">
      <c r="B77" s="1256" t="s">
        <v>121</v>
      </c>
      <c r="C77" s="1257"/>
      <c r="D77" s="1257"/>
      <c r="E77" s="1257"/>
      <c r="F77" s="1257"/>
      <c r="G77" s="1257"/>
      <c r="H77" s="1257"/>
      <c r="I77" s="1257"/>
      <c r="J77" s="1257"/>
      <c r="K77" s="1257"/>
      <c r="L77" s="1257"/>
      <c r="M77" s="1257"/>
      <c r="N77" s="1257"/>
      <c r="O77" s="1257"/>
      <c r="P77" s="1257"/>
    </row>
    <row r="79" spans="2:17" ht="15.75" thickBot="1"/>
    <row r="80" spans="2:17" ht="27" thickBot="1">
      <c r="B80" s="1268" t="s">
        <v>122</v>
      </c>
      <c r="C80" s="1269"/>
      <c r="D80" s="1269"/>
      <c r="E80" s="1269"/>
      <c r="F80" s="1269"/>
      <c r="G80" s="1269"/>
      <c r="H80" s="1269"/>
      <c r="I80" s="1269"/>
      <c r="J80" s="1269"/>
      <c r="K80" s="1269"/>
      <c r="L80" s="1269"/>
      <c r="M80" s="1269"/>
      <c r="N80" s="1270"/>
    </row>
    <row r="82" spans="1:26" ht="15.75" thickBot="1">
      <c r="M82" s="51"/>
      <c r="N82" s="51"/>
    </row>
    <row r="83" spans="1:26" s="15" customFormat="1" ht="109.5" customHeight="1">
      <c r="B83" s="52" t="s">
        <v>33</v>
      </c>
      <c r="C83" s="52" t="s">
        <v>34</v>
      </c>
      <c r="D83" s="52" t="s">
        <v>35</v>
      </c>
      <c r="E83" s="52" t="s">
        <v>36</v>
      </c>
      <c r="F83" s="52" t="s">
        <v>37</v>
      </c>
      <c r="G83" s="52" t="s">
        <v>38</v>
      </c>
      <c r="H83" s="52" t="s">
        <v>39</v>
      </c>
      <c r="I83" s="52" t="s">
        <v>40</v>
      </c>
      <c r="J83" s="52" t="s">
        <v>41</v>
      </c>
      <c r="K83" s="52" t="s">
        <v>42</v>
      </c>
      <c r="L83" s="52" t="s">
        <v>43</v>
      </c>
      <c r="M83" s="53" t="s">
        <v>44</v>
      </c>
      <c r="N83" s="52" t="s">
        <v>45</v>
      </c>
      <c r="O83" s="52" t="s">
        <v>46</v>
      </c>
      <c r="P83" s="54" t="s">
        <v>47</v>
      </c>
      <c r="Q83" s="54" t="s">
        <v>48</v>
      </c>
    </row>
    <row r="84" spans="1:26" s="162" customFormat="1" ht="237.75" customHeight="1">
      <c r="A84" s="150">
        <v>1</v>
      </c>
      <c r="B84" s="153"/>
      <c r="C84" s="153"/>
      <c r="D84" s="153"/>
      <c r="E84" s="557"/>
      <c r="F84" s="152"/>
      <c r="G84" s="512"/>
      <c r="H84" s="519"/>
      <c r="I84" s="519"/>
      <c r="J84" s="514"/>
      <c r="K84" s="887"/>
      <c r="L84" s="514"/>
      <c r="M84" s="543"/>
      <c r="N84" s="543"/>
      <c r="O84" s="544"/>
      <c r="P84" s="544"/>
      <c r="Q84" s="888"/>
      <c r="R84" s="175"/>
      <c r="S84" s="175"/>
      <c r="T84" s="175"/>
      <c r="U84" s="175"/>
      <c r="V84" s="175"/>
      <c r="W84" s="175"/>
      <c r="X84" s="175"/>
      <c r="Y84" s="175"/>
      <c r="Z84" s="175"/>
    </row>
    <row r="85" spans="1:26" s="162" customFormat="1">
      <c r="A85" s="150"/>
      <c r="B85" s="151" t="s">
        <v>28</v>
      </c>
      <c r="C85" s="152"/>
      <c r="D85" s="153"/>
      <c r="E85" s="557"/>
      <c r="F85" s="152"/>
      <c r="G85" s="152"/>
      <c r="H85" s="152"/>
      <c r="I85" s="514"/>
      <c r="J85" s="514"/>
      <c r="K85" s="547">
        <f>SUM(K84:K84)</f>
        <v>0</v>
      </c>
      <c r="L85" s="547">
        <f>SUM(L84:L84)</f>
        <v>0</v>
      </c>
      <c r="M85" s="889">
        <f>SUM(M84:M84)</f>
        <v>0</v>
      </c>
      <c r="N85" s="547">
        <f>SUM(N84:N84)</f>
        <v>0</v>
      </c>
      <c r="O85" s="544"/>
      <c r="P85" s="544"/>
      <c r="Q85" s="161"/>
    </row>
    <row r="86" spans="1:26">
      <c r="B86" s="112"/>
      <c r="C86" s="112"/>
      <c r="D86" s="112"/>
      <c r="E86" s="163"/>
      <c r="F86" s="112"/>
      <c r="G86" s="112"/>
      <c r="H86" s="112"/>
      <c r="I86" s="112"/>
      <c r="J86" s="112"/>
      <c r="K86" s="112"/>
      <c r="L86" s="112"/>
      <c r="M86" s="112"/>
      <c r="N86" s="112"/>
      <c r="O86" s="112"/>
      <c r="P86" s="112"/>
    </row>
    <row r="87" spans="1:26" ht="18.75">
      <c r="B87" s="166" t="s">
        <v>123</v>
      </c>
      <c r="C87" s="176">
        <f>+K85</f>
        <v>0</v>
      </c>
      <c r="H87" s="168"/>
      <c r="I87" s="168"/>
      <c r="J87" s="168"/>
      <c r="K87" s="168"/>
      <c r="L87" s="168"/>
      <c r="M87" s="168"/>
      <c r="N87" s="112"/>
      <c r="O87" s="112"/>
      <c r="P87" s="112"/>
    </row>
    <row r="89" spans="1:26" ht="15.75" thickBot="1"/>
    <row r="90" spans="1:26" ht="37.15" customHeight="1" thickBot="1">
      <c r="B90" s="177" t="s">
        <v>124</v>
      </c>
      <c r="C90" s="142" t="s">
        <v>125</v>
      </c>
      <c r="D90" s="177" t="s">
        <v>27</v>
      </c>
      <c r="E90" s="142" t="s">
        <v>126</v>
      </c>
    </row>
    <row r="91" spans="1:26" ht="41.45" customHeight="1">
      <c r="B91" s="178" t="s">
        <v>127</v>
      </c>
      <c r="C91" s="179">
        <v>20</v>
      </c>
      <c r="D91" s="179">
        <v>0</v>
      </c>
      <c r="E91" s="1282">
        <f>+D91+D92+D93</f>
        <v>0</v>
      </c>
    </row>
    <row r="92" spans="1:26">
      <c r="B92" s="178" t="s">
        <v>128</v>
      </c>
      <c r="C92" s="118">
        <v>30</v>
      </c>
      <c r="D92" s="605">
        <v>0</v>
      </c>
      <c r="E92" s="1283"/>
    </row>
    <row r="93" spans="1:26" ht="15.75" thickBot="1">
      <c r="B93" s="178" t="s">
        <v>129</v>
      </c>
      <c r="C93" s="180">
        <v>40</v>
      </c>
      <c r="D93" s="180">
        <v>0</v>
      </c>
      <c r="E93" s="1284"/>
    </row>
    <row r="95" spans="1:26" ht="15.75" thickBot="1"/>
    <row r="96" spans="1:26" ht="27" thickBot="1">
      <c r="B96" s="1268" t="s">
        <v>130</v>
      </c>
      <c r="C96" s="1269"/>
      <c r="D96" s="1269"/>
      <c r="E96" s="1269"/>
      <c r="F96" s="1269"/>
      <c r="G96" s="1269"/>
      <c r="H96" s="1269"/>
      <c r="I96" s="1269"/>
      <c r="J96" s="1269"/>
      <c r="K96" s="1269"/>
      <c r="L96" s="1269"/>
      <c r="M96" s="1269"/>
      <c r="N96" s="1270"/>
    </row>
    <row r="98" spans="2:17" ht="76.5" customHeight="1">
      <c r="B98" s="114" t="s">
        <v>92</v>
      </c>
      <c r="C98" s="54" t="s">
        <v>93</v>
      </c>
      <c r="D98" s="114" t="s">
        <v>94</v>
      </c>
      <c r="E98" s="114" t="s">
        <v>95</v>
      </c>
      <c r="F98" s="114" t="s">
        <v>96</v>
      </c>
      <c r="G98" s="114" t="s">
        <v>97</v>
      </c>
      <c r="H98" s="114" t="s">
        <v>98</v>
      </c>
      <c r="I98" s="114" t="s">
        <v>99</v>
      </c>
      <c r="J98" s="1271" t="s">
        <v>100</v>
      </c>
      <c r="K98" s="1272"/>
      <c r="L98" s="1273"/>
      <c r="M98" s="114" t="s">
        <v>101</v>
      </c>
      <c r="N98" s="114" t="s">
        <v>102</v>
      </c>
      <c r="O98" s="114" t="s">
        <v>103</v>
      </c>
      <c r="P98" s="1271" t="s">
        <v>82</v>
      </c>
      <c r="Q98" s="1273"/>
    </row>
    <row r="99" spans="2:17" s="183" customFormat="1" ht="83.25" customHeight="1">
      <c r="B99" s="129" t="s">
        <v>1135</v>
      </c>
      <c r="C99" s="602"/>
      <c r="D99" s="129"/>
      <c r="E99" s="651"/>
      <c r="F99" s="129"/>
      <c r="G99" s="129"/>
      <c r="H99" s="480"/>
      <c r="I99" s="189"/>
      <c r="J99" s="129"/>
      <c r="K99" s="189"/>
      <c r="L99" s="189"/>
      <c r="M99" s="129"/>
      <c r="N99" s="129"/>
      <c r="O99" s="129"/>
      <c r="P99" s="1296"/>
      <c r="Q99" s="1297"/>
    </row>
    <row r="100" spans="2:17" s="183" customFormat="1" ht="60.75" customHeight="1">
      <c r="B100" s="129" t="s">
        <v>461</v>
      </c>
      <c r="C100" s="602"/>
      <c r="D100" s="129"/>
      <c r="E100" s="651"/>
      <c r="F100" s="129"/>
      <c r="G100" s="129"/>
      <c r="H100" s="480"/>
      <c r="I100" s="189"/>
      <c r="J100" s="129"/>
      <c r="K100" s="189"/>
      <c r="L100" s="189"/>
      <c r="M100" s="129"/>
      <c r="N100" s="129"/>
      <c r="O100" s="129"/>
      <c r="P100" s="1296"/>
      <c r="Q100" s="1297"/>
    </row>
    <row r="101" spans="2:17" s="183" customFormat="1" ht="91.5" customHeight="1">
      <c r="B101" s="129" t="s">
        <v>462</v>
      </c>
      <c r="C101" s="838"/>
      <c r="D101" s="129"/>
      <c r="E101" s="651"/>
      <c r="F101" s="129"/>
      <c r="G101" s="129"/>
      <c r="H101" s="480"/>
      <c r="I101" s="189"/>
      <c r="J101" s="129"/>
      <c r="K101" s="189"/>
      <c r="L101" s="189"/>
      <c r="M101" s="129"/>
      <c r="N101" s="129"/>
      <c r="O101" s="129"/>
      <c r="P101" s="1296"/>
      <c r="Q101" s="1297"/>
    </row>
    <row r="104" spans="2:17" ht="15.75" thickBot="1"/>
    <row r="105" spans="2:17" ht="54" customHeight="1">
      <c r="B105" s="615" t="s">
        <v>17</v>
      </c>
      <c r="C105" s="615" t="s">
        <v>124</v>
      </c>
      <c r="D105" s="114" t="s">
        <v>125</v>
      </c>
      <c r="E105" s="615" t="s">
        <v>27</v>
      </c>
      <c r="F105" s="142" t="s">
        <v>138</v>
      </c>
      <c r="G105" s="143"/>
    </row>
    <row r="106" spans="2:17" ht="120.75" customHeight="1">
      <c r="B106" s="1285" t="s">
        <v>139</v>
      </c>
      <c r="C106" s="144" t="s">
        <v>140</v>
      </c>
      <c r="D106" s="605">
        <v>25</v>
      </c>
      <c r="E106" s="605">
        <v>0</v>
      </c>
      <c r="F106" s="1286">
        <f>+E106+E107+E108</f>
        <v>0</v>
      </c>
      <c r="G106" s="145"/>
    </row>
    <row r="107" spans="2:17" ht="76.150000000000006" customHeight="1">
      <c r="B107" s="1285"/>
      <c r="C107" s="144" t="s">
        <v>141</v>
      </c>
      <c r="D107" s="602">
        <v>25</v>
      </c>
      <c r="E107" s="605">
        <v>0</v>
      </c>
      <c r="F107" s="1287"/>
      <c r="G107" s="145"/>
    </row>
    <row r="108" spans="2:17" ht="69" customHeight="1">
      <c r="B108" s="1285"/>
      <c r="C108" s="144" t="s">
        <v>142</v>
      </c>
      <c r="D108" s="605">
        <v>10</v>
      </c>
      <c r="E108" s="605">
        <v>0</v>
      </c>
      <c r="F108" s="1288"/>
      <c r="G108" s="145"/>
    </row>
    <row r="109" spans="2:17">
      <c r="C109"/>
    </row>
    <row r="111" spans="2:17">
      <c r="B111" s="42" t="s">
        <v>143</v>
      </c>
    </row>
    <row r="114" spans="2:5">
      <c r="B114" s="43" t="s">
        <v>17</v>
      </c>
      <c r="C114" s="43" t="s">
        <v>26</v>
      </c>
      <c r="D114" s="615" t="s">
        <v>27</v>
      </c>
      <c r="E114" s="615" t="s">
        <v>28</v>
      </c>
    </row>
    <row r="115" spans="2:5" ht="61.5" customHeight="1">
      <c r="B115" s="49" t="s">
        <v>144</v>
      </c>
      <c r="C115" s="50">
        <v>40</v>
      </c>
      <c r="D115" s="605">
        <f>+E91</f>
        <v>0</v>
      </c>
      <c r="E115" s="1265">
        <f>+D115+D116</f>
        <v>0</v>
      </c>
    </row>
    <row r="116" spans="2:5" ht="68.25" customHeight="1">
      <c r="B116" s="49" t="s">
        <v>145</v>
      </c>
      <c r="C116" s="50">
        <v>60</v>
      </c>
      <c r="D116" s="605">
        <f>+F106</f>
        <v>0</v>
      </c>
      <c r="E116" s="1266"/>
    </row>
  </sheetData>
  <mergeCells count="37">
    <mergeCell ref="P100:Q100"/>
    <mergeCell ref="P101:Q101"/>
    <mergeCell ref="B106:B108"/>
    <mergeCell ref="F106:F108"/>
    <mergeCell ref="E115:E116"/>
    <mergeCell ref="P99:Q99"/>
    <mergeCell ref="P66:Q66"/>
    <mergeCell ref="P67:Q67"/>
    <mergeCell ref="B70:N70"/>
    <mergeCell ref="D73:E73"/>
    <mergeCell ref="D74:E74"/>
    <mergeCell ref="B77:P77"/>
    <mergeCell ref="B80:N80"/>
    <mergeCell ref="E91:E93"/>
    <mergeCell ref="B96:N96"/>
    <mergeCell ref="J98:L98"/>
    <mergeCell ref="P98:Q98"/>
    <mergeCell ref="J65:L65"/>
    <mergeCell ref="P65:Q65"/>
    <mergeCell ref="C10:E10"/>
    <mergeCell ref="B16:C16"/>
    <mergeCell ref="E35:E36"/>
    <mergeCell ref="M38:N38"/>
    <mergeCell ref="B46:B47"/>
    <mergeCell ref="C46:C47"/>
    <mergeCell ref="D46:E46"/>
    <mergeCell ref="C50:N50"/>
    <mergeCell ref="B52:N52"/>
    <mergeCell ref="O55:P55"/>
    <mergeCell ref="O56:P56"/>
    <mergeCell ref="B62:N62"/>
    <mergeCell ref="C9:N9"/>
    <mergeCell ref="B2:P2"/>
    <mergeCell ref="B4:P4"/>
    <mergeCell ref="C6:N6"/>
    <mergeCell ref="C7:N7"/>
    <mergeCell ref="C8:N8"/>
  </mergeCells>
  <dataValidations count="2">
    <dataValidation type="list" allowBlank="1" showInputMessage="1" showErrorMessage="1" sqref="WVE983032 A65528 IS65528 SO65528 ACK65528 AMG65528 AWC65528 BFY65528 BPU65528 BZQ65528 CJM65528 CTI65528 DDE65528 DNA65528 DWW65528 EGS65528 EQO65528 FAK65528 FKG65528 FUC65528 GDY65528 GNU65528 GXQ65528 HHM65528 HRI65528 IBE65528 ILA65528 IUW65528 JES65528 JOO65528 JYK65528 KIG65528 KSC65528 LBY65528 LLU65528 LVQ65528 MFM65528 MPI65528 MZE65528 NJA65528 NSW65528 OCS65528 OMO65528 OWK65528 PGG65528 PQC65528 PZY65528 QJU65528 QTQ65528 RDM65528 RNI65528 RXE65528 SHA65528 SQW65528 TAS65528 TKO65528 TUK65528 UEG65528 UOC65528 UXY65528 VHU65528 VRQ65528 WBM65528 WLI65528 WVE65528 A131064 IS131064 SO131064 ACK131064 AMG131064 AWC131064 BFY131064 BPU131064 BZQ131064 CJM131064 CTI131064 DDE131064 DNA131064 DWW131064 EGS131064 EQO131064 FAK131064 FKG131064 FUC131064 GDY131064 GNU131064 GXQ131064 HHM131064 HRI131064 IBE131064 ILA131064 IUW131064 JES131064 JOO131064 JYK131064 KIG131064 KSC131064 LBY131064 LLU131064 LVQ131064 MFM131064 MPI131064 MZE131064 NJA131064 NSW131064 OCS131064 OMO131064 OWK131064 PGG131064 PQC131064 PZY131064 QJU131064 QTQ131064 RDM131064 RNI131064 RXE131064 SHA131064 SQW131064 TAS131064 TKO131064 TUK131064 UEG131064 UOC131064 UXY131064 VHU131064 VRQ131064 WBM131064 WLI131064 WVE131064 A196600 IS196600 SO196600 ACK196600 AMG196600 AWC196600 BFY196600 BPU196600 BZQ196600 CJM196600 CTI196600 DDE196600 DNA196600 DWW196600 EGS196600 EQO196600 FAK196600 FKG196600 FUC196600 GDY196600 GNU196600 GXQ196600 HHM196600 HRI196600 IBE196600 ILA196600 IUW196600 JES196600 JOO196600 JYK196600 KIG196600 KSC196600 LBY196600 LLU196600 LVQ196600 MFM196600 MPI196600 MZE196600 NJA196600 NSW196600 OCS196600 OMO196600 OWK196600 PGG196600 PQC196600 PZY196600 QJU196600 QTQ196600 RDM196600 RNI196600 RXE196600 SHA196600 SQW196600 TAS196600 TKO196600 TUK196600 UEG196600 UOC196600 UXY196600 VHU196600 VRQ196600 WBM196600 WLI196600 WVE196600 A262136 IS262136 SO262136 ACK262136 AMG262136 AWC262136 BFY262136 BPU262136 BZQ262136 CJM262136 CTI262136 DDE262136 DNA262136 DWW262136 EGS262136 EQO262136 FAK262136 FKG262136 FUC262136 GDY262136 GNU262136 GXQ262136 HHM262136 HRI262136 IBE262136 ILA262136 IUW262136 JES262136 JOO262136 JYK262136 KIG262136 KSC262136 LBY262136 LLU262136 LVQ262136 MFM262136 MPI262136 MZE262136 NJA262136 NSW262136 OCS262136 OMO262136 OWK262136 PGG262136 PQC262136 PZY262136 QJU262136 QTQ262136 RDM262136 RNI262136 RXE262136 SHA262136 SQW262136 TAS262136 TKO262136 TUK262136 UEG262136 UOC262136 UXY262136 VHU262136 VRQ262136 WBM262136 WLI262136 WVE262136 A327672 IS327672 SO327672 ACK327672 AMG327672 AWC327672 BFY327672 BPU327672 BZQ327672 CJM327672 CTI327672 DDE327672 DNA327672 DWW327672 EGS327672 EQO327672 FAK327672 FKG327672 FUC327672 GDY327672 GNU327672 GXQ327672 HHM327672 HRI327672 IBE327672 ILA327672 IUW327672 JES327672 JOO327672 JYK327672 KIG327672 KSC327672 LBY327672 LLU327672 LVQ327672 MFM327672 MPI327672 MZE327672 NJA327672 NSW327672 OCS327672 OMO327672 OWK327672 PGG327672 PQC327672 PZY327672 QJU327672 QTQ327672 RDM327672 RNI327672 RXE327672 SHA327672 SQW327672 TAS327672 TKO327672 TUK327672 UEG327672 UOC327672 UXY327672 VHU327672 VRQ327672 WBM327672 WLI327672 WVE327672 A393208 IS393208 SO393208 ACK393208 AMG393208 AWC393208 BFY393208 BPU393208 BZQ393208 CJM393208 CTI393208 DDE393208 DNA393208 DWW393208 EGS393208 EQO393208 FAK393208 FKG393208 FUC393208 GDY393208 GNU393208 GXQ393208 HHM393208 HRI393208 IBE393208 ILA393208 IUW393208 JES393208 JOO393208 JYK393208 KIG393208 KSC393208 LBY393208 LLU393208 LVQ393208 MFM393208 MPI393208 MZE393208 NJA393208 NSW393208 OCS393208 OMO393208 OWK393208 PGG393208 PQC393208 PZY393208 QJU393208 QTQ393208 RDM393208 RNI393208 RXE393208 SHA393208 SQW393208 TAS393208 TKO393208 TUK393208 UEG393208 UOC393208 UXY393208 VHU393208 VRQ393208 WBM393208 WLI393208 WVE393208 A458744 IS458744 SO458744 ACK458744 AMG458744 AWC458744 BFY458744 BPU458744 BZQ458744 CJM458744 CTI458744 DDE458744 DNA458744 DWW458744 EGS458744 EQO458744 FAK458744 FKG458744 FUC458744 GDY458744 GNU458744 GXQ458744 HHM458744 HRI458744 IBE458744 ILA458744 IUW458744 JES458744 JOO458744 JYK458744 KIG458744 KSC458744 LBY458744 LLU458744 LVQ458744 MFM458744 MPI458744 MZE458744 NJA458744 NSW458744 OCS458744 OMO458744 OWK458744 PGG458744 PQC458744 PZY458744 QJU458744 QTQ458744 RDM458744 RNI458744 RXE458744 SHA458744 SQW458744 TAS458744 TKO458744 TUK458744 UEG458744 UOC458744 UXY458744 VHU458744 VRQ458744 WBM458744 WLI458744 WVE458744 A524280 IS524280 SO524280 ACK524280 AMG524280 AWC524280 BFY524280 BPU524280 BZQ524280 CJM524280 CTI524280 DDE524280 DNA524280 DWW524280 EGS524280 EQO524280 FAK524280 FKG524280 FUC524280 GDY524280 GNU524280 GXQ524280 HHM524280 HRI524280 IBE524280 ILA524280 IUW524280 JES524280 JOO524280 JYK524280 KIG524280 KSC524280 LBY524280 LLU524280 LVQ524280 MFM524280 MPI524280 MZE524280 NJA524280 NSW524280 OCS524280 OMO524280 OWK524280 PGG524280 PQC524280 PZY524280 QJU524280 QTQ524280 RDM524280 RNI524280 RXE524280 SHA524280 SQW524280 TAS524280 TKO524280 TUK524280 UEG524280 UOC524280 UXY524280 VHU524280 VRQ524280 WBM524280 WLI524280 WVE524280 A589816 IS589816 SO589816 ACK589816 AMG589816 AWC589816 BFY589816 BPU589816 BZQ589816 CJM589816 CTI589816 DDE589816 DNA589816 DWW589816 EGS589816 EQO589816 FAK589816 FKG589816 FUC589816 GDY589816 GNU589816 GXQ589816 HHM589816 HRI589816 IBE589816 ILA589816 IUW589816 JES589816 JOO589816 JYK589816 KIG589816 KSC589816 LBY589816 LLU589816 LVQ589816 MFM589816 MPI589816 MZE589816 NJA589816 NSW589816 OCS589816 OMO589816 OWK589816 PGG589816 PQC589816 PZY589816 QJU589816 QTQ589816 RDM589816 RNI589816 RXE589816 SHA589816 SQW589816 TAS589816 TKO589816 TUK589816 UEG589816 UOC589816 UXY589816 VHU589816 VRQ589816 WBM589816 WLI589816 WVE589816 A655352 IS655352 SO655352 ACK655352 AMG655352 AWC655352 BFY655352 BPU655352 BZQ655352 CJM655352 CTI655352 DDE655352 DNA655352 DWW655352 EGS655352 EQO655352 FAK655352 FKG655352 FUC655352 GDY655352 GNU655352 GXQ655352 HHM655352 HRI655352 IBE655352 ILA655352 IUW655352 JES655352 JOO655352 JYK655352 KIG655352 KSC655352 LBY655352 LLU655352 LVQ655352 MFM655352 MPI655352 MZE655352 NJA655352 NSW655352 OCS655352 OMO655352 OWK655352 PGG655352 PQC655352 PZY655352 QJU655352 QTQ655352 RDM655352 RNI655352 RXE655352 SHA655352 SQW655352 TAS655352 TKO655352 TUK655352 UEG655352 UOC655352 UXY655352 VHU655352 VRQ655352 WBM655352 WLI655352 WVE655352 A720888 IS720888 SO720888 ACK720888 AMG720888 AWC720888 BFY720888 BPU720888 BZQ720888 CJM720888 CTI720888 DDE720888 DNA720888 DWW720888 EGS720888 EQO720888 FAK720888 FKG720888 FUC720888 GDY720888 GNU720888 GXQ720888 HHM720888 HRI720888 IBE720888 ILA720888 IUW720888 JES720888 JOO720888 JYK720888 KIG720888 KSC720888 LBY720888 LLU720888 LVQ720888 MFM720888 MPI720888 MZE720888 NJA720888 NSW720888 OCS720888 OMO720888 OWK720888 PGG720888 PQC720888 PZY720888 QJU720888 QTQ720888 RDM720888 RNI720888 RXE720888 SHA720888 SQW720888 TAS720888 TKO720888 TUK720888 UEG720888 UOC720888 UXY720888 VHU720888 VRQ720888 WBM720888 WLI720888 WVE720888 A786424 IS786424 SO786424 ACK786424 AMG786424 AWC786424 BFY786424 BPU786424 BZQ786424 CJM786424 CTI786424 DDE786424 DNA786424 DWW786424 EGS786424 EQO786424 FAK786424 FKG786424 FUC786424 GDY786424 GNU786424 GXQ786424 HHM786424 HRI786424 IBE786424 ILA786424 IUW786424 JES786424 JOO786424 JYK786424 KIG786424 KSC786424 LBY786424 LLU786424 LVQ786424 MFM786424 MPI786424 MZE786424 NJA786424 NSW786424 OCS786424 OMO786424 OWK786424 PGG786424 PQC786424 PZY786424 QJU786424 QTQ786424 RDM786424 RNI786424 RXE786424 SHA786424 SQW786424 TAS786424 TKO786424 TUK786424 UEG786424 UOC786424 UXY786424 VHU786424 VRQ786424 WBM786424 WLI786424 WVE786424 A851960 IS851960 SO851960 ACK851960 AMG851960 AWC851960 BFY851960 BPU851960 BZQ851960 CJM851960 CTI851960 DDE851960 DNA851960 DWW851960 EGS851960 EQO851960 FAK851960 FKG851960 FUC851960 GDY851960 GNU851960 GXQ851960 HHM851960 HRI851960 IBE851960 ILA851960 IUW851960 JES851960 JOO851960 JYK851960 KIG851960 KSC851960 LBY851960 LLU851960 LVQ851960 MFM851960 MPI851960 MZE851960 NJA851960 NSW851960 OCS851960 OMO851960 OWK851960 PGG851960 PQC851960 PZY851960 QJU851960 QTQ851960 RDM851960 RNI851960 RXE851960 SHA851960 SQW851960 TAS851960 TKO851960 TUK851960 UEG851960 UOC851960 UXY851960 VHU851960 VRQ851960 WBM851960 WLI851960 WVE851960 A917496 IS917496 SO917496 ACK917496 AMG917496 AWC917496 BFY917496 BPU917496 BZQ917496 CJM917496 CTI917496 DDE917496 DNA917496 DWW917496 EGS917496 EQO917496 FAK917496 FKG917496 FUC917496 GDY917496 GNU917496 GXQ917496 HHM917496 HRI917496 IBE917496 ILA917496 IUW917496 JES917496 JOO917496 JYK917496 KIG917496 KSC917496 LBY917496 LLU917496 LVQ917496 MFM917496 MPI917496 MZE917496 NJA917496 NSW917496 OCS917496 OMO917496 OWK917496 PGG917496 PQC917496 PZY917496 QJU917496 QTQ917496 RDM917496 RNI917496 RXE917496 SHA917496 SQW917496 TAS917496 TKO917496 TUK917496 UEG917496 UOC917496 UXY917496 VHU917496 VRQ917496 WBM917496 WLI917496 WVE917496 A983032 IS983032 SO983032 ACK983032 AMG983032 AWC983032 BFY983032 BPU983032 BZQ983032 CJM983032 CTI983032 DDE983032 DNA983032 DWW983032 EGS983032 EQO983032 FAK983032 FKG983032 FUC983032 GDY983032 GNU983032 GXQ983032 HHM983032 HRI983032 IBE983032 ILA983032 IUW983032 JES983032 JOO983032 JYK983032 KIG983032 KSC983032 LBY983032 LLU983032 LVQ983032 MFM983032 MPI983032 MZE983032 NJA983032 NSW983032 OCS983032 OMO983032 OWK983032 PGG983032 PQC983032 PZY983032 QJU983032 QTQ983032 RDM983032 RNI983032 RXE983032 SHA983032 SQW983032 TAS983032 TKO983032 TUK983032 UEG983032 UOC983032 UXY983032 VHU983032 VRQ983032 WBM983032 WLI983032 A18:A37 IS18:IS37 SO18:SO37 ACK18:ACK37 AMG18:AMG37 AWC18:AWC37 BFY18:BFY37 BPU18:BPU37 BZQ18:BZQ37 CJM18:CJM37 CTI18:CTI37 DDE18:DDE37 DNA18:DNA37 DWW18:DWW37 EGS18:EGS37 EQO18:EQO37 FAK18:FAK37 FKG18:FKG37 FUC18:FUC37 GDY18:GDY37 GNU18:GNU37 GXQ18:GXQ37 HHM18:HHM37 HRI18:HRI37 IBE18:IBE37 ILA18:ILA37 IUW18:IUW37 JES18:JES37 JOO18:JOO37 JYK18:JYK37 KIG18:KIG37 KSC18:KSC37 LBY18:LBY37 LLU18:LLU37 LVQ18:LVQ37 MFM18:MFM37 MPI18:MPI37 MZE18:MZE37 NJA18:NJA37 NSW18:NSW37 OCS18:OCS37 OMO18:OMO37 OWK18:OWK37 PGG18:PGG37 PQC18:PQC37 PZY18:PZY37 QJU18:QJU37 QTQ18:QTQ37 RDM18:RDM37 RNI18:RNI37 RXE18:RXE37 SHA18:SHA37 SQW18:SQW37 TAS18:TAS37 TKO18:TKO37 TUK18:TUK37 UEG18:UEG37 UOC18:UOC37 UXY18:UXY37 VHU18:VHU37 VRQ18:VRQ37 WBM18:WBM37 WLI18:WLI37 WVE18:WVE37">
      <formula1>"1,2,3,4,5"</formula1>
    </dataValidation>
    <dataValidation type="decimal" allowBlank="1" showInputMessage="1" showErrorMessage="1" sqref="WVH983032 WLL983032 C65528 IV65528 SR65528 ACN65528 AMJ65528 AWF65528 BGB65528 BPX65528 BZT65528 CJP65528 CTL65528 DDH65528 DND65528 DWZ65528 EGV65528 EQR65528 FAN65528 FKJ65528 FUF65528 GEB65528 GNX65528 GXT65528 HHP65528 HRL65528 IBH65528 ILD65528 IUZ65528 JEV65528 JOR65528 JYN65528 KIJ65528 KSF65528 LCB65528 LLX65528 LVT65528 MFP65528 MPL65528 MZH65528 NJD65528 NSZ65528 OCV65528 OMR65528 OWN65528 PGJ65528 PQF65528 QAB65528 QJX65528 QTT65528 RDP65528 RNL65528 RXH65528 SHD65528 SQZ65528 TAV65528 TKR65528 TUN65528 UEJ65528 UOF65528 UYB65528 VHX65528 VRT65528 WBP65528 WLL65528 WVH65528 C131064 IV131064 SR131064 ACN131064 AMJ131064 AWF131064 BGB131064 BPX131064 BZT131064 CJP131064 CTL131064 DDH131064 DND131064 DWZ131064 EGV131064 EQR131064 FAN131064 FKJ131064 FUF131064 GEB131064 GNX131064 GXT131064 HHP131064 HRL131064 IBH131064 ILD131064 IUZ131064 JEV131064 JOR131064 JYN131064 KIJ131064 KSF131064 LCB131064 LLX131064 LVT131064 MFP131064 MPL131064 MZH131064 NJD131064 NSZ131064 OCV131064 OMR131064 OWN131064 PGJ131064 PQF131064 QAB131064 QJX131064 QTT131064 RDP131064 RNL131064 RXH131064 SHD131064 SQZ131064 TAV131064 TKR131064 TUN131064 UEJ131064 UOF131064 UYB131064 VHX131064 VRT131064 WBP131064 WLL131064 WVH131064 C196600 IV196600 SR196600 ACN196600 AMJ196600 AWF196600 BGB196600 BPX196600 BZT196600 CJP196600 CTL196600 DDH196600 DND196600 DWZ196600 EGV196600 EQR196600 FAN196600 FKJ196600 FUF196600 GEB196600 GNX196600 GXT196600 HHP196600 HRL196600 IBH196600 ILD196600 IUZ196600 JEV196600 JOR196600 JYN196600 KIJ196600 KSF196600 LCB196600 LLX196600 LVT196600 MFP196600 MPL196600 MZH196600 NJD196600 NSZ196600 OCV196600 OMR196600 OWN196600 PGJ196600 PQF196600 QAB196600 QJX196600 QTT196600 RDP196600 RNL196600 RXH196600 SHD196600 SQZ196600 TAV196600 TKR196600 TUN196600 UEJ196600 UOF196600 UYB196600 VHX196600 VRT196600 WBP196600 WLL196600 WVH196600 C262136 IV262136 SR262136 ACN262136 AMJ262136 AWF262136 BGB262136 BPX262136 BZT262136 CJP262136 CTL262136 DDH262136 DND262136 DWZ262136 EGV262136 EQR262136 FAN262136 FKJ262136 FUF262136 GEB262136 GNX262136 GXT262136 HHP262136 HRL262136 IBH262136 ILD262136 IUZ262136 JEV262136 JOR262136 JYN262136 KIJ262136 KSF262136 LCB262136 LLX262136 LVT262136 MFP262136 MPL262136 MZH262136 NJD262136 NSZ262136 OCV262136 OMR262136 OWN262136 PGJ262136 PQF262136 QAB262136 QJX262136 QTT262136 RDP262136 RNL262136 RXH262136 SHD262136 SQZ262136 TAV262136 TKR262136 TUN262136 UEJ262136 UOF262136 UYB262136 VHX262136 VRT262136 WBP262136 WLL262136 WVH262136 C327672 IV327672 SR327672 ACN327672 AMJ327672 AWF327672 BGB327672 BPX327672 BZT327672 CJP327672 CTL327672 DDH327672 DND327672 DWZ327672 EGV327672 EQR327672 FAN327672 FKJ327672 FUF327672 GEB327672 GNX327672 GXT327672 HHP327672 HRL327672 IBH327672 ILD327672 IUZ327672 JEV327672 JOR327672 JYN327672 KIJ327672 KSF327672 LCB327672 LLX327672 LVT327672 MFP327672 MPL327672 MZH327672 NJD327672 NSZ327672 OCV327672 OMR327672 OWN327672 PGJ327672 PQF327672 QAB327672 QJX327672 QTT327672 RDP327672 RNL327672 RXH327672 SHD327672 SQZ327672 TAV327672 TKR327672 TUN327672 UEJ327672 UOF327672 UYB327672 VHX327672 VRT327672 WBP327672 WLL327672 WVH327672 C393208 IV393208 SR393208 ACN393208 AMJ393208 AWF393208 BGB393208 BPX393208 BZT393208 CJP393208 CTL393208 DDH393208 DND393208 DWZ393208 EGV393208 EQR393208 FAN393208 FKJ393208 FUF393208 GEB393208 GNX393208 GXT393208 HHP393208 HRL393208 IBH393208 ILD393208 IUZ393208 JEV393208 JOR393208 JYN393208 KIJ393208 KSF393208 LCB393208 LLX393208 LVT393208 MFP393208 MPL393208 MZH393208 NJD393208 NSZ393208 OCV393208 OMR393208 OWN393208 PGJ393208 PQF393208 QAB393208 QJX393208 QTT393208 RDP393208 RNL393208 RXH393208 SHD393208 SQZ393208 TAV393208 TKR393208 TUN393208 UEJ393208 UOF393208 UYB393208 VHX393208 VRT393208 WBP393208 WLL393208 WVH393208 C458744 IV458744 SR458744 ACN458744 AMJ458744 AWF458744 BGB458744 BPX458744 BZT458744 CJP458744 CTL458744 DDH458744 DND458744 DWZ458744 EGV458744 EQR458744 FAN458744 FKJ458744 FUF458744 GEB458744 GNX458744 GXT458744 HHP458744 HRL458744 IBH458744 ILD458744 IUZ458744 JEV458744 JOR458744 JYN458744 KIJ458744 KSF458744 LCB458744 LLX458744 LVT458744 MFP458744 MPL458744 MZH458744 NJD458744 NSZ458744 OCV458744 OMR458744 OWN458744 PGJ458744 PQF458744 QAB458744 QJX458744 QTT458744 RDP458744 RNL458744 RXH458744 SHD458744 SQZ458744 TAV458744 TKR458744 TUN458744 UEJ458744 UOF458744 UYB458744 VHX458744 VRT458744 WBP458744 WLL458744 WVH458744 C524280 IV524280 SR524280 ACN524280 AMJ524280 AWF524280 BGB524280 BPX524280 BZT524280 CJP524280 CTL524280 DDH524280 DND524280 DWZ524280 EGV524280 EQR524280 FAN524280 FKJ524280 FUF524280 GEB524280 GNX524280 GXT524280 HHP524280 HRL524280 IBH524280 ILD524280 IUZ524280 JEV524280 JOR524280 JYN524280 KIJ524280 KSF524280 LCB524280 LLX524280 LVT524280 MFP524280 MPL524280 MZH524280 NJD524280 NSZ524280 OCV524280 OMR524280 OWN524280 PGJ524280 PQF524280 QAB524280 QJX524280 QTT524280 RDP524280 RNL524280 RXH524280 SHD524280 SQZ524280 TAV524280 TKR524280 TUN524280 UEJ524280 UOF524280 UYB524280 VHX524280 VRT524280 WBP524280 WLL524280 WVH524280 C589816 IV589816 SR589816 ACN589816 AMJ589816 AWF589816 BGB589816 BPX589816 BZT589816 CJP589816 CTL589816 DDH589816 DND589816 DWZ589816 EGV589816 EQR589816 FAN589816 FKJ589816 FUF589816 GEB589816 GNX589816 GXT589816 HHP589816 HRL589816 IBH589816 ILD589816 IUZ589816 JEV589816 JOR589816 JYN589816 KIJ589816 KSF589816 LCB589816 LLX589816 LVT589816 MFP589816 MPL589816 MZH589816 NJD589816 NSZ589816 OCV589816 OMR589816 OWN589816 PGJ589816 PQF589816 QAB589816 QJX589816 QTT589816 RDP589816 RNL589816 RXH589816 SHD589816 SQZ589816 TAV589816 TKR589816 TUN589816 UEJ589816 UOF589816 UYB589816 VHX589816 VRT589816 WBP589816 WLL589816 WVH589816 C655352 IV655352 SR655352 ACN655352 AMJ655352 AWF655352 BGB655352 BPX655352 BZT655352 CJP655352 CTL655352 DDH655352 DND655352 DWZ655352 EGV655352 EQR655352 FAN655352 FKJ655352 FUF655352 GEB655352 GNX655352 GXT655352 HHP655352 HRL655352 IBH655352 ILD655352 IUZ655352 JEV655352 JOR655352 JYN655352 KIJ655352 KSF655352 LCB655352 LLX655352 LVT655352 MFP655352 MPL655352 MZH655352 NJD655352 NSZ655352 OCV655352 OMR655352 OWN655352 PGJ655352 PQF655352 QAB655352 QJX655352 QTT655352 RDP655352 RNL655352 RXH655352 SHD655352 SQZ655352 TAV655352 TKR655352 TUN655352 UEJ655352 UOF655352 UYB655352 VHX655352 VRT655352 WBP655352 WLL655352 WVH655352 C720888 IV720888 SR720888 ACN720888 AMJ720888 AWF720888 BGB720888 BPX720888 BZT720888 CJP720888 CTL720888 DDH720888 DND720888 DWZ720888 EGV720888 EQR720888 FAN720888 FKJ720888 FUF720888 GEB720888 GNX720888 GXT720888 HHP720888 HRL720888 IBH720888 ILD720888 IUZ720888 JEV720888 JOR720888 JYN720888 KIJ720888 KSF720888 LCB720888 LLX720888 LVT720888 MFP720888 MPL720888 MZH720888 NJD720888 NSZ720888 OCV720888 OMR720888 OWN720888 PGJ720888 PQF720888 QAB720888 QJX720888 QTT720888 RDP720888 RNL720888 RXH720888 SHD720888 SQZ720888 TAV720888 TKR720888 TUN720888 UEJ720888 UOF720888 UYB720888 VHX720888 VRT720888 WBP720888 WLL720888 WVH720888 C786424 IV786424 SR786424 ACN786424 AMJ786424 AWF786424 BGB786424 BPX786424 BZT786424 CJP786424 CTL786424 DDH786424 DND786424 DWZ786424 EGV786424 EQR786424 FAN786424 FKJ786424 FUF786424 GEB786424 GNX786424 GXT786424 HHP786424 HRL786424 IBH786424 ILD786424 IUZ786424 JEV786424 JOR786424 JYN786424 KIJ786424 KSF786424 LCB786424 LLX786424 LVT786424 MFP786424 MPL786424 MZH786424 NJD786424 NSZ786424 OCV786424 OMR786424 OWN786424 PGJ786424 PQF786424 QAB786424 QJX786424 QTT786424 RDP786424 RNL786424 RXH786424 SHD786424 SQZ786424 TAV786424 TKR786424 TUN786424 UEJ786424 UOF786424 UYB786424 VHX786424 VRT786424 WBP786424 WLL786424 WVH786424 C851960 IV851960 SR851960 ACN851960 AMJ851960 AWF851960 BGB851960 BPX851960 BZT851960 CJP851960 CTL851960 DDH851960 DND851960 DWZ851960 EGV851960 EQR851960 FAN851960 FKJ851960 FUF851960 GEB851960 GNX851960 GXT851960 HHP851960 HRL851960 IBH851960 ILD851960 IUZ851960 JEV851960 JOR851960 JYN851960 KIJ851960 KSF851960 LCB851960 LLX851960 LVT851960 MFP851960 MPL851960 MZH851960 NJD851960 NSZ851960 OCV851960 OMR851960 OWN851960 PGJ851960 PQF851960 QAB851960 QJX851960 QTT851960 RDP851960 RNL851960 RXH851960 SHD851960 SQZ851960 TAV851960 TKR851960 TUN851960 UEJ851960 UOF851960 UYB851960 VHX851960 VRT851960 WBP851960 WLL851960 WVH851960 C917496 IV917496 SR917496 ACN917496 AMJ917496 AWF917496 BGB917496 BPX917496 BZT917496 CJP917496 CTL917496 DDH917496 DND917496 DWZ917496 EGV917496 EQR917496 FAN917496 FKJ917496 FUF917496 GEB917496 GNX917496 GXT917496 HHP917496 HRL917496 IBH917496 ILD917496 IUZ917496 JEV917496 JOR917496 JYN917496 KIJ917496 KSF917496 LCB917496 LLX917496 LVT917496 MFP917496 MPL917496 MZH917496 NJD917496 NSZ917496 OCV917496 OMR917496 OWN917496 PGJ917496 PQF917496 QAB917496 QJX917496 QTT917496 RDP917496 RNL917496 RXH917496 SHD917496 SQZ917496 TAV917496 TKR917496 TUN917496 UEJ917496 UOF917496 UYB917496 VHX917496 VRT917496 WBP917496 WLL917496 WVH917496 C983032 IV983032 SR983032 ACN983032 AMJ983032 AWF983032 BGB983032 BPX983032 BZT983032 CJP983032 CTL983032 DDH983032 DND983032 DWZ983032 EGV983032 EQR983032 FAN983032 FKJ983032 FUF983032 GEB983032 GNX983032 GXT983032 HHP983032 HRL983032 IBH983032 ILD983032 IUZ983032 JEV983032 JOR983032 JYN983032 KIJ983032 KSF983032 LCB983032 LLX983032 LVT983032 MFP983032 MPL983032 MZH983032 NJD983032 NSZ983032 OCV983032 OMR983032 OWN983032 PGJ983032 PQF983032 QAB983032 QJX983032 QTT983032 RDP983032 RNL983032 RXH983032 SHD983032 SQZ983032 TAV983032 TKR983032 TUN983032 UEJ983032 UOF983032 UYB983032 VHX983032 VRT983032 WBP983032 IV18:IV37 SR18:SR37 ACN18:ACN37 AMJ18:AMJ37 AWF18:AWF37 BGB18:BGB37 BPX18:BPX37 BZT18:BZT37 CJP18:CJP37 CTL18:CTL37 DDH18:DDH37 DND18:DND37 DWZ18:DWZ37 EGV18:EGV37 EQR18:EQR37 FAN18:FAN37 FKJ18:FKJ37 FUF18:FUF37 GEB18:GEB37 GNX18:GNX37 GXT18:GXT37 HHP18:HHP37 HRL18:HRL37 IBH18:IBH37 ILD18:ILD37 IUZ18:IUZ37 JEV18:JEV37 JOR18:JOR37 JYN18:JYN37 KIJ18:KIJ37 KSF18:KSF37 LCB18:LCB37 LLX18:LLX37 LVT18:LVT37 MFP18:MFP37 MPL18:MPL37 MZH18:MZH37 NJD18:NJD37 NSZ18:NSZ37 OCV18:OCV37 OMR18:OMR37 OWN18:OWN37 PGJ18:PGJ37 PQF18:PQF37 QAB18:QAB37 QJX18:QJX37 QTT18:QTT37 RDP18:RDP37 RNL18:RNL37 RXH18:RXH37 SHD18:SHD37 SQZ18:SQZ37 TAV18:TAV37 TKR18:TKR37 TUN18:TUN37 UEJ18:UEJ37 UOF18:UOF37 UYB18:UYB37 VHX18:VHX37 VRT18:VRT37 WBP18:WBP37 WLL18:WLL37 WVH18:WVH37">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2:Z166"/>
  <sheetViews>
    <sheetView zoomScale="70" zoomScaleNormal="70" workbookViewId="0">
      <selection activeCell="B2" sqref="B2:P2"/>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3509</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24</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24</v>
      </c>
      <c r="E15" s="536">
        <v>1305772895</v>
      </c>
      <c r="F15" s="693">
        <v>595</v>
      </c>
      <c r="G15" s="779"/>
      <c r="I15" s="23"/>
      <c r="J15" s="23"/>
      <c r="K15" s="23"/>
      <c r="L15" s="23"/>
      <c r="M15" s="23"/>
      <c r="N15" s="16"/>
    </row>
    <row r="16" spans="2:16" ht="15.75" thickBot="1">
      <c r="B16" s="1263" t="s">
        <v>13</v>
      </c>
      <c r="C16" s="1264"/>
      <c r="D16" s="613"/>
      <c r="E16" s="536">
        <v>1305772895</v>
      </c>
      <c r="F16" s="693">
        <v>595</v>
      </c>
      <c r="G16" s="779"/>
      <c r="H16" s="25"/>
      <c r="I16" s="15"/>
      <c r="J16" s="15"/>
      <c r="K16" s="15"/>
      <c r="L16" s="15"/>
      <c r="M16" s="15"/>
      <c r="N16" s="26"/>
    </row>
    <row r="17" spans="1:17" ht="45.75" thickBot="1">
      <c r="A17" s="30"/>
      <c r="B17" s="31" t="s">
        <v>14</v>
      </c>
      <c r="C17" s="31" t="s">
        <v>15</v>
      </c>
      <c r="E17" s="19"/>
      <c r="F17" s="19"/>
      <c r="G17" s="19"/>
      <c r="H17" s="19"/>
      <c r="I17" s="32"/>
      <c r="J17" s="32"/>
      <c r="K17" s="32"/>
      <c r="L17" s="32"/>
      <c r="M17" s="32"/>
    </row>
    <row r="18" spans="1:17" ht="15.75" thickBot="1">
      <c r="A18" s="33">
        <v>1</v>
      </c>
      <c r="C18" s="1235">
        <f>+F16*0.8</f>
        <v>476</v>
      </c>
      <c r="D18" s="647"/>
      <c r="E18" s="1236">
        <f>E16</f>
        <v>1305772895</v>
      </c>
      <c r="F18" s="37"/>
      <c r="G18" s="37"/>
      <c r="H18" s="37"/>
      <c r="I18" s="38"/>
      <c r="J18" s="38"/>
      <c r="K18" s="38"/>
      <c r="L18" s="38"/>
      <c r="M18" s="38"/>
    </row>
    <row r="19" spans="1:17">
      <c r="A19" s="773"/>
      <c r="C19" s="40"/>
      <c r="D19" s="23"/>
      <c r="E19" s="41"/>
      <c r="F19" s="37"/>
      <c r="G19" s="37"/>
      <c r="H19" s="37"/>
      <c r="I19" s="38"/>
      <c r="J19" s="38"/>
      <c r="K19" s="38"/>
      <c r="L19" s="38"/>
      <c r="M19" s="38"/>
    </row>
    <row r="20" spans="1:17">
      <c r="A20" s="773"/>
      <c r="C20" s="40"/>
      <c r="D20" s="23"/>
      <c r="E20" s="41"/>
      <c r="F20" s="37"/>
      <c r="G20" s="37"/>
      <c r="H20" s="37"/>
      <c r="I20" s="38"/>
      <c r="J20" s="38"/>
      <c r="K20" s="38"/>
      <c r="L20" s="38"/>
      <c r="M20" s="38"/>
    </row>
    <row r="21" spans="1:17">
      <c r="A21" s="773"/>
      <c r="B21" s="42" t="s">
        <v>16</v>
      </c>
      <c r="C21"/>
      <c r="D21"/>
      <c r="E21"/>
      <c r="F21"/>
      <c r="G21"/>
      <c r="H21"/>
      <c r="I21" s="15"/>
      <c r="J21" s="15"/>
      <c r="K21" s="15"/>
      <c r="L21" s="15"/>
      <c r="M21" s="15"/>
      <c r="N21" s="16"/>
    </row>
    <row r="22" spans="1:17">
      <c r="A22" s="773"/>
      <c r="B22"/>
      <c r="C22"/>
      <c r="D22"/>
      <c r="E22"/>
      <c r="F22"/>
      <c r="G22"/>
      <c r="H22"/>
      <c r="I22" s="15"/>
      <c r="J22" s="15"/>
      <c r="K22" s="15"/>
      <c r="L22" s="15"/>
      <c r="M22" s="15"/>
      <c r="N22" s="16"/>
    </row>
    <row r="23" spans="1:17">
      <c r="A23" s="773"/>
      <c r="B23" s="43" t="s">
        <v>17</v>
      </c>
      <c r="C23" s="43" t="s">
        <v>18</v>
      </c>
      <c r="D23" s="43" t="s">
        <v>19</v>
      </c>
      <c r="E23"/>
      <c r="F23"/>
      <c r="G23"/>
      <c r="H23"/>
      <c r="I23" s="15"/>
      <c r="J23" s="15"/>
      <c r="K23" s="15"/>
      <c r="L23" s="15"/>
      <c r="M23" s="15"/>
      <c r="N23" s="16"/>
    </row>
    <row r="24" spans="1:17" ht="33.75" customHeight="1">
      <c r="A24" s="773"/>
      <c r="B24" s="44" t="s">
        <v>20</v>
      </c>
      <c r="C24" s="605"/>
      <c r="D24" s="605" t="s">
        <v>184</v>
      </c>
      <c r="E24" s="1512" t="s">
        <v>3572</v>
      </c>
      <c r="F24" s="1513"/>
      <c r="G24" s="1513"/>
      <c r="H24" s="1513"/>
      <c r="I24" s="1513"/>
      <c r="J24" s="1513"/>
      <c r="K24" s="1513"/>
      <c r="L24" s="1513"/>
      <c r="M24" s="1513"/>
      <c r="N24" s="1513"/>
      <c r="O24" s="1513"/>
      <c r="P24" s="1513"/>
      <c r="Q24" s="1513"/>
    </row>
    <row r="25" spans="1:17">
      <c r="A25" s="773"/>
      <c r="B25" s="44" t="s">
        <v>21</v>
      </c>
      <c r="C25" s="605"/>
      <c r="D25" s="1171" t="s">
        <v>184</v>
      </c>
      <c r="E25"/>
      <c r="F25"/>
      <c r="G25"/>
      <c r="H25"/>
      <c r="I25" s="15"/>
      <c r="J25" s="15"/>
      <c r="K25" s="15"/>
      <c r="L25" s="15"/>
      <c r="M25" s="15"/>
      <c r="N25" s="16"/>
    </row>
    <row r="26" spans="1:17">
      <c r="A26" s="773"/>
      <c r="B26" s="44" t="s">
        <v>22</v>
      </c>
      <c r="C26" s="605"/>
      <c r="D26" s="605" t="s">
        <v>184</v>
      </c>
      <c r="E26"/>
      <c r="F26"/>
      <c r="G26"/>
      <c r="H26"/>
      <c r="I26" s="15"/>
      <c r="J26" s="15"/>
      <c r="K26" s="15"/>
      <c r="L26" s="15"/>
      <c r="M26" s="15"/>
      <c r="N26" s="16"/>
    </row>
    <row r="27" spans="1:17">
      <c r="A27" s="773"/>
      <c r="B27" s="44" t="s">
        <v>23</v>
      </c>
      <c r="C27" s="605"/>
      <c r="D27" s="605" t="s">
        <v>184</v>
      </c>
      <c r="E27"/>
      <c r="F27"/>
      <c r="G27"/>
      <c r="H27"/>
      <c r="I27" s="15"/>
      <c r="J27" s="15"/>
      <c r="K27" s="15"/>
      <c r="L27" s="15"/>
      <c r="M27" s="15"/>
      <c r="N27" s="16"/>
    </row>
    <row r="28" spans="1:17">
      <c r="A28" s="773"/>
      <c r="B28" s="44" t="s">
        <v>24</v>
      </c>
      <c r="C28" s="605"/>
      <c r="D28" s="605" t="s">
        <v>184</v>
      </c>
      <c r="E28"/>
      <c r="F28"/>
      <c r="G28"/>
      <c r="H28"/>
      <c r="I28" s="15"/>
      <c r="J28" s="15"/>
      <c r="K28" s="15"/>
      <c r="L28" s="15"/>
      <c r="M28" s="15"/>
      <c r="N28" s="16"/>
    </row>
    <row r="29" spans="1:17">
      <c r="A29" s="773"/>
      <c r="B29"/>
      <c r="C29"/>
      <c r="D29"/>
      <c r="E29"/>
      <c r="F29"/>
      <c r="G29"/>
      <c r="H29"/>
      <c r="I29" s="15"/>
      <c r="J29" s="15"/>
      <c r="K29" s="15"/>
      <c r="L29" s="15"/>
      <c r="M29" s="15"/>
      <c r="N29" s="16"/>
    </row>
    <row r="30" spans="1:17">
      <c r="A30" s="773"/>
      <c r="B30"/>
      <c r="C30"/>
      <c r="D30"/>
      <c r="E30"/>
      <c r="F30"/>
      <c r="G30"/>
      <c r="H30"/>
      <c r="I30" s="15"/>
      <c r="J30" s="15"/>
      <c r="K30" s="15"/>
      <c r="L30" s="15"/>
      <c r="M30" s="15"/>
      <c r="N30" s="16"/>
    </row>
    <row r="31" spans="1:17">
      <c r="A31" s="773"/>
      <c r="B31" s="42" t="s">
        <v>25</v>
      </c>
      <c r="C31"/>
      <c r="D31"/>
      <c r="E31"/>
      <c r="F31"/>
      <c r="G31"/>
      <c r="H31"/>
      <c r="I31" s="15"/>
      <c r="J31" s="15"/>
      <c r="K31" s="15"/>
      <c r="L31" s="15"/>
      <c r="M31" s="15"/>
      <c r="N31" s="16"/>
    </row>
    <row r="32" spans="1:17">
      <c r="A32" s="773"/>
      <c r="B32"/>
      <c r="C32"/>
      <c r="D32"/>
      <c r="E32"/>
      <c r="F32"/>
      <c r="G32"/>
      <c r="H32"/>
      <c r="I32" s="15"/>
      <c r="J32" s="15"/>
      <c r="K32" s="15"/>
      <c r="L32" s="15"/>
      <c r="M32" s="15"/>
      <c r="N32" s="16"/>
    </row>
    <row r="33" spans="1:26">
      <c r="A33" s="773"/>
      <c r="B33"/>
      <c r="C33"/>
      <c r="D33"/>
      <c r="E33"/>
      <c r="F33"/>
      <c r="G33"/>
      <c r="H33"/>
      <c r="I33" s="15"/>
      <c r="J33" s="15"/>
      <c r="K33" s="15"/>
      <c r="L33" s="15"/>
      <c r="M33" s="15"/>
      <c r="N33" s="16"/>
    </row>
    <row r="34" spans="1:26">
      <c r="A34" s="773"/>
      <c r="B34" s="43" t="s">
        <v>17</v>
      </c>
      <c r="C34" s="43" t="s">
        <v>26</v>
      </c>
      <c r="D34" s="615" t="s">
        <v>27</v>
      </c>
      <c r="E34" s="615" t="s">
        <v>28</v>
      </c>
      <c r="F34"/>
      <c r="G34"/>
      <c r="H34"/>
      <c r="I34" s="15"/>
      <c r="J34" s="15"/>
      <c r="K34" s="15"/>
      <c r="L34" s="15"/>
      <c r="M34" s="15"/>
      <c r="N34" s="16"/>
    </row>
    <row r="35" spans="1:26" ht="28.5">
      <c r="A35" s="773"/>
      <c r="B35" s="49" t="s">
        <v>29</v>
      </c>
      <c r="C35" s="50">
        <v>40</v>
      </c>
      <c r="D35" s="605">
        <v>0</v>
      </c>
      <c r="E35" s="1265">
        <f>+D35+D36</f>
        <v>0</v>
      </c>
      <c r="F35"/>
      <c r="G35"/>
      <c r="H35"/>
      <c r="I35" s="15"/>
      <c r="J35" s="15"/>
      <c r="K35" s="15"/>
      <c r="L35" s="15"/>
      <c r="M35" s="15"/>
      <c r="N35" s="16"/>
    </row>
    <row r="36" spans="1:26" ht="42.75">
      <c r="A36" s="773"/>
      <c r="B36" s="49" t="s">
        <v>30</v>
      </c>
      <c r="C36" s="50">
        <v>60</v>
      </c>
      <c r="D36" s="605">
        <f>+F165</f>
        <v>0</v>
      </c>
      <c r="E36" s="1266"/>
      <c r="F36"/>
      <c r="G36"/>
      <c r="H36"/>
      <c r="I36" s="15"/>
      <c r="J36" s="15"/>
      <c r="K36" s="15"/>
      <c r="L36" s="15"/>
      <c r="M36" s="15"/>
      <c r="N36" s="16"/>
    </row>
    <row r="37" spans="1:26">
      <c r="A37" s="773"/>
      <c r="C37" s="40"/>
      <c r="D37" s="23"/>
      <c r="E37" s="41"/>
      <c r="F37" s="37"/>
      <c r="G37" s="37"/>
      <c r="H37" s="37"/>
      <c r="I37" s="38"/>
      <c r="J37" s="38"/>
      <c r="K37" s="38"/>
      <c r="L37" s="38"/>
      <c r="M37" s="38"/>
    </row>
    <row r="38" spans="1:26" ht="15.75" thickBot="1">
      <c r="M38" s="1267" t="s">
        <v>31</v>
      </c>
      <c r="N38" s="1267"/>
    </row>
    <row r="39" spans="1:26">
      <c r="B39" s="42" t="s">
        <v>32</v>
      </c>
      <c r="M39" s="51"/>
      <c r="N39" s="51"/>
    </row>
    <row r="40" spans="1:26" ht="15.75" thickBot="1">
      <c r="M40" s="51"/>
      <c r="N40" s="51"/>
    </row>
    <row r="41" spans="1:26" s="15" customFormat="1" ht="109.5" customHeight="1">
      <c r="B41" s="52" t="s">
        <v>33</v>
      </c>
      <c r="C41" s="52" t="s">
        <v>34</v>
      </c>
      <c r="D41" s="52" t="s">
        <v>35</v>
      </c>
      <c r="E41" s="52" t="s">
        <v>36</v>
      </c>
      <c r="F41" s="52" t="s">
        <v>37</v>
      </c>
      <c r="G41" s="52" t="s">
        <v>38</v>
      </c>
      <c r="H41" s="52" t="s">
        <v>39</v>
      </c>
      <c r="I41" s="52" t="s">
        <v>40</v>
      </c>
      <c r="J41" s="52" t="s">
        <v>41</v>
      </c>
      <c r="K41" s="52" t="s">
        <v>42</v>
      </c>
      <c r="L41" s="52" t="s">
        <v>43</v>
      </c>
      <c r="M41" s="53" t="s">
        <v>44</v>
      </c>
      <c r="N41" s="52" t="s">
        <v>45</v>
      </c>
      <c r="O41" s="52" t="s">
        <v>46</v>
      </c>
      <c r="P41" s="54" t="s">
        <v>47</v>
      </c>
      <c r="Q41" s="54" t="s">
        <v>48</v>
      </c>
    </row>
    <row r="42" spans="1:26" s="162" customFormat="1" ht="90">
      <c r="A42" s="150">
        <v>1</v>
      </c>
      <c r="B42" s="153" t="s">
        <v>3509</v>
      </c>
      <c r="C42" s="152" t="s">
        <v>3509</v>
      </c>
      <c r="D42" s="152" t="s">
        <v>3510</v>
      </c>
      <c r="E42" s="159" t="s">
        <v>3511</v>
      </c>
      <c r="F42" s="155" t="s">
        <v>18</v>
      </c>
      <c r="G42" s="184" t="s">
        <v>53</v>
      </c>
      <c r="H42" s="156">
        <v>40070</v>
      </c>
      <c r="I42" s="156">
        <v>40178</v>
      </c>
      <c r="J42" s="157" t="s">
        <v>19</v>
      </c>
      <c r="K42" s="769">
        <v>0.9</v>
      </c>
      <c r="L42" s="545">
        <v>3</v>
      </c>
      <c r="M42" s="159">
        <v>5276</v>
      </c>
      <c r="N42" s="173" t="s">
        <v>53</v>
      </c>
      <c r="O42" s="160">
        <v>581476721</v>
      </c>
      <c r="P42" s="1047" t="s">
        <v>3512</v>
      </c>
      <c r="Q42" s="174" t="s">
        <v>3573</v>
      </c>
      <c r="R42" s="175"/>
      <c r="S42" s="175"/>
      <c r="T42" s="175"/>
      <c r="U42" s="175"/>
      <c r="V42" s="175"/>
      <c r="W42" s="175"/>
      <c r="X42" s="175"/>
      <c r="Y42" s="175"/>
      <c r="Z42" s="175"/>
    </row>
    <row r="43" spans="1:26" s="162" customFormat="1" ht="90">
      <c r="A43" s="150">
        <f>+A42+1</f>
        <v>2</v>
      </c>
      <c r="B43" s="153" t="s">
        <v>3509</v>
      </c>
      <c r="C43" s="152" t="s">
        <v>3509</v>
      </c>
      <c r="D43" s="152" t="s">
        <v>3510</v>
      </c>
      <c r="E43" s="159" t="s">
        <v>3514</v>
      </c>
      <c r="F43" s="155" t="s">
        <v>18</v>
      </c>
      <c r="G43" s="155" t="s">
        <v>53</v>
      </c>
      <c r="H43" s="156">
        <v>40212</v>
      </c>
      <c r="I43" s="156">
        <v>40392</v>
      </c>
      <c r="J43" s="157" t="s">
        <v>19</v>
      </c>
      <c r="K43" s="769">
        <f>(DAYS360(H43,I43))/30</f>
        <v>5.9666666666666668</v>
      </c>
      <c r="L43" s="545">
        <v>0</v>
      </c>
      <c r="M43" s="159">
        <v>5276</v>
      </c>
      <c r="N43" s="173" t="s">
        <v>53</v>
      </c>
      <c r="O43" s="160">
        <v>448319748</v>
      </c>
      <c r="P43" s="1047" t="s">
        <v>3515</v>
      </c>
      <c r="Q43" s="174" t="s">
        <v>3573</v>
      </c>
      <c r="R43" s="175"/>
      <c r="S43" s="175"/>
      <c r="T43" s="175"/>
      <c r="U43" s="175"/>
      <c r="V43" s="175"/>
      <c r="W43" s="175"/>
      <c r="X43" s="175"/>
      <c r="Y43" s="175"/>
      <c r="Z43" s="175"/>
    </row>
    <row r="44" spans="1:26" s="162" customFormat="1" ht="90">
      <c r="A44" s="150">
        <f t="shared" ref="A44:A49" si="0">+A43+1</f>
        <v>3</v>
      </c>
      <c r="B44" s="153" t="s">
        <v>3509</v>
      </c>
      <c r="C44" s="152" t="s">
        <v>3509</v>
      </c>
      <c r="D44" s="153" t="s">
        <v>3516</v>
      </c>
      <c r="E44" s="159" t="s">
        <v>3517</v>
      </c>
      <c r="F44" s="155" t="s">
        <v>18</v>
      </c>
      <c r="G44" s="155" t="s">
        <v>53</v>
      </c>
      <c r="H44" s="156">
        <v>40499</v>
      </c>
      <c r="I44" s="156">
        <v>40543</v>
      </c>
      <c r="J44" s="157" t="s">
        <v>19</v>
      </c>
      <c r="K44" s="769">
        <f t="shared" ref="K44:K48" si="1">(DAYS360(H44,I44))/30</f>
        <v>1.4666666666666666</v>
      </c>
      <c r="L44" s="545">
        <v>0</v>
      </c>
      <c r="M44" s="159">
        <v>4678</v>
      </c>
      <c r="N44" s="173" t="s">
        <v>53</v>
      </c>
      <c r="O44" s="160">
        <v>689188912</v>
      </c>
      <c r="P44" s="1047" t="s">
        <v>3518</v>
      </c>
      <c r="Q44" s="174" t="s">
        <v>3573</v>
      </c>
      <c r="R44" s="175"/>
      <c r="S44" s="175"/>
      <c r="T44" s="175"/>
      <c r="U44" s="175"/>
      <c r="V44" s="175"/>
      <c r="W44" s="175"/>
      <c r="X44" s="175"/>
      <c r="Y44" s="175"/>
      <c r="Z44" s="175"/>
    </row>
    <row r="45" spans="1:26" s="162" customFormat="1" ht="90">
      <c r="A45" s="150">
        <f t="shared" si="0"/>
        <v>4</v>
      </c>
      <c r="B45" s="153" t="s">
        <v>3509</v>
      </c>
      <c r="C45" s="152" t="s">
        <v>3509</v>
      </c>
      <c r="D45" s="152" t="s">
        <v>3510</v>
      </c>
      <c r="E45" s="159" t="s">
        <v>3519</v>
      </c>
      <c r="F45" s="155" t="s">
        <v>18</v>
      </c>
      <c r="G45" s="155" t="s">
        <v>53</v>
      </c>
      <c r="H45" s="156">
        <v>40617</v>
      </c>
      <c r="I45" s="156">
        <v>40908</v>
      </c>
      <c r="J45" s="157" t="s">
        <v>19</v>
      </c>
      <c r="K45" s="769">
        <f t="shared" si="1"/>
        <v>9.5333333333333332</v>
      </c>
      <c r="L45" s="545">
        <v>0</v>
      </c>
      <c r="M45" s="159">
        <v>2935</v>
      </c>
      <c r="N45" s="173" t="s">
        <v>53</v>
      </c>
      <c r="O45" s="160">
        <v>2409283383</v>
      </c>
      <c r="P45" s="1047" t="s">
        <v>3520</v>
      </c>
      <c r="Q45" s="174" t="s">
        <v>3573</v>
      </c>
      <c r="R45" s="175"/>
      <c r="S45" s="175"/>
      <c r="T45" s="175"/>
      <c r="U45" s="175"/>
      <c r="V45" s="175"/>
      <c r="W45" s="175"/>
      <c r="X45" s="175"/>
      <c r="Y45" s="175"/>
      <c r="Z45" s="175"/>
    </row>
    <row r="46" spans="1:26" s="162" customFormat="1" ht="90">
      <c r="A46" s="150">
        <f t="shared" si="0"/>
        <v>5</v>
      </c>
      <c r="B46" s="153" t="s">
        <v>3509</v>
      </c>
      <c r="C46" s="152" t="s">
        <v>3509</v>
      </c>
      <c r="D46" s="161" t="s">
        <v>3521</v>
      </c>
      <c r="E46" s="150" t="s">
        <v>3522</v>
      </c>
      <c r="F46" s="155" t="s">
        <v>18</v>
      </c>
      <c r="G46" s="155" t="s">
        <v>53</v>
      </c>
      <c r="H46" s="156">
        <v>40823</v>
      </c>
      <c r="I46" s="156">
        <v>41250</v>
      </c>
      <c r="J46" s="157" t="s">
        <v>19</v>
      </c>
      <c r="K46" s="769">
        <v>11.2</v>
      </c>
      <c r="L46" s="545">
        <v>2.8</v>
      </c>
      <c r="M46" s="159">
        <v>130</v>
      </c>
      <c r="N46" s="173" t="s">
        <v>53</v>
      </c>
      <c r="O46" s="160">
        <v>515703000</v>
      </c>
      <c r="P46" s="1047" t="s">
        <v>3523</v>
      </c>
      <c r="Q46" s="174" t="s">
        <v>3573</v>
      </c>
      <c r="R46" s="175"/>
      <c r="S46" s="175"/>
      <c r="T46" s="175"/>
      <c r="U46" s="175"/>
      <c r="V46" s="175"/>
      <c r="W46" s="175"/>
      <c r="X46" s="175"/>
      <c r="Y46" s="175"/>
      <c r="Z46" s="175"/>
    </row>
    <row r="47" spans="1:26" s="162" customFormat="1" ht="90">
      <c r="A47" s="150">
        <f t="shared" si="0"/>
        <v>6</v>
      </c>
      <c r="B47" s="153" t="s">
        <v>3509</v>
      </c>
      <c r="C47" s="152" t="s">
        <v>3509</v>
      </c>
      <c r="D47" s="152" t="s">
        <v>3510</v>
      </c>
      <c r="E47" s="159">
        <v>1274</v>
      </c>
      <c r="F47" s="155" t="s">
        <v>18</v>
      </c>
      <c r="G47" s="155" t="s">
        <v>53</v>
      </c>
      <c r="H47" s="156">
        <v>41061</v>
      </c>
      <c r="I47" s="156">
        <v>41274</v>
      </c>
      <c r="J47" s="157" t="s">
        <v>19</v>
      </c>
      <c r="K47" s="769">
        <v>0.8</v>
      </c>
      <c r="L47" s="545">
        <v>7.2</v>
      </c>
      <c r="M47" s="159">
        <v>2000</v>
      </c>
      <c r="N47" s="173" t="s">
        <v>53</v>
      </c>
      <c r="O47" s="160">
        <v>1082274954</v>
      </c>
      <c r="P47" s="1047">
        <v>253</v>
      </c>
      <c r="Q47" s="174" t="s">
        <v>3573</v>
      </c>
      <c r="R47" s="175"/>
      <c r="S47" s="175"/>
      <c r="T47" s="175"/>
      <c r="U47" s="175"/>
      <c r="V47" s="175"/>
      <c r="W47" s="175"/>
      <c r="X47" s="175"/>
      <c r="Y47" s="175"/>
      <c r="Z47" s="175"/>
    </row>
    <row r="48" spans="1:26" s="162" customFormat="1" ht="90">
      <c r="A48" s="150">
        <f t="shared" si="0"/>
        <v>7</v>
      </c>
      <c r="B48" s="153" t="s">
        <v>3509</v>
      </c>
      <c r="C48" s="152" t="s">
        <v>3509</v>
      </c>
      <c r="D48" s="152" t="s">
        <v>3510</v>
      </c>
      <c r="E48" s="159">
        <v>381</v>
      </c>
      <c r="F48" s="155" t="s">
        <v>18</v>
      </c>
      <c r="G48" s="155" t="s">
        <v>53</v>
      </c>
      <c r="H48" s="156">
        <v>41472</v>
      </c>
      <c r="I48" s="156">
        <v>41639</v>
      </c>
      <c r="J48" s="157" t="s">
        <v>19</v>
      </c>
      <c r="K48" s="769">
        <f t="shared" si="1"/>
        <v>5.4666666666666668</v>
      </c>
      <c r="L48" s="545">
        <v>0</v>
      </c>
      <c r="M48" s="159">
        <v>3865</v>
      </c>
      <c r="N48" s="173" t="s">
        <v>53</v>
      </c>
      <c r="O48" s="160">
        <v>1514919480</v>
      </c>
      <c r="P48" s="1047" t="s">
        <v>3526</v>
      </c>
      <c r="Q48" s="174" t="s">
        <v>3573</v>
      </c>
      <c r="R48" s="175"/>
      <c r="S48" s="175"/>
      <c r="T48" s="175"/>
      <c r="U48" s="175"/>
      <c r="V48" s="175"/>
      <c r="W48" s="175"/>
      <c r="X48" s="175"/>
      <c r="Y48" s="175"/>
      <c r="Z48" s="175"/>
    </row>
    <row r="49" spans="1:26" s="162" customFormat="1" ht="90">
      <c r="A49" s="150">
        <f t="shared" si="0"/>
        <v>8</v>
      </c>
      <c r="B49" s="153" t="s">
        <v>3509</v>
      </c>
      <c r="C49" s="152" t="s">
        <v>3509</v>
      </c>
      <c r="D49" s="153" t="s">
        <v>3510</v>
      </c>
      <c r="E49" s="159">
        <v>577</v>
      </c>
      <c r="F49" s="155" t="s">
        <v>18</v>
      </c>
      <c r="G49" s="155" t="s">
        <v>53</v>
      </c>
      <c r="H49" s="156" t="s">
        <v>3527</v>
      </c>
      <c r="I49" s="156">
        <v>41471</v>
      </c>
      <c r="J49" s="157" t="s">
        <v>19</v>
      </c>
      <c r="K49" s="769">
        <v>1.6</v>
      </c>
      <c r="L49" s="545">
        <v>5.5</v>
      </c>
      <c r="M49" s="159">
        <v>2712</v>
      </c>
      <c r="N49" s="173" t="s">
        <v>53</v>
      </c>
      <c r="O49" s="160">
        <v>537662679</v>
      </c>
      <c r="P49" s="1047" t="s">
        <v>3528</v>
      </c>
      <c r="Q49" s="174" t="s">
        <v>3573</v>
      </c>
      <c r="R49" s="175"/>
      <c r="S49" s="175"/>
      <c r="T49" s="175"/>
      <c r="U49" s="175"/>
      <c r="V49" s="175"/>
      <c r="W49" s="175"/>
      <c r="X49" s="175"/>
      <c r="Y49" s="175"/>
      <c r="Z49" s="175"/>
    </row>
    <row r="50" spans="1:26" s="162" customFormat="1">
      <c r="A50" s="150"/>
      <c r="B50" s="151" t="s">
        <v>28</v>
      </c>
      <c r="C50" s="152"/>
      <c r="D50" s="153"/>
      <c r="E50" s="154"/>
      <c r="F50" s="155"/>
      <c r="G50" s="155"/>
      <c r="H50" s="155"/>
      <c r="I50" s="157"/>
      <c r="J50" s="157"/>
      <c r="K50" s="158">
        <f t="shared" ref="K50" si="2">SUM(K42:K49)</f>
        <v>36.933333333333337</v>
      </c>
      <c r="L50" s="158">
        <f t="shared" ref="L50:N50" si="3">SUM(L42:L49)</f>
        <v>18.5</v>
      </c>
      <c r="M50" s="185">
        <f t="shared" si="3"/>
        <v>26872</v>
      </c>
      <c r="N50" s="158">
        <f t="shared" si="3"/>
        <v>0</v>
      </c>
      <c r="O50" s="160"/>
      <c r="P50" s="160"/>
      <c r="Q50" s="161"/>
    </row>
    <row r="51" spans="1:26" s="162" customFormat="1">
      <c r="A51" s="890"/>
      <c r="B51" s="891"/>
      <c r="C51" s="892"/>
      <c r="D51" s="893"/>
      <c r="E51" s="907"/>
      <c r="F51" s="908"/>
      <c r="G51" s="908"/>
      <c r="H51" s="908"/>
      <c r="I51" s="909"/>
      <c r="J51" s="909"/>
      <c r="K51" s="910"/>
      <c r="L51" s="910"/>
      <c r="M51" s="911"/>
      <c r="N51" s="910"/>
      <c r="O51" s="912"/>
      <c r="P51" s="912"/>
      <c r="Q51" s="899"/>
    </row>
    <row r="52" spans="1:26" s="112" customFormat="1">
      <c r="E52" s="163"/>
    </row>
    <row r="53" spans="1:26" s="112" customFormat="1">
      <c r="B53" s="1253" t="s">
        <v>60</v>
      </c>
      <c r="C53" s="1253" t="s">
        <v>61</v>
      </c>
      <c r="D53" s="1255" t="s">
        <v>62</v>
      </c>
      <c r="E53" s="1255"/>
    </row>
    <row r="54" spans="1:26" s="112" customFormat="1">
      <c r="B54" s="1254"/>
      <c r="C54" s="1254"/>
      <c r="D54" s="625" t="s">
        <v>63</v>
      </c>
      <c r="E54" s="165" t="s">
        <v>64</v>
      </c>
    </row>
    <row r="55" spans="1:26" s="112" customFormat="1" ht="30.6" customHeight="1">
      <c r="B55" s="166" t="s">
        <v>65</v>
      </c>
      <c r="C55" s="167">
        <f>+K50</f>
        <v>36.933333333333337</v>
      </c>
      <c r="D55" s="118"/>
      <c r="E55" s="118" t="s">
        <v>184</v>
      </c>
      <c r="F55" s="1512" t="s">
        <v>3572</v>
      </c>
      <c r="G55" s="1513"/>
      <c r="H55" s="1513"/>
      <c r="I55" s="1513"/>
      <c r="J55" s="1513"/>
      <c r="K55" s="1513"/>
      <c r="L55" s="1513"/>
      <c r="M55" s="1513"/>
      <c r="N55" s="1513"/>
      <c r="O55" s="1513"/>
      <c r="P55" s="1513"/>
      <c r="Q55" s="1513"/>
      <c r="R55" s="1513"/>
    </row>
    <row r="56" spans="1:26" s="112" customFormat="1" ht="30" customHeight="1">
      <c r="B56" s="166" t="s">
        <v>66</v>
      </c>
      <c r="C56" s="167">
        <f>+M50</f>
        <v>26872</v>
      </c>
      <c r="D56" s="118"/>
      <c r="E56" s="1175" t="s">
        <v>184</v>
      </c>
    </row>
    <row r="57" spans="1:26" s="112" customFormat="1">
      <c r="B57" s="113"/>
      <c r="C57" s="1274"/>
      <c r="D57" s="1274"/>
      <c r="E57" s="1274"/>
      <c r="F57" s="1274"/>
      <c r="G57" s="1274"/>
      <c r="H57" s="1274"/>
      <c r="I57" s="1274"/>
      <c r="J57" s="1274"/>
      <c r="K57" s="1274"/>
      <c r="L57" s="1274"/>
      <c r="M57" s="1274"/>
      <c r="N57" s="1274"/>
    </row>
    <row r="58" spans="1:26" ht="28.15" customHeight="1" thickBot="1"/>
    <row r="59" spans="1:26" ht="27" thickBot="1">
      <c r="B59" s="1275" t="s">
        <v>68</v>
      </c>
      <c r="C59" s="1275"/>
      <c r="D59" s="1275"/>
      <c r="E59" s="1275"/>
      <c r="F59" s="1275"/>
      <c r="G59" s="1275"/>
      <c r="H59" s="1275"/>
      <c r="I59" s="1275"/>
      <c r="J59" s="1275"/>
      <c r="K59" s="1275"/>
      <c r="L59" s="1275"/>
      <c r="M59" s="1275"/>
      <c r="N59" s="1275"/>
    </row>
    <row r="62" spans="1:26" ht="109.5" customHeight="1">
      <c r="B62" s="114" t="s">
        <v>69</v>
      </c>
      <c r="C62" s="115" t="s">
        <v>70</v>
      </c>
      <c r="D62" s="115" t="s">
        <v>71</v>
      </c>
      <c r="E62" s="115" t="s">
        <v>72</v>
      </c>
      <c r="F62" s="115" t="s">
        <v>73</v>
      </c>
      <c r="G62" s="115" t="s">
        <v>74</v>
      </c>
      <c r="H62" s="115" t="s">
        <v>75</v>
      </c>
      <c r="I62" s="115" t="s">
        <v>76</v>
      </c>
      <c r="J62" s="115" t="s">
        <v>77</v>
      </c>
      <c r="K62" s="115" t="s">
        <v>78</v>
      </c>
      <c r="L62" s="115" t="s">
        <v>79</v>
      </c>
      <c r="M62" s="116" t="s">
        <v>80</v>
      </c>
      <c r="N62" s="116" t="s">
        <v>81</v>
      </c>
      <c r="O62" s="1271" t="s">
        <v>82</v>
      </c>
      <c r="P62" s="1273"/>
      <c r="Q62" s="115" t="s">
        <v>83</v>
      </c>
    </row>
    <row r="63" spans="1:26">
      <c r="B63" s="119" t="s">
        <v>1028</v>
      </c>
      <c r="C63" s="119" t="s">
        <v>155</v>
      </c>
      <c r="D63" s="120" t="s">
        <v>3676</v>
      </c>
      <c r="E63" s="120">
        <v>495</v>
      </c>
      <c r="F63" s="121" t="s">
        <v>53</v>
      </c>
      <c r="G63" s="121" t="s">
        <v>53</v>
      </c>
      <c r="H63" s="121" t="s">
        <v>53</v>
      </c>
      <c r="I63" s="122" t="s">
        <v>18</v>
      </c>
      <c r="J63" s="122" t="s">
        <v>18</v>
      </c>
      <c r="K63" s="44" t="s">
        <v>18</v>
      </c>
      <c r="L63" s="44" t="s">
        <v>18</v>
      </c>
      <c r="M63" s="44" t="s">
        <v>18</v>
      </c>
      <c r="N63" s="44" t="s">
        <v>18</v>
      </c>
      <c r="O63" s="1278"/>
      <c r="P63" s="1279"/>
      <c r="Q63" s="44" t="s">
        <v>18</v>
      </c>
    </row>
    <row r="64" spans="1:26" ht="50.25" customHeight="1">
      <c r="B64" s="119" t="s">
        <v>1973</v>
      </c>
      <c r="C64" s="119" t="s">
        <v>1973</v>
      </c>
      <c r="D64" s="120" t="s">
        <v>3498</v>
      </c>
      <c r="E64" s="120">
        <v>100</v>
      </c>
      <c r="F64" s="121" t="s">
        <v>3498</v>
      </c>
      <c r="G64" s="121" t="s">
        <v>3498</v>
      </c>
      <c r="H64" s="121" t="s">
        <v>3498</v>
      </c>
      <c r="I64" s="332" t="s">
        <v>3498</v>
      </c>
      <c r="J64" s="332" t="s">
        <v>3498</v>
      </c>
      <c r="K64" s="332" t="s">
        <v>3498</v>
      </c>
      <c r="L64" s="332" t="s">
        <v>3498</v>
      </c>
      <c r="M64" s="332" t="s">
        <v>3498</v>
      </c>
      <c r="N64" s="332" t="s">
        <v>3498</v>
      </c>
      <c r="O64" s="1296" t="s">
        <v>3677</v>
      </c>
      <c r="P64" s="1297"/>
      <c r="Q64" s="44" t="s">
        <v>19</v>
      </c>
    </row>
    <row r="65" spans="2:17">
      <c r="B65" s="1" t="s">
        <v>88</v>
      </c>
    </row>
    <row r="66" spans="2:17">
      <c r="B66" s="1" t="s">
        <v>89</v>
      </c>
    </row>
    <row r="67" spans="2:17">
      <c r="B67" s="1" t="s">
        <v>90</v>
      </c>
    </row>
    <row r="69" spans="2:17" ht="15.75" thickBot="1"/>
    <row r="70" spans="2:17" ht="27" thickBot="1">
      <c r="B70" s="1268" t="s">
        <v>91</v>
      </c>
      <c r="C70" s="1269"/>
      <c r="D70" s="1269"/>
      <c r="E70" s="1269"/>
      <c r="F70" s="1269"/>
      <c r="G70" s="1269"/>
      <c r="H70" s="1269"/>
      <c r="I70" s="1269"/>
      <c r="J70" s="1269"/>
      <c r="K70" s="1269"/>
      <c r="L70" s="1269"/>
      <c r="M70" s="1269"/>
      <c r="N70" s="1270"/>
    </row>
    <row r="73" spans="2:17" ht="76.5" customHeight="1">
      <c r="B73" s="114" t="s">
        <v>92</v>
      </c>
      <c r="C73" s="114" t="s">
        <v>93</v>
      </c>
      <c r="D73" s="114" t="s">
        <v>94</v>
      </c>
      <c r="E73" s="114" t="s">
        <v>95</v>
      </c>
      <c r="F73" s="114" t="s">
        <v>96</v>
      </c>
      <c r="G73" s="114" t="s">
        <v>97</v>
      </c>
      <c r="H73" s="114" t="s">
        <v>98</v>
      </c>
      <c r="I73" s="114" t="s">
        <v>99</v>
      </c>
      <c r="J73" s="1271" t="s">
        <v>1608</v>
      </c>
      <c r="K73" s="1272"/>
      <c r="L73" s="1273"/>
      <c r="M73" s="114" t="s">
        <v>101</v>
      </c>
      <c r="N73" s="114" t="s">
        <v>102</v>
      </c>
      <c r="O73" s="114" t="s">
        <v>103</v>
      </c>
      <c r="P73" s="1271" t="s">
        <v>82</v>
      </c>
      <c r="Q73" s="1273"/>
    </row>
    <row r="74" spans="2:17" ht="54.75" customHeight="1">
      <c r="B74" s="1499" t="s">
        <v>104</v>
      </c>
      <c r="C74" s="1499" t="s">
        <v>3678</v>
      </c>
      <c r="D74" s="1360" t="s">
        <v>3679</v>
      </c>
      <c r="E74" s="1360">
        <v>38682588</v>
      </c>
      <c r="F74" s="1360" t="s">
        <v>212</v>
      </c>
      <c r="G74" s="1499" t="s">
        <v>115</v>
      </c>
      <c r="H74" s="1514">
        <v>39237</v>
      </c>
      <c r="I74" s="1303">
        <v>102039</v>
      </c>
      <c r="J74" s="47" t="s">
        <v>3680</v>
      </c>
      <c r="K74" s="554" t="s">
        <v>3681</v>
      </c>
      <c r="L74" s="121" t="s">
        <v>3682</v>
      </c>
      <c r="M74" s="1265" t="s">
        <v>18</v>
      </c>
      <c r="N74" s="605" t="s">
        <v>19</v>
      </c>
      <c r="O74" s="605" t="s">
        <v>18</v>
      </c>
      <c r="P74" s="1280" t="s">
        <v>3683</v>
      </c>
      <c r="Q74" s="1280"/>
    </row>
    <row r="75" spans="2:17" ht="33" customHeight="1">
      <c r="B75" s="1501"/>
      <c r="C75" s="1501"/>
      <c r="D75" s="1362"/>
      <c r="E75" s="1362"/>
      <c r="F75" s="1362"/>
      <c r="G75" s="1501"/>
      <c r="H75" s="1516"/>
      <c r="I75" s="1305"/>
      <c r="J75" s="47" t="s">
        <v>3650</v>
      </c>
      <c r="K75" s="554" t="s">
        <v>3598</v>
      </c>
      <c r="L75" s="121" t="s">
        <v>3498</v>
      </c>
      <c r="M75" s="1266"/>
      <c r="N75" s="605" t="s">
        <v>19</v>
      </c>
      <c r="O75" s="605" t="s">
        <v>18</v>
      </c>
      <c r="P75" s="1280" t="s">
        <v>3684</v>
      </c>
      <c r="Q75" s="1280"/>
    </row>
    <row r="76" spans="2:17" ht="33.75" customHeight="1">
      <c r="B76" s="1499" t="s">
        <v>104</v>
      </c>
      <c r="C76" s="1499" t="s">
        <v>3678</v>
      </c>
      <c r="D76" s="1360" t="s">
        <v>3685</v>
      </c>
      <c r="E76" s="1360">
        <v>41956027</v>
      </c>
      <c r="F76" s="1360" t="s">
        <v>212</v>
      </c>
      <c r="G76" s="1499" t="s">
        <v>182</v>
      </c>
      <c r="H76" s="1514">
        <v>39381</v>
      </c>
      <c r="I76" s="1303">
        <v>103745</v>
      </c>
      <c r="J76" s="47" t="s">
        <v>3650</v>
      </c>
      <c r="K76" s="554" t="s">
        <v>3598</v>
      </c>
      <c r="L76" s="121" t="s">
        <v>3498</v>
      </c>
      <c r="M76" s="1265" t="s">
        <v>18</v>
      </c>
      <c r="N76" s="605" t="s">
        <v>19</v>
      </c>
      <c r="O76" s="1265" t="s">
        <v>19</v>
      </c>
      <c r="P76" s="1280" t="s">
        <v>3684</v>
      </c>
      <c r="Q76" s="1280"/>
    </row>
    <row r="77" spans="2:17" ht="33.6" customHeight="1">
      <c r="B77" s="1500"/>
      <c r="C77" s="1500"/>
      <c r="D77" s="1361"/>
      <c r="E77" s="1361"/>
      <c r="F77" s="1361"/>
      <c r="G77" s="1500"/>
      <c r="H77" s="1515"/>
      <c r="I77" s="1304"/>
      <c r="J77" s="47" t="s">
        <v>3686</v>
      </c>
      <c r="K77" s="554" t="s">
        <v>3687</v>
      </c>
      <c r="L77" s="121" t="s">
        <v>3498</v>
      </c>
      <c r="M77" s="1283"/>
      <c r="N77" s="605" t="s">
        <v>19</v>
      </c>
      <c r="O77" s="1283"/>
      <c r="P77" s="1280" t="s">
        <v>3684</v>
      </c>
      <c r="Q77" s="1280"/>
    </row>
    <row r="78" spans="2:17" ht="33.6" customHeight="1">
      <c r="B78" s="1500"/>
      <c r="C78" s="1500"/>
      <c r="D78" s="1361"/>
      <c r="E78" s="1361"/>
      <c r="F78" s="1361"/>
      <c r="G78" s="1500"/>
      <c r="H78" s="1515"/>
      <c r="I78" s="1304"/>
      <c r="J78" s="47" t="s">
        <v>3688</v>
      </c>
      <c r="K78" s="554" t="s">
        <v>3689</v>
      </c>
      <c r="L78" s="121" t="s">
        <v>3498</v>
      </c>
      <c r="M78" s="1283"/>
      <c r="N78" s="605" t="s">
        <v>19</v>
      </c>
      <c r="O78" s="1283"/>
      <c r="P78" s="1280" t="s">
        <v>3684</v>
      </c>
      <c r="Q78" s="1280"/>
    </row>
    <row r="79" spans="2:17" ht="33.6" customHeight="1">
      <c r="B79" s="1501"/>
      <c r="C79" s="1501"/>
      <c r="D79" s="1362"/>
      <c r="E79" s="1362"/>
      <c r="F79" s="1362"/>
      <c r="G79" s="1501"/>
      <c r="H79" s="1516"/>
      <c r="I79" s="1305"/>
      <c r="J79" s="47" t="s">
        <v>3690</v>
      </c>
      <c r="K79" s="554" t="s">
        <v>3691</v>
      </c>
      <c r="L79" s="121" t="s">
        <v>3692</v>
      </c>
      <c r="M79" s="1266"/>
      <c r="N79" s="605" t="s">
        <v>19</v>
      </c>
      <c r="O79" s="1266"/>
      <c r="P79" s="1280" t="s">
        <v>3693</v>
      </c>
      <c r="Q79" s="1280"/>
    </row>
    <row r="80" spans="2:17" ht="33.6" customHeight="1">
      <c r="B80" s="1499" t="s">
        <v>2375</v>
      </c>
      <c r="C80" s="1499" t="s">
        <v>3694</v>
      </c>
      <c r="D80" s="1360" t="s">
        <v>3695</v>
      </c>
      <c r="E80" s="1360">
        <v>31574675</v>
      </c>
      <c r="F80" s="1360" t="s">
        <v>212</v>
      </c>
      <c r="G80" s="1499" t="s">
        <v>3696</v>
      </c>
      <c r="H80" s="1502">
        <v>38582</v>
      </c>
      <c r="I80" s="1505" t="s">
        <v>3498</v>
      </c>
      <c r="J80" s="47" t="s">
        <v>3697</v>
      </c>
      <c r="K80" s="554" t="s">
        <v>3698</v>
      </c>
      <c r="L80" s="121" t="s">
        <v>3498</v>
      </c>
      <c r="M80" s="1265" t="s">
        <v>18</v>
      </c>
      <c r="N80" s="605" t="s">
        <v>19</v>
      </c>
      <c r="O80" s="1265" t="s">
        <v>18</v>
      </c>
      <c r="P80" s="1280" t="s">
        <v>3684</v>
      </c>
      <c r="Q80" s="1280"/>
    </row>
    <row r="81" spans="2:17" ht="33.6" customHeight="1">
      <c r="B81" s="1500"/>
      <c r="C81" s="1500"/>
      <c r="D81" s="1361"/>
      <c r="E81" s="1361"/>
      <c r="F81" s="1361"/>
      <c r="G81" s="1500"/>
      <c r="H81" s="1503"/>
      <c r="I81" s="1506"/>
      <c r="J81" s="47" t="s">
        <v>3697</v>
      </c>
      <c r="K81" s="554" t="s">
        <v>3699</v>
      </c>
      <c r="L81" s="121" t="s">
        <v>3498</v>
      </c>
      <c r="M81" s="1283"/>
      <c r="N81" s="598" t="s">
        <v>19</v>
      </c>
      <c r="O81" s="1283"/>
      <c r="P81" s="1280" t="s">
        <v>3684</v>
      </c>
      <c r="Q81" s="1280"/>
    </row>
    <row r="82" spans="2:17" ht="33.6" customHeight="1">
      <c r="B82" s="1501"/>
      <c r="C82" s="1501"/>
      <c r="D82" s="1362"/>
      <c r="E82" s="1362"/>
      <c r="F82" s="1362"/>
      <c r="G82" s="1501"/>
      <c r="H82" s="1504"/>
      <c r="I82" s="1507"/>
      <c r="J82" s="47" t="s">
        <v>3700</v>
      </c>
      <c r="K82" s="554" t="s">
        <v>3701</v>
      </c>
      <c r="L82" s="121" t="s">
        <v>3498</v>
      </c>
      <c r="M82" s="1266"/>
      <c r="N82" s="598" t="s">
        <v>19</v>
      </c>
      <c r="O82" s="1266"/>
      <c r="P82" s="1280" t="s">
        <v>3684</v>
      </c>
      <c r="Q82" s="1280"/>
    </row>
    <row r="83" spans="2:17" ht="33.6" customHeight="1">
      <c r="B83" s="1499" t="s">
        <v>2375</v>
      </c>
      <c r="C83" s="1499" t="s">
        <v>3694</v>
      </c>
      <c r="D83" s="1360" t="s">
        <v>3702</v>
      </c>
      <c r="E83" s="1360">
        <v>31574256</v>
      </c>
      <c r="F83" s="1360" t="s">
        <v>212</v>
      </c>
      <c r="G83" s="1499" t="s">
        <v>3703</v>
      </c>
      <c r="H83" s="1502">
        <v>37557</v>
      </c>
      <c r="I83" s="1505" t="s">
        <v>3498</v>
      </c>
      <c r="J83" s="47" t="s">
        <v>3704</v>
      </c>
      <c r="K83" s="554" t="s">
        <v>3598</v>
      </c>
      <c r="L83" s="121" t="s">
        <v>3498</v>
      </c>
      <c r="M83" s="1265" t="s">
        <v>18</v>
      </c>
      <c r="N83" s="605" t="s">
        <v>19</v>
      </c>
      <c r="O83" s="1265" t="s">
        <v>18</v>
      </c>
      <c r="P83" s="1280" t="s">
        <v>3684</v>
      </c>
      <c r="Q83" s="1280"/>
    </row>
    <row r="84" spans="2:17" ht="33.6" customHeight="1">
      <c r="B84" s="1500"/>
      <c r="C84" s="1500"/>
      <c r="D84" s="1361"/>
      <c r="E84" s="1361"/>
      <c r="F84" s="1361"/>
      <c r="G84" s="1500"/>
      <c r="H84" s="1503"/>
      <c r="I84" s="1506"/>
      <c r="J84" s="47" t="s">
        <v>3704</v>
      </c>
      <c r="K84" s="554" t="s">
        <v>3705</v>
      </c>
      <c r="L84" s="121" t="s">
        <v>3706</v>
      </c>
      <c r="M84" s="1283"/>
      <c r="N84" s="605" t="s">
        <v>19</v>
      </c>
      <c r="O84" s="1283"/>
      <c r="P84" s="1280" t="s">
        <v>3684</v>
      </c>
      <c r="Q84" s="1280"/>
    </row>
    <row r="85" spans="2:17" ht="55.5" customHeight="1">
      <c r="B85" s="1500"/>
      <c r="C85" s="1500"/>
      <c r="D85" s="1361"/>
      <c r="E85" s="1361"/>
      <c r="F85" s="1361"/>
      <c r="G85" s="1500"/>
      <c r="H85" s="1503"/>
      <c r="I85" s="1506"/>
      <c r="J85" s="47" t="s">
        <v>3707</v>
      </c>
      <c r="K85" s="554" t="s">
        <v>3498</v>
      </c>
      <c r="L85" s="554" t="s">
        <v>3708</v>
      </c>
      <c r="M85" s="1283"/>
      <c r="N85" s="605" t="s">
        <v>19</v>
      </c>
      <c r="O85" s="1283"/>
      <c r="P85" s="1280" t="s">
        <v>3709</v>
      </c>
      <c r="Q85" s="1280"/>
    </row>
    <row r="86" spans="2:17" ht="33.6" customHeight="1">
      <c r="B86" s="1500"/>
      <c r="C86" s="1500"/>
      <c r="D86" s="1361"/>
      <c r="E86" s="1361"/>
      <c r="F86" s="1361"/>
      <c r="G86" s="1500"/>
      <c r="H86" s="1503"/>
      <c r="I86" s="1506"/>
      <c r="J86" s="46" t="s">
        <v>3710</v>
      </c>
      <c r="K86" s="188" t="s">
        <v>3711</v>
      </c>
      <c r="L86" s="122" t="s">
        <v>3498</v>
      </c>
      <c r="M86" s="1283"/>
      <c r="N86" s="605" t="s">
        <v>19</v>
      </c>
      <c r="O86" s="1283"/>
      <c r="P86" s="1280" t="s">
        <v>3684</v>
      </c>
      <c r="Q86" s="1280"/>
    </row>
    <row r="87" spans="2:17" ht="48.75" customHeight="1">
      <c r="B87" s="1500"/>
      <c r="C87" s="1500"/>
      <c r="D87" s="1361"/>
      <c r="E87" s="1361"/>
      <c r="F87" s="1361"/>
      <c r="G87" s="1500"/>
      <c r="H87" s="1503"/>
      <c r="I87" s="1506"/>
      <c r="J87" s="46" t="s">
        <v>3712</v>
      </c>
      <c r="K87" s="188" t="s">
        <v>3713</v>
      </c>
      <c r="L87" s="122" t="s">
        <v>3714</v>
      </c>
      <c r="M87" s="1283"/>
      <c r="N87" s="605" t="s">
        <v>18</v>
      </c>
      <c r="O87" s="1283"/>
      <c r="P87" s="1276" t="s">
        <v>3715</v>
      </c>
      <c r="Q87" s="1277"/>
    </row>
    <row r="88" spans="2:17" ht="33.6" customHeight="1">
      <c r="B88" s="1501"/>
      <c r="C88" s="1501"/>
      <c r="D88" s="1362"/>
      <c r="E88" s="1362"/>
      <c r="F88" s="1362"/>
      <c r="G88" s="1501"/>
      <c r="H88" s="1504"/>
      <c r="I88" s="1507"/>
      <c r="J88" s="46" t="s">
        <v>3716</v>
      </c>
      <c r="K88" s="188" t="s">
        <v>3717</v>
      </c>
      <c r="L88" s="122" t="s">
        <v>3498</v>
      </c>
      <c r="M88" s="1266"/>
      <c r="N88" s="605" t="s">
        <v>19</v>
      </c>
      <c r="O88" s="1266"/>
      <c r="P88" s="1280" t="s">
        <v>3684</v>
      </c>
      <c r="Q88" s="1280"/>
    </row>
    <row r="89" spans="2:17" ht="69" customHeight="1">
      <c r="B89" s="627" t="s">
        <v>2375</v>
      </c>
      <c r="C89" s="217" t="s">
        <v>3694</v>
      </c>
      <c r="D89" s="119" t="s">
        <v>3718</v>
      </c>
      <c r="E89" s="47">
        <v>66928678</v>
      </c>
      <c r="F89" s="47" t="s">
        <v>212</v>
      </c>
      <c r="G89" s="213" t="s">
        <v>3719</v>
      </c>
      <c r="H89" s="418" t="s">
        <v>3498</v>
      </c>
      <c r="I89" s="698" t="s">
        <v>3498</v>
      </c>
      <c r="J89" s="47" t="s">
        <v>3498</v>
      </c>
      <c r="K89" s="554" t="s">
        <v>3498</v>
      </c>
      <c r="L89" s="121" t="s">
        <v>3498</v>
      </c>
      <c r="M89" s="605" t="s">
        <v>18</v>
      </c>
      <c r="N89" s="605" t="s">
        <v>19</v>
      </c>
      <c r="O89" s="605" t="s">
        <v>18</v>
      </c>
      <c r="P89" s="1276" t="s">
        <v>3720</v>
      </c>
      <c r="Q89" s="1277"/>
    </row>
    <row r="90" spans="2:17" ht="69.75" customHeight="1">
      <c r="B90" s="1499" t="s">
        <v>2375</v>
      </c>
      <c r="C90" s="1499" t="s">
        <v>3694</v>
      </c>
      <c r="D90" s="1360" t="s">
        <v>3721</v>
      </c>
      <c r="E90" s="1360">
        <v>1061706548</v>
      </c>
      <c r="F90" s="1360" t="s">
        <v>243</v>
      </c>
      <c r="G90" s="1499" t="s">
        <v>244</v>
      </c>
      <c r="H90" s="1502" t="s">
        <v>3498</v>
      </c>
      <c r="I90" s="1505" t="s">
        <v>3498</v>
      </c>
      <c r="J90" s="217" t="s">
        <v>3722</v>
      </c>
      <c r="K90" s="554" t="s">
        <v>3723</v>
      </c>
      <c r="L90" s="554" t="s">
        <v>3724</v>
      </c>
      <c r="M90" s="1265" t="s">
        <v>18</v>
      </c>
      <c r="N90" s="605" t="s">
        <v>19</v>
      </c>
      <c r="O90" s="1265" t="s">
        <v>18</v>
      </c>
      <c r="P90" s="1276" t="s">
        <v>3725</v>
      </c>
      <c r="Q90" s="1277"/>
    </row>
    <row r="91" spans="2:17" ht="51" customHeight="1">
      <c r="B91" s="1500"/>
      <c r="C91" s="1500"/>
      <c r="D91" s="1361"/>
      <c r="E91" s="1361"/>
      <c r="F91" s="1361"/>
      <c r="G91" s="1500"/>
      <c r="H91" s="1503"/>
      <c r="I91" s="1506"/>
      <c r="J91" s="47" t="s">
        <v>3638</v>
      </c>
      <c r="K91" s="554" t="s">
        <v>3726</v>
      </c>
      <c r="L91" s="121" t="s">
        <v>3727</v>
      </c>
      <c r="M91" s="1283"/>
      <c r="N91" s="605" t="s">
        <v>18</v>
      </c>
      <c r="O91" s="1283"/>
      <c r="P91" s="1276" t="s">
        <v>3715</v>
      </c>
      <c r="Q91" s="1277"/>
    </row>
    <row r="92" spans="2:17" ht="33.6" customHeight="1">
      <c r="B92" s="1501"/>
      <c r="C92" s="1501"/>
      <c r="D92" s="1362"/>
      <c r="E92" s="1362"/>
      <c r="F92" s="1362"/>
      <c r="G92" s="1501"/>
      <c r="H92" s="1504"/>
      <c r="I92" s="1507"/>
      <c r="J92" s="47" t="s">
        <v>3728</v>
      </c>
      <c r="K92" s="554" t="s">
        <v>3729</v>
      </c>
      <c r="L92" s="121" t="s">
        <v>3498</v>
      </c>
      <c r="M92" s="1266"/>
      <c r="N92" s="605" t="s">
        <v>19</v>
      </c>
      <c r="O92" s="1266"/>
      <c r="P92" s="1280" t="s">
        <v>3684</v>
      </c>
      <c r="Q92" s="1280"/>
    </row>
    <row r="93" spans="2:17" ht="33.6" customHeight="1">
      <c r="B93" s="1523" t="s">
        <v>3730</v>
      </c>
      <c r="C93" s="1523"/>
      <c r="D93" s="1523"/>
      <c r="E93" s="826"/>
      <c r="F93" s="826"/>
      <c r="G93" s="740"/>
      <c r="H93" s="828"/>
      <c r="I93" s="829"/>
      <c r="J93" s="826"/>
      <c r="K93" s="1052"/>
      <c r="L93" s="1053"/>
      <c r="M93" s="404"/>
      <c r="N93" s="404"/>
      <c r="O93" s="404"/>
      <c r="P93" s="404"/>
      <c r="Q93" s="404"/>
    </row>
    <row r="95" spans="2:17">
      <c r="B95" s="605" t="s">
        <v>497</v>
      </c>
      <c r="C95" s="605" t="s">
        <v>3731</v>
      </c>
      <c r="D95" s="605" t="s">
        <v>3732</v>
      </c>
      <c r="E95" s="605">
        <v>10347826</v>
      </c>
      <c r="F95" s="605" t="s">
        <v>3733</v>
      </c>
      <c r="G95" s="605" t="s">
        <v>3161</v>
      </c>
      <c r="H95" s="206">
        <v>41447</v>
      </c>
      <c r="I95" s="605" t="s">
        <v>53</v>
      </c>
      <c r="J95" s="605" t="s">
        <v>3498</v>
      </c>
      <c r="K95" s="605" t="s">
        <v>3498</v>
      </c>
      <c r="L95" s="605" t="s">
        <v>3498</v>
      </c>
      <c r="M95" s="605" t="s">
        <v>53</v>
      </c>
      <c r="N95" s="605" t="s">
        <v>53</v>
      </c>
      <c r="O95" s="605" t="s">
        <v>53</v>
      </c>
      <c r="P95" s="1278"/>
      <c r="Q95" s="1279"/>
    </row>
    <row r="96" spans="2:17" ht="60">
      <c r="B96" s="1265" t="s">
        <v>497</v>
      </c>
      <c r="C96" s="1265" t="s">
        <v>3731</v>
      </c>
      <c r="D96" s="1265" t="s">
        <v>3734</v>
      </c>
      <c r="E96" s="1265">
        <v>25536210</v>
      </c>
      <c r="F96" s="1265" t="s">
        <v>3735</v>
      </c>
      <c r="G96" s="1265" t="s">
        <v>3736</v>
      </c>
      <c r="H96" s="1300">
        <v>39067</v>
      </c>
      <c r="I96" s="1265" t="s">
        <v>53</v>
      </c>
      <c r="J96" s="605" t="s">
        <v>3737</v>
      </c>
      <c r="K96" s="605" t="s">
        <v>3738</v>
      </c>
      <c r="L96" s="602" t="s">
        <v>3739</v>
      </c>
      <c r="M96" s="1265" t="s">
        <v>53</v>
      </c>
      <c r="N96" s="1265" t="s">
        <v>53</v>
      </c>
      <c r="O96" s="1265" t="s">
        <v>53</v>
      </c>
      <c r="P96" s="1468"/>
      <c r="Q96" s="1469"/>
    </row>
    <row r="97" spans="2:17" ht="30">
      <c r="B97" s="1266"/>
      <c r="C97" s="1266"/>
      <c r="D97" s="1266"/>
      <c r="E97" s="1266"/>
      <c r="F97" s="1266"/>
      <c r="G97" s="1266"/>
      <c r="H97" s="1302"/>
      <c r="I97" s="1266"/>
      <c r="J97" s="605" t="s">
        <v>3740</v>
      </c>
      <c r="K97" s="605" t="s">
        <v>3741</v>
      </c>
      <c r="L97" s="602" t="s">
        <v>3742</v>
      </c>
      <c r="M97" s="1266"/>
      <c r="N97" s="1266"/>
      <c r="O97" s="1266"/>
      <c r="P97" s="1470"/>
      <c r="Q97" s="1471"/>
    </row>
    <row r="98" spans="2:17" ht="45">
      <c r="B98" s="1265" t="s">
        <v>497</v>
      </c>
      <c r="C98" s="1265" t="s">
        <v>3731</v>
      </c>
      <c r="D98" s="1265" t="s">
        <v>3743</v>
      </c>
      <c r="E98" s="1265">
        <v>25529953</v>
      </c>
      <c r="F98" s="1265" t="s">
        <v>3744</v>
      </c>
      <c r="G98" s="1300" t="s">
        <v>3745</v>
      </c>
      <c r="H98" s="1300">
        <v>41180</v>
      </c>
      <c r="I98" s="1265" t="s">
        <v>53</v>
      </c>
      <c r="J98" s="1" t="s">
        <v>3737</v>
      </c>
      <c r="K98" s="605" t="s">
        <v>3746</v>
      </c>
      <c r="L98" s="602" t="s">
        <v>3747</v>
      </c>
      <c r="M98" s="1265" t="s">
        <v>53</v>
      </c>
      <c r="N98" s="1265" t="s">
        <v>53</v>
      </c>
      <c r="O98" s="1265" t="s">
        <v>53</v>
      </c>
      <c r="P98" s="1468"/>
      <c r="Q98" s="1469"/>
    </row>
    <row r="99" spans="2:17" ht="30">
      <c r="B99" s="1266"/>
      <c r="C99" s="1266"/>
      <c r="D99" s="1266"/>
      <c r="E99" s="1266"/>
      <c r="F99" s="1266"/>
      <c r="G99" s="1302"/>
      <c r="H99" s="1302"/>
      <c r="I99" s="1266"/>
      <c r="J99" s="605" t="s">
        <v>3740</v>
      </c>
      <c r="K99" s="605" t="s">
        <v>3748</v>
      </c>
      <c r="L99" s="602" t="s">
        <v>3742</v>
      </c>
      <c r="M99" s="1266"/>
      <c r="N99" s="1266"/>
      <c r="O99" s="1266"/>
      <c r="P99" s="1470"/>
      <c r="Q99" s="1471"/>
    </row>
    <row r="100" spans="2:17">
      <c r="B100" s="605" t="s">
        <v>497</v>
      </c>
      <c r="C100" s="605" t="s">
        <v>3731</v>
      </c>
      <c r="D100" s="605" t="s">
        <v>3749</v>
      </c>
      <c r="E100" s="605">
        <v>31324680</v>
      </c>
      <c r="F100" s="605" t="s">
        <v>3750</v>
      </c>
      <c r="G100" s="605" t="s">
        <v>828</v>
      </c>
      <c r="H100" s="605" t="s">
        <v>3498</v>
      </c>
      <c r="I100" s="605" t="s">
        <v>53</v>
      </c>
      <c r="J100" s="605" t="s">
        <v>3498</v>
      </c>
      <c r="K100" s="605" t="s">
        <v>3498</v>
      </c>
      <c r="L100" s="602" t="s">
        <v>3498</v>
      </c>
      <c r="M100" s="605" t="s">
        <v>53</v>
      </c>
      <c r="N100" s="605" t="s">
        <v>53</v>
      </c>
      <c r="O100" s="605" t="s">
        <v>53</v>
      </c>
      <c r="P100" s="1278"/>
      <c r="Q100" s="1279"/>
    </row>
    <row r="101" spans="2:17">
      <c r="B101" s="605" t="s">
        <v>497</v>
      </c>
      <c r="C101" s="605" t="s">
        <v>3731</v>
      </c>
      <c r="D101" s="605" t="s">
        <v>3751</v>
      </c>
      <c r="E101" s="605">
        <v>25531427</v>
      </c>
      <c r="F101" s="605" t="s">
        <v>3752</v>
      </c>
      <c r="G101" s="1" t="s">
        <v>3753</v>
      </c>
      <c r="H101" s="206">
        <v>41259</v>
      </c>
      <c r="I101" s="605" t="s">
        <v>53</v>
      </c>
      <c r="J101" s="605" t="s">
        <v>3498</v>
      </c>
      <c r="K101" s="605" t="s">
        <v>3498</v>
      </c>
      <c r="L101" s="602" t="s">
        <v>3498</v>
      </c>
      <c r="M101" s="605" t="s">
        <v>53</v>
      </c>
      <c r="N101" s="605" t="s">
        <v>53</v>
      </c>
      <c r="O101" s="605" t="s">
        <v>53</v>
      </c>
      <c r="P101" s="1278"/>
      <c r="Q101" s="1279"/>
    </row>
    <row r="102" spans="2:17" ht="75">
      <c r="B102" s="1265" t="s">
        <v>497</v>
      </c>
      <c r="C102" s="1265" t="s">
        <v>3731</v>
      </c>
      <c r="D102" s="1265" t="s">
        <v>3754</v>
      </c>
      <c r="E102" s="1265">
        <v>15381468</v>
      </c>
      <c r="F102" s="1265" t="s">
        <v>3755</v>
      </c>
      <c r="G102" s="1265" t="s">
        <v>3675</v>
      </c>
      <c r="H102" s="1300">
        <v>40431</v>
      </c>
      <c r="I102" s="1265" t="s">
        <v>53</v>
      </c>
      <c r="J102" s="605" t="s">
        <v>3756</v>
      </c>
      <c r="K102" s="605" t="s">
        <v>3757</v>
      </c>
      <c r="L102" s="602" t="s">
        <v>3758</v>
      </c>
      <c r="M102" s="1265" t="s">
        <v>53</v>
      </c>
      <c r="N102" s="1265" t="s">
        <v>53</v>
      </c>
      <c r="O102" s="1265" t="s">
        <v>53</v>
      </c>
      <c r="P102" s="1468"/>
      <c r="Q102" s="1469"/>
    </row>
    <row r="103" spans="2:17">
      <c r="B103" s="1283"/>
      <c r="C103" s="1283"/>
      <c r="D103" s="1283"/>
      <c r="E103" s="1283"/>
      <c r="F103" s="1283"/>
      <c r="G103" s="1283"/>
      <c r="H103" s="1301"/>
      <c r="I103" s="1283"/>
      <c r="J103" s="605" t="s">
        <v>3759</v>
      </c>
      <c r="K103" s="605" t="s">
        <v>3760</v>
      </c>
      <c r="L103" s="602" t="s">
        <v>497</v>
      </c>
      <c r="M103" s="1283"/>
      <c r="N103" s="1283"/>
      <c r="O103" s="1283"/>
      <c r="P103" s="1321"/>
      <c r="Q103" s="1322"/>
    </row>
    <row r="104" spans="2:17" ht="30">
      <c r="B104" s="1266"/>
      <c r="C104" s="1266"/>
      <c r="D104" s="1266"/>
      <c r="E104" s="1266"/>
      <c r="F104" s="1266"/>
      <c r="G104" s="1266"/>
      <c r="H104" s="1302"/>
      <c r="I104" s="1266"/>
      <c r="J104" s="605" t="s">
        <v>3761</v>
      </c>
      <c r="K104" s="605" t="s">
        <v>3762</v>
      </c>
      <c r="L104" s="602" t="s">
        <v>3763</v>
      </c>
      <c r="M104" s="1266"/>
      <c r="N104" s="1266"/>
      <c r="O104" s="1266"/>
      <c r="P104" s="1470"/>
      <c r="Q104" s="1471"/>
    </row>
    <row r="105" spans="2:17">
      <c r="B105" s="605" t="s">
        <v>1098</v>
      </c>
      <c r="C105" s="605" t="s">
        <v>3678</v>
      </c>
      <c r="D105" s="605" t="s">
        <v>3764</v>
      </c>
      <c r="E105" s="605">
        <v>1059064026</v>
      </c>
      <c r="F105" s="605" t="s">
        <v>3765</v>
      </c>
      <c r="G105" s="605" t="s">
        <v>3498</v>
      </c>
      <c r="H105" s="605" t="s">
        <v>3498</v>
      </c>
      <c r="I105" s="605" t="s">
        <v>53</v>
      </c>
      <c r="J105" s="605" t="s">
        <v>3498</v>
      </c>
      <c r="K105" s="605" t="s">
        <v>3498</v>
      </c>
      <c r="L105" s="602" t="s">
        <v>3498</v>
      </c>
      <c r="M105" s="605" t="s">
        <v>53</v>
      </c>
      <c r="N105" s="605" t="s">
        <v>53</v>
      </c>
      <c r="O105" s="605" t="s">
        <v>53</v>
      </c>
      <c r="P105" s="1278"/>
      <c r="Q105" s="1279"/>
    </row>
    <row r="106" spans="2:17">
      <c r="B106" s="605" t="s">
        <v>1098</v>
      </c>
      <c r="C106" s="605" t="s">
        <v>3678</v>
      </c>
      <c r="D106" s="605" t="s">
        <v>3766</v>
      </c>
      <c r="E106" s="605">
        <v>31584104</v>
      </c>
      <c r="F106" s="605" t="s">
        <v>3767</v>
      </c>
      <c r="G106" s="605" t="s">
        <v>3768</v>
      </c>
      <c r="H106" s="605" t="s">
        <v>3498</v>
      </c>
      <c r="I106" s="605" t="s">
        <v>53</v>
      </c>
      <c r="J106" s="605" t="s">
        <v>3498</v>
      </c>
      <c r="K106" s="605" t="s">
        <v>3498</v>
      </c>
      <c r="L106" s="602" t="s">
        <v>3498</v>
      </c>
      <c r="M106" s="605" t="s">
        <v>53</v>
      </c>
      <c r="N106" s="605" t="s">
        <v>53</v>
      </c>
      <c r="O106" s="605" t="s">
        <v>53</v>
      </c>
      <c r="P106" s="1278"/>
      <c r="Q106" s="1279"/>
    </row>
    <row r="107" spans="2:17">
      <c r="B107" s="605" t="s">
        <v>3769</v>
      </c>
      <c r="C107" s="605" t="s">
        <v>3678</v>
      </c>
      <c r="D107" s="605" t="s">
        <v>3770</v>
      </c>
      <c r="E107" s="605">
        <v>29507211</v>
      </c>
      <c r="F107" s="605" t="s">
        <v>3771</v>
      </c>
      <c r="G107" s="605" t="s">
        <v>289</v>
      </c>
      <c r="H107" s="206">
        <v>41170</v>
      </c>
      <c r="I107" s="605" t="s">
        <v>53</v>
      </c>
      <c r="J107" s="605" t="s">
        <v>3498</v>
      </c>
      <c r="K107" s="605" t="s">
        <v>3498</v>
      </c>
      <c r="L107" s="602" t="s">
        <v>3498</v>
      </c>
      <c r="M107" s="605" t="s">
        <v>53</v>
      </c>
      <c r="N107" s="605" t="s">
        <v>53</v>
      </c>
      <c r="O107" s="605" t="s">
        <v>53</v>
      </c>
      <c r="P107" s="1278"/>
      <c r="Q107" s="1279"/>
    </row>
    <row r="108" spans="2:17">
      <c r="B108" s="605" t="s">
        <v>3769</v>
      </c>
      <c r="C108" s="605" t="s">
        <v>3678</v>
      </c>
      <c r="D108" s="605" t="s">
        <v>3772</v>
      </c>
      <c r="E108" s="605">
        <v>1144146086</v>
      </c>
      <c r="F108" s="605" t="s">
        <v>443</v>
      </c>
      <c r="G108" s="605" t="s">
        <v>3773</v>
      </c>
      <c r="H108" s="206">
        <v>40523</v>
      </c>
      <c r="I108" s="605" t="s">
        <v>53</v>
      </c>
      <c r="J108" s="605" t="s">
        <v>3498</v>
      </c>
      <c r="K108" s="605" t="s">
        <v>3498</v>
      </c>
      <c r="L108" s="602" t="s">
        <v>3498</v>
      </c>
      <c r="M108" s="605" t="s">
        <v>53</v>
      </c>
      <c r="N108" s="605" t="s">
        <v>53</v>
      </c>
      <c r="O108" s="605" t="s">
        <v>53</v>
      </c>
      <c r="P108" s="1278"/>
      <c r="Q108" s="1279"/>
    </row>
    <row r="109" spans="2:17" ht="30">
      <c r="B109" s="1265" t="s">
        <v>3774</v>
      </c>
      <c r="C109" s="1265" t="s">
        <v>3678</v>
      </c>
      <c r="D109" s="1265" t="s">
        <v>3775</v>
      </c>
      <c r="E109" s="1265">
        <v>48660061</v>
      </c>
      <c r="F109" s="1265" t="s">
        <v>3776</v>
      </c>
      <c r="G109" s="1265" t="s">
        <v>289</v>
      </c>
      <c r="H109" s="1300">
        <v>41177</v>
      </c>
      <c r="I109" s="1265" t="s">
        <v>53</v>
      </c>
      <c r="J109" s="605" t="s">
        <v>3777</v>
      </c>
      <c r="K109" s="605" t="s">
        <v>3778</v>
      </c>
      <c r="L109" s="602" t="s">
        <v>192</v>
      </c>
      <c r="M109" s="1265" t="s">
        <v>53</v>
      </c>
      <c r="N109" s="1265" t="s">
        <v>53</v>
      </c>
      <c r="O109" s="1265" t="s">
        <v>53</v>
      </c>
      <c r="P109" s="611"/>
      <c r="Q109" s="612"/>
    </row>
    <row r="110" spans="2:17" ht="60">
      <c r="B110" s="1266"/>
      <c r="C110" s="1266"/>
      <c r="D110" s="1266"/>
      <c r="E110" s="1266"/>
      <c r="F110" s="1266"/>
      <c r="G110" s="1266"/>
      <c r="H110" s="1302"/>
      <c r="I110" s="1266"/>
      <c r="J110" s="605" t="s">
        <v>3779</v>
      </c>
      <c r="K110" s="605" t="s">
        <v>3780</v>
      </c>
      <c r="L110" s="602" t="s">
        <v>3781</v>
      </c>
      <c r="M110" s="1266"/>
      <c r="N110" s="1266"/>
      <c r="O110" s="1266"/>
      <c r="P110" s="611"/>
      <c r="Q110" s="612"/>
    </row>
    <row r="111" spans="2:17" ht="60">
      <c r="B111" s="1265" t="s">
        <v>192</v>
      </c>
      <c r="C111" s="1265" t="s">
        <v>3678</v>
      </c>
      <c r="D111" s="1265" t="s">
        <v>3782</v>
      </c>
      <c r="E111" s="1265">
        <v>16280044</v>
      </c>
      <c r="F111" s="1265" t="s">
        <v>3783</v>
      </c>
      <c r="G111" s="1265" t="s">
        <v>3784</v>
      </c>
      <c r="H111" s="1265" t="s">
        <v>3498</v>
      </c>
      <c r="I111" s="1265" t="s">
        <v>53</v>
      </c>
      <c r="J111" s="605" t="s">
        <v>3785</v>
      </c>
      <c r="K111" s="605" t="s">
        <v>3786</v>
      </c>
      <c r="L111" s="602" t="s">
        <v>3787</v>
      </c>
      <c r="M111" s="1265" t="s">
        <v>53</v>
      </c>
      <c r="N111" s="1265" t="s">
        <v>53</v>
      </c>
      <c r="O111" s="1265" t="s">
        <v>53</v>
      </c>
      <c r="P111" s="611"/>
      <c r="Q111" s="612"/>
    </row>
    <row r="112" spans="2:17" ht="75">
      <c r="B112" s="1283"/>
      <c r="C112" s="1283"/>
      <c r="D112" s="1283"/>
      <c r="E112" s="1283"/>
      <c r="F112" s="1283"/>
      <c r="G112" s="1283"/>
      <c r="H112" s="1283"/>
      <c r="I112" s="1283"/>
      <c r="J112" s="605" t="s">
        <v>3785</v>
      </c>
      <c r="K112" s="605" t="s">
        <v>3788</v>
      </c>
      <c r="L112" s="602" t="s">
        <v>3789</v>
      </c>
      <c r="M112" s="1283"/>
      <c r="N112" s="1283"/>
      <c r="O112" s="1283"/>
      <c r="P112" s="611"/>
      <c r="Q112" s="612"/>
    </row>
    <row r="113" spans="2:17" ht="45">
      <c r="B113" s="1283"/>
      <c r="C113" s="1283"/>
      <c r="D113" s="1283"/>
      <c r="E113" s="1283"/>
      <c r="F113" s="1283"/>
      <c r="G113" s="1283"/>
      <c r="H113" s="1283"/>
      <c r="I113" s="1283"/>
      <c r="J113" s="605" t="s">
        <v>3790</v>
      </c>
      <c r="K113" s="605" t="s">
        <v>3791</v>
      </c>
      <c r="L113" s="602" t="s">
        <v>3792</v>
      </c>
      <c r="M113" s="1283"/>
      <c r="N113" s="1283"/>
      <c r="O113" s="1283"/>
      <c r="P113" s="611"/>
      <c r="Q113" s="612"/>
    </row>
    <row r="114" spans="2:17">
      <c r="B114" s="1283"/>
      <c r="C114" s="1283"/>
      <c r="D114" s="1283"/>
      <c r="E114" s="1283"/>
      <c r="F114" s="1283"/>
      <c r="G114" s="1283"/>
      <c r="H114" s="1283"/>
      <c r="I114" s="1283"/>
      <c r="J114" s="605" t="s">
        <v>3793</v>
      </c>
      <c r="K114" s="605" t="s">
        <v>3794</v>
      </c>
      <c r="L114" s="602" t="s">
        <v>3795</v>
      </c>
      <c r="M114" s="1283"/>
      <c r="N114" s="1283"/>
      <c r="O114" s="1283"/>
      <c r="P114" s="611"/>
      <c r="Q114" s="612"/>
    </row>
    <row r="115" spans="2:17" ht="30">
      <c r="B115" s="1283"/>
      <c r="C115" s="1283"/>
      <c r="D115" s="1283"/>
      <c r="E115" s="1283"/>
      <c r="F115" s="1283"/>
      <c r="G115" s="1283"/>
      <c r="H115" s="1283"/>
      <c r="I115" s="1283"/>
      <c r="J115" s="605" t="s">
        <v>3796</v>
      </c>
      <c r="K115" s="605" t="s">
        <v>3797</v>
      </c>
      <c r="L115" s="602" t="s">
        <v>3798</v>
      </c>
      <c r="M115" s="1283"/>
      <c r="N115" s="1283"/>
      <c r="O115" s="1283"/>
      <c r="P115" s="611"/>
      <c r="Q115" s="612"/>
    </row>
    <row r="116" spans="2:17">
      <c r="B116" s="1266"/>
      <c r="C116" s="1266"/>
      <c r="D116" s="1266"/>
      <c r="E116" s="1266"/>
      <c r="F116" s="1266"/>
      <c r="G116" s="1266"/>
      <c r="H116" s="1266"/>
      <c r="I116" s="1266"/>
      <c r="J116" s="44" t="s">
        <v>3799</v>
      </c>
      <c r="K116" s="44" t="s">
        <v>3800</v>
      </c>
      <c r="L116" s="129" t="s">
        <v>3801</v>
      </c>
      <c r="M116" s="1266"/>
      <c r="N116" s="1266"/>
      <c r="O116" s="1266"/>
      <c r="P116" s="611"/>
      <c r="Q116" s="612"/>
    </row>
    <row r="117" spans="2:17">
      <c r="B117" s="32"/>
      <c r="C117" s="32"/>
      <c r="D117" s="32"/>
      <c r="E117" s="32"/>
      <c r="F117" s="32"/>
      <c r="G117" s="32"/>
      <c r="H117" s="32"/>
      <c r="I117" s="32"/>
      <c r="J117" s="32"/>
      <c r="K117" s="32"/>
      <c r="L117" s="32"/>
      <c r="M117" s="32"/>
      <c r="N117" s="32"/>
      <c r="O117" s="32"/>
      <c r="P117" s="32"/>
      <c r="Q117" s="32"/>
    </row>
    <row r="118" spans="2:17" ht="46.15" customHeight="1">
      <c r="B118" s="115" t="s">
        <v>17</v>
      </c>
      <c r="C118" s="115" t="s">
        <v>119</v>
      </c>
      <c r="D118" s="1271" t="s">
        <v>82</v>
      </c>
      <c r="E118" s="1273"/>
    </row>
    <row r="119" spans="2:17" ht="46.9" customHeight="1">
      <c r="B119" s="129" t="s">
        <v>181</v>
      </c>
      <c r="C119" s="605" t="s">
        <v>19</v>
      </c>
      <c r="D119" s="1366" t="s">
        <v>3802</v>
      </c>
      <c r="E119" s="1366"/>
    </row>
    <row r="122" spans="2:17" ht="26.25">
      <c r="B122" s="1256" t="s">
        <v>121</v>
      </c>
      <c r="C122" s="1257"/>
      <c r="D122" s="1257"/>
      <c r="E122" s="1257"/>
      <c r="F122" s="1257"/>
      <c r="G122" s="1257"/>
      <c r="H122" s="1257"/>
      <c r="I122" s="1257"/>
      <c r="J122" s="1257"/>
      <c r="K122" s="1257"/>
      <c r="L122" s="1257"/>
      <c r="M122" s="1257"/>
      <c r="N122" s="1257"/>
      <c r="O122" s="1257"/>
      <c r="P122" s="1257"/>
    </row>
    <row r="124" spans="2:17" ht="15.75" thickBot="1"/>
    <row r="125" spans="2:17" ht="27" thickBot="1">
      <c r="B125" s="1268" t="s">
        <v>122</v>
      </c>
      <c r="C125" s="1269"/>
      <c r="D125" s="1269"/>
      <c r="E125" s="1269"/>
      <c r="F125" s="1269"/>
      <c r="G125" s="1269"/>
      <c r="H125" s="1269"/>
      <c r="I125" s="1269"/>
      <c r="J125" s="1269"/>
      <c r="K125" s="1269"/>
      <c r="L125" s="1269"/>
      <c r="M125" s="1269"/>
      <c r="N125" s="1270"/>
    </row>
    <row r="127" spans="2:17" ht="15.75" thickBot="1">
      <c r="M127" s="51"/>
      <c r="N127" s="51"/>
    </row>
    <row r="128" spans="2:17" s="15" customFormat="1" ht="109.5" customHeight="1">
      <c r="B128" s="52" t="s">
        <v>33</v>
      </c>
      <c r="C128" s="52" t="s">
        <v>34</v>
      </c>
      <c r="D128" s="52" t="s">
        <v>35</v>
      </c>
      <c r="E128" s="52" t="s">
        <v>36</v>
      </c>
      <c r="F128" s="52" t="s">
        <v>37</v>
      </c>
      <c r="G128" s="52" t="s">
        <v>38</v>
      </c>
      <c r="H128" s="52" t="s">
        <v>39</v>
      </c>
      <c r="I128" s="52" t="s">
        <v>40</v>
      </c>
      <c r="J128" s="52" t="s">
        <v>41</v>
      </c>
      <c r="K128" s="52" t="s">
        <v>42</v>
      </c>
      <c r="L128" s="52" t="s">
        <v>43</v>
      </c>
      <c r="M128" s="53" t="s">
        <v>44</v>
      </c>
      <c r="N128" s="52" t="s">
        <v>45</v>
      </c>
      <c r="O128" s="52" t="s">
        <v>46</v>
      </c>
      <c r="P128" s="54" t="s">
        <v>47</v>
      </c>
      <c r="Q128" s="54" t="s">
        <v>48</v>
      </c>
    </row>
    <row r="129" spans="1:26" s="162" customFormat="1">
      <c r="A129" s="150">
        <v>1</v>
      </c>
      <c r="B129" s="153"/>
      <c r="C129" s="152"/>
      <c r="D129" s="153"/>
      <c r="E129" s="159"/>
      <c r="F129" s="155"/>
      <c r="G129" s="184"/>
      <c r="H129" s="156"/>
      <c r="I129" s="156"/>
      <c r="J129" s="157"/>
      <c r="K129" s="769"/>
      <c r="L129" s="157"/>
      <c r="M129" s="173"/>
      <c r="N129" s="173"/>
      <c r="O129" s="160"/>
      <c r="P129" s="160"/>
      <c r="Q129" s="174"/>
      <c r="R129" s="175"/>
      <c r="S129" s="175"/>
      <c r="T129" s="175"/>
      <c r="U129" s="175"/>
      <c r="V129" s="175"/>
      <c r="W129" s="175"/>
      <c r="X129" s="175"/>
      <c r="Y129" s="175"/>
      <c r="Z129" s="175"/>
    </row>
    <row r="130" spans="1:26" s="162" customFormat="1">
      <c r="A130" s="150"/>
      <c r="B130" s="151" t="s">
        <v>28</v>
      </c>
      <c r="C130" s="152"/>
      <c r="D130" s="153"/>
      <c r="E130" s="154"/>
      <c r="F130" s="155"/>
      <c r="G130" s="155"/>
      <c r="H130" s="155"/>
      <c r="I130" s="157"/>
      <c r="J130" s="157"/>
      <c r="K130" s="158">
        <f>SUM(K129:K129)</f>
        <v>0</v>
      </c>
      <c r="L130" s="158">
        <f>SUM(L129:L129)</f>
        <v>0</v>
      </c>
      <c r="M130" s="185">
        <f>SUM(M129:M129)</f>
        <v>0</v>
      </c>
      <c r="N130" s="158">
        <f>SUM(N129:N129)</f>
        <v>0</v>
      </c>
      <c r="O130" s="160"/>
      <c r="P130" s="160"/>
      <c r="Q130" s="161"/>
    </row>
    <row r="131" spans="1:26">
      <c r="B131" s="112"/>
      <c r="C131" s="112"/>
      <c r="D131" s="112"/>
      <c r="E131" s="163"/>
      <c r="F131" s="112"/>
      <c r="G131" s="112"/>
      <c r="H131" s="112"/>
      <c r="I131" s="112"/>
      <c r="J131" s="112"/>
      <c r="K131" s="112"/>
      <c r="L131" s="112"/>
      <c r="M131" s="112"/>
      <c r="N131" s="112"/>
      <c r="O131" s="112"/>
      <c r="P131" s="112"/>
    </row>
    <row r="132" spans="1:26" ht="18.75">
      <c r="B132" s="166" t="s">
        <v>123</v>
      </c>
      <c r="C132" s="176">
        <f>+K130</f>
        <v>0</v>
      </c>
      <c r="H132" s="168"/>
      <c r="I132" s="168"/>
      <c r="J132" s="168"/>
      <c r="K132" s="168"/>
      <c r="L132" s="168"/>
      <c r="M132" s="168"/>
      <c r="N132" s="112"/>
      <c r="O132" s="112"/>
      <c r="P132" s="112"/>
    </row>
    <row r="134" spans="1:26" ht="15.75" thickBot="1"/>
    <row r="135" spans="1:26" ht="37.15" customHeight="1" thickBot="1">
      <c r="B135" s="177" t="s">
        <v>124</v>
      </c>
      <c r="C135" s="142" t="s">
        <v>125</v>
      </c>
      <c r="D135" s="177" t="s">
        <v>27</v>
      </c>
      <c r="E135" s="142" t="s">
        <v>126</v>
      </c>
    </row>
    <row r="136" spans="1:26" ht="41.45" customHeight="1">
      <c r="B136" s="178" t="s">
        <v>127</v>
      </c>
      <c r="C136" s="179">
        <v>20</v>
      </c>
      <c r="D136" s="179"/>
      <c r="E136" s="1282">
        <f>+D136+D137+D138</f>
        <v>0</v>
      </c>
    </row>
    <row r="137" spans="1:26">
      <c r="B137" s="178" t="s">
        <v>128</v>
      </c>
      <c r="C137" s="118">
        <v>30</v>
      </c>
      <c r="D137" s="605">
        <v>0</v>
      </c>
      <c r="E137" s="1283"/>
    </row>
    <row r="138" spans="1:26" ht="15.75" thickBot="1">
      <c r="B138" s="178" t="s">
        <v>129</v>
      </c>
      <c r="C138" s="180">
        <v>40</v>
      </c>
      <c r="D138" s="180">
        <v>0</v>
      </c>
      <c r="E138" s="1284"/>
    </row>
    <row r="140" spans="1:26" ht="15.75" thickBot="1"/>
    <row r="141" spans="1:26" ht="27" thickBot="1">
      <c r="B141" s="1268" t="s">
        <v>130</v>
      </c>
      <c r="C141" s="1269"/>
      <c r="D141" s="1269"/>
      <c r="E141" s="1269"/>
      <c r="F141" s="1269"/>
      <c r="G141" s="1269"/>
      <c r="H141" s="1269"/>
      <c r="I141" s="1269"/>
      <c r="J141" s="1269"/>
      <c r="K141" s="1269"/>
      <c r="L141" s="1269"/>
      <c r="M141" s="1269"/>
      <c r="N141" s="1270"/>
    </row>
    <row r="143" spans="1:26" ht="76.5" customHeight="1">
      <c r="B143" s="114" t="s">
        <v>92</v>
      </c>
      <c r="C143" s="114" t="s">
        <v>93</v>
      </c>
      <c r="D143" s="114" t="s">
        <v>94</v>
      </c>
      <c r="E143" s="114" t="s">
        <v>95</v>
      </c>
      <c r="F143" s="114" t="s">
        <v>96</v>
      </c>
      <c r="G143" s="114" t="s">
        <v>97</v>
      </c>
      <c r="H143" s="114" t="s">
        <v>98</v>
      </c>
      <c r="I143" s="114" t="s">
        <v>99</v>
      </c>
      <c r="J143" s="1271" t="s">
        <v>100</v>
      </c>
      <c r="K143" s="1272"/>
      <c r="L143" s="1273"/>
      <c r="M143" s="114" t="s">
        <v>101</v>
      </c>
      <c r="N143" s="114" t="s">
        <v>102</v>
      </c>
      <c r="O143" s="114" t="s">
        <v>103</v>
      </c>
      <c r="P143" s="1271" t="s">
        <v>82</v>
      </c>
      <c r="Q143" s="1273"/>
    </row>
    <row r="144" spans="1:26" ht="60.75" customHeight="1">
      <c r="B144" s="1517" t="s">
        <v>460</v>
      </c>
      <c r="C144" s="1499" t="s">
        <v>3803</v>
      </c>
      <c r="D144" s="1360"/>
      <c r="E144" s="1360"/>
      <c r="F144" s="1360"/>
      <c r="G144" s="1360"/>
      <c r="H144" s="1514"/>
      <c r="I144" s="1520"/>
      <c r="J144" s="46"/>
      <c r="K144" s="188"/>
      <c r="L144" s="122"/>
      <c r="M144" s="1265"/>
      <c r="N144" s="1265"/>
      <c r="O144" s="1265"/>
      <c r="P144" s="1298"/>
      <c r="Q144" s="1299"/>
    </row>
    <row r="145" spans="2:17" ht="60.75" customHeight="1">
      <c r="B145" s="1518"/>
      <c r="C145" s="1500"/>
      <c r="D145" s="1361"/>
      <c r="E145" s="1361"/>
      <c r="F145" s="1361"/>
      <c r="G145" s="1361"/>
      <c r="H145" s="1515"/>
      <c r="I145" s="1521"/>
      <c r="J145" s="46"/>
      <c r="K145" s="188"/>
      <c r="L145" s="122"/>
      <c r="M145" s="1283"/>
      <c r="N145" s="1283"/>
      <c r="O145" s="1283"/>
      <c r="P145" s="1306"/>
      <c r="Q145" s="1307"/>
    </row>
    <row r="146" spans="2:17" ht="60.75" customHeight="1">
      <c r="B146" s="1519"/>
      <c r="C146" s="1501"/>
      <c r="D146" s="1362"/>
      <c r="E146" s="1362"/>
      <c r="F146" s="1362"/>
      <c r="G146" s="1362"/>
      <c r="H146" s="1516"/>
      <c r="I146" s="1522"/>
      <c r="J146" s="46"/>
      <c r="K146" s="188"/>
      <c r="L146" s="122"/>
      <c r="M146" s="1266"/>
      <c r="N146" s="1266"/>
      <c r="O146" s="1266"/>
      <c r="P146" s="1308"/>
      <c r="Q146" s="1309"/>
    </row>
    <row r="147" spans="2:17" ht="78.75" customHeight="1">
      <c r="B147" s="213" t="s">
        <v>461</v>
      </c>
      <c r="C147" s="628" t="s">
        <v>3803</v>
      </c>
      <c r="D147" s="1050"/>
      <c r="E147" s="1050"/>
      <c r="F147" s="1050"/>
      <c r="G147" s="1050"/>
      <c r="H147" s="1051"/>
      <c r="I147" s="626"/>
      <c r="J147" s="46"/>
      <c r="K147" s="188"/>
      <c r="L147" s="122"/>
      <c r="M147" s="599"/>
      <c r="N147" s="599"/>
      <c r="O147" s="599"/>
      <c r="P147" s="1280"/>
      <c r="Q147" s="1280"/>
    </row>
    <row r="148" spans="2:17" ht="95.25" customHeight="1">
      <c r="B148" s="213" t="s">
        <v>462</v>
      </c>
      <c r="C148" s="217" t="s">
        <v>3803</v>
      </c>
      <c r="D148" s="119"/>
      <c r="E148" s="119"/>
      <c r="F148" s="119"/>
      <c r="G148" s="119"/>
      <c r="H148" s="47"/>
      <c r="I148" s="119"/>
      <c r="J148" s="119"/>
      <c r="K148" s="119"/>
      <c r="L148" s="119"/>
      <c r="M148" s="44"/>
      <c r="N148" s="44"/>
      <c r="O148" s="44"/>
      <c r="P148" s="1280"/>
      <c r="Q148" s="1280"/>
    </row>
    <row r="149" spans="2:17" ht="95.25" customHeight="1">
      <c r="B149" s="44" t="s">
        <v>3568</v>
      </c>
      <c r="C149" s="217" t="s">
        <v>3803</v>
      </c>
      <c r="D149" s="44"/>
      <c r="E149" s="44"/>
      <c r="F149" s="44"/>
      <c r="G149" s="119"/>
      <c r="H149" s="47"/>
      <c r="I149" s="119"/>
      <c r="J149" s="119"/>
      <c r="K149" s="119"/>
      <c r="L149" s="119"/>
      <c r="M149" s="44"/>
      <c r="N149" s="44"/>
      <c r="O149" s="44"/>
      <c r="P149" s="1276"/>
      <c r="Q149" s="1277"/>
    </row>
    <row r="150" spans="2:17">
      <c r="B150" s="44" t="s">
        <v>3569</v>
      </c>
      <c r="C150" s="217" t="s">
        <v>3803</v>
      </c>
      <c r="D150" s="44"/>
      <c r="E150" s="44"/>
      <c r="F150" s="44"/>
      <c r="G150" s="44"/>
      <c r="H150" s="206"/>
      <c r="I150" s="44"/>
      <c r="J150" s="44"/>
      <c r="K150" s="770"/>
      <c r="L150" s="129"/>
      <c r="M150" s="44"/>
      <c r="N150" s="44"/>
      <c r="O150" s="44"/>
      <c r="P150" s="1276"/>
      <c r="Q150" s="1277"/>
    </row>
    <row r="151" spans="2:17">
      <c r="B151" s="44" t="s">
        <v>3570</v>
      </c>
      <c r="C151" s="44" t="s">
        <v>328</v>
      </c>
      <c r="D151" s="44"/>
      <c r="E151" s="44"/>
      <c r="F151" s="44"/>
      <c r="G151" s="44"/>
      <c r="H151" s="206"/>
      <c r="I151" s="44"/>
      <c r="J151" s="44"/>
      <c r="K151" s="770"/>
      <c r="L151" s="129"/>
      <c r="M151" s="44"/>
      <c r="N151" s="44"/>
      <c r="O151" s="44"/>
      <c r="P151" s="1276"/>
      <c r="Q151" s="1277"/>
    </row>
    <row r="152" spans="2:17">
      <c r="B152" s="32"/>
      <c r="C152" s="32"/>
      <c r="D152" s="32"/>
      <c r="E152" s="32"/>
      <c r="F152" s="32"/>
      <c r="G152" s="32"/>
      <c r="H152" s="1045"/>
      <c r="I152" s="32"/>
      <c r="J152" s="32"/>
      <c r="K152" s="1046"/>
      <c r="L152" s="660"/>
      <c r="M152" s="32"/>
      <c r="N152" s="32"/>
      <c r="O152" s="32"/>
      <c r="P152" s="404"/>
      <c r="Q152" s="404"/>
    </row>
    <row r="153" spans="2:17" ht="15.75" thickBot="1"/>
    <row r="154" spans="2:17" ht="54" customHeight="1">
      <c r="B154" s="615" t="s">
        <v>17</v>
      </c>
      <c r="C154" s="615" t="s">
        <v>124</v>
      </c>
      <c r="D154" s="114" t="s">
        <v>125</v>
      </c>
      <c r="E154" s="615" t="s">
        <v>27</v>
      </c>
      <c r="F154" s="142" t="s">
        <v>138</v>
      </c>
      <c r="G154" s="143"/>
    </row>
    <row r="155" spans="2:17" ht="120.75" customHeight="1">
      <c r="B155" s="1285" t="s">
        <v>139</v>
      </c>
      <c r="C155" s="144" t="s">
        <v>140</v>
      </c>
      <c r="D155" s="605">
        <v>25</v>
      </c>
      <c r="E155" s="605"/>
      <c r="F155" s="1286">
        <f>+E155+E156+E157</f>
        <v>0</v>
      </c>
      <c r="G155" s="145"/>
    </row>
    <row r="156" spans="2:17" ht="76.150000000000006" customHeight="1">
      <c r="B156" s="1285"/>
      <c r="C156" s="144" t="s">
        <v>141</v>
      </c>
      <c r="D156" s="602">
        <v>25</v>
      </c>
      <c r="E156" s="605"/>
      <c r="F156" s="1287"/>
      <c r="G156" s="145"/>
    </row>
    <row r="157" spans="2:17" ht="69" customHeight="1">
      <c r="B157" s="1285"/>
      <c r="C157" s="144" t="s">
        <v>142</v>
      </c>
      <c r="D157" s="605">
        <v>10</v>
      </c>
      <c r="E157" s="605"/>
      <c r="F157" s="1288"/>
      <c r="G157" s="145"/>
    </row>
    <row r="158" spans="2:17">
      <c r="C158"/>
    </row>
    <row r="161" spans="2:5">
      <c r="B161" s="42" t="s">
        <v>143</v>
      </c>
    </row>
    <row r="164" spans="2:5">
      <c r="B164" s="43" t="s">
        <v>17</v>
      </c>
      <c r="C164" s="43" t="s">
        <v>26</v>
      </c>
      <c r="D164" s="615" t="s">
        <v>27</v>
      </c>
      <c r="E164" s="615" t="s">
        <v>28</v>
      </c>
    </row>
    <row r="165" spans="2:5" ht="28.5">
      <c r="B165" s="49" t="s">
        <v>144</v>
      </c>
      <c r="C165" s="50">
        <v>40</v>
      </c>
      <c r="D165" s="605">
        <f>+E136</f>
        <v>0</v>
      </c>
      <c r="E165" s="1265">
        <f>+D165+D166</f>
        <v>0</v>
      </c>
    </row>
    <row r="166" spans="2:5" ht="42.75">
      <c r="B166" s="49" t="s">
        <v>145</v>
      </c>
      <c r="C166" s="50">
        <v>60</v>
      </c>
      <c r="D166" s="605">
        <f>+F155</f>
        <v>0</v>
      </c>
      <c r="E166" s="1266"/>
    </row>
  </sheetData>
  <mergeCells count="186">
    <mergeCell ref="E165:E166"/>
    <mergeCell ref="P147:Q147"/>
    <mergeCell ref="P148:Q148"/>
    <mergeCell ref="P149:Q149"/>
    <mergeCell ref="P150:Q150"/>
    <mergeCell ref="P151:Q151"/>
    <mergeCell ref="B155:B157"/>
    <mergeCell ref="F155:F157"/>
    <mergeCell ref="H144:H146"/>
    <mergeCell ref="I144:I146"/>
    <mergeCell ref="M144:M146"/>
    <mergeCell ref="N144:N146"/>
    <mergeCell ref="O144:O146"/>
    <mergeCell ref="P144:Q146"/>
    <mergeCell ref="B144:B146"/>
    <mergeCell ref="C144:C146"/>
    <mergeCell ref="D144:D146"/>
    <mergeCell ref="E144:E146"/>
    <mergeCell ref="F144:F146"/>
    <mergeCell ref="G144:G146"/>
    <mergeCell ref="E136:E138"/>
    <mergeCell ref="B141:N141"/>
    <mergeCell ref="J143:L143"/>
    <mergeCell ref="P143:Q143"/>
    <mergeCell ref="I111:I116"/>
    <mergeCell ref="M111:M116"/>
    <mergeCell ref="N111:N116"/>
    <mergeCell ref="O111:O116"/>
    <mergeCell ref="D118:E118"/>
    <mergeCell ref="D119:E119"/>
    <mergeCell ref="B111:B116"/>
    <mergeCell ref="C111:C116"/>
    <mergeCell ref="D111:D116"/>
    <mergeCell ref="E111:E116"/>
    <mergeCell ref="F111:F116"/>
    <mergeCell ref="G111:G116"/>
    <mergeCell ref="H111:H116"/>
    <mergeCell ref="B122:P122"/>
    <mergeCell ref="B125:N125"/>
    <mergeCell ref="P107:Q107"/>
    <mergeCell ref="P108:Q108"/>
    <mergeCell ref="B109:B110"/>
    <mergeCell ref="C109:C110"/>
    <mergeCell ref="D109:D110"/>
    <mergeCell ref="E109:E110"/>
    <mergeCell ref="F109:F110"/>
    <mergeCell ref="G109:G110"/>
    <mergeCell ref="H109:H110"/>
    <mergeCell ref="I109:I110"/>
    <mergeCell ref="M109:M110"/>
    <mergeCell ref="N109:N110"/>
    <mergeCell ref="O109:O110"/>
    <mergeCell ref="M102:M104"/>
    <mergeCell ref="N102:N104"/>
    <mergeCell ref="O102:O104"/>
    <mergeCell ref="P102:Q104"/>
    <mergeCell ref="P105:Q105"/>
    <mergeCell ref="P106:Q106"/>
    <mergeCell ref="P100:Q100"/>
    <mergeCell ref="P101:Q101"/>
    <mergeCell ref="B102:B104"/>
    <mergeCell ref="C102:C104"/>
    <mergeCell ref="D102:D104"/>
    <mergeCell ref="E102:E104"/>
    <mergeCell ref="F102:F104"/>
    <mergeCell ref="G102:G104"/>
    <mergeCell ref="H102:H104"/>
    <mergeCell ref="I102:I104"/>
    <mergeCell ref="H98:H99"/>
    <mergeCell ref="I98:I99"/>
    <mergeCell ref="M98:M99"/>
    <mergeCell ref="N98:N99"/>
    <mergeCell ref="O98:O99"/>
    <mergeCell ref="P98:Q99"/>
    <mergeCell ref="B98:B99"/>
    <mergeCell ref="C98:C99"/>
    <mergeCell ref="D98:D99"/>
    <mergeCell ref="E98:E99"/>
    <mergeCell ref="F98:F99"/>
    <mergeCell ref="G98:G99"/>
    <mergeCell ref="H96:H97"/>
    <mergeCell ref="I96:I97"/>
    <mergeCell ref="M96:M97"/>
    <mergeCell ref="N96:N97"/>
    <mergeCell ref="O96:O97"/>
    <mergeCell ref="P96:Q97"/>
    <mergeCell ref="B96:B97"/>
    <mergeCell ref="C96:C97"/>
    <mergeCell ref="D96:D97"/>
    <mergeCell ref="E96:E97"/>
    <mergeCell ref="F96:F97"/>
    <mergeCell ref="G96:G97"/>
    <mergeCell ref="B93:D93"/>
    <mergeCell ref="P95:Q95"/>
    <mergeCell ref="P89:Q89"/>
    <mergeCell ref="B90:B92"/>
    <mergeCell ref="C90:C92"/>
    <mergeCell ref="D90:D92"/>
    <mergeCell ref="E90:E92"/>
    <mergeCell ref="F90:F92"/>
    <mergeCell ref="G90:G92"/>
    <mergeCell ref="H90:H92"/>
    <mergeCell ref="I90:I92"/>
    <mergeCell ref="M90:M92"/>
    <mergeCell ref="O83:O88"/>
    <mergeCell ref="P83:Q83"/>
    <mergeCell ref="P84:Q84"/>
    <mergeCell ref="P85:Q85"/>
    <mergeCell ref="P86:Q86"/>
    <mergeCell ref="P87:Q87"/>
    <mergeCell ref="P88:Q88"/>
    <mergeCell ref="O90:O92"/>
    <mergeCell ref="P90:Q90"/>
    <mergeCell ref="P91:Q91"/>
    <mergeCell ref="P92:Q92"/>
    <mergeCell ref="B83:B88"/>
    <mergeCell ref="C83:C88"/>
    <mergeCell ref="D83:D88"/>
    <mergeCell ref="E83:E88"/>
    <mergeCell ref="F83:F88"/>
    <mergeCell ref="G83:G88"/>
    <mergeCell ref="H80:H82"/>
    <mergeCell ref="I80:I82"/>
    <mergeCell ref="M80:M82"/>
    <mergeCell ref="H83:H88"/>
    <mergeCell ref="I83:I88"/>
    <mergeCell ref="M83:M88"/>
    <mergeCell ref="P79:Q79"/>
    <mergeCell ref="O80:O82"/>
    <mergeCell ref="P80:Q80"/>
    <mergeCell ref="P81:Q81"/>
    <mergeCell ref="P82:Q82"/>
    <mergeCell ref="B80:B82"/>
    <mergeCell ref="C80:C82"/>
    <mergeCell ref="D80:D82"/>
    <mergeCell ref="E80:E82"/>
    <mergeCell ref="F80:F82"/>
    <mergeCell ref="G80:G82"/>
    <mergeCell ref="H74:H75"/>
    <mergeCell ref="I74:I75"/>
    <mergeCell ref="M74:M75"/>
    <mergeCell ref="P74:Q74"/>
    <mergeCell ref="P75:Q75"/>
    <mergeCell ref="B76:B79"/>
    <mergeCell ref="C76:C79"/>
    <mergeCell ref="D76:D79"/>
    <mergeCell ref="E76:E79"/>
    <mergeCell ref="F76:F79"/>
    <mergeCell ref="B74:B75"/>
    <mergeCell ref="C74:C75"/>
    <mergeCell ref="D74:D75"/>
    <mergeCell ref="E74:E75"/>
    <mergeCell ref="F74:F75"/>
    <mergeCell ref="G74:G75"/>
    <mergeCell ref="G76:G79"/>
    <mergeCell ref="H76:H79"/>
    <mergeCell ref="I76:I79"/>
    <mergeCell ref="M76:M79"/>
    <mergeCell ref="O76:O79"/>
    <mergeCell ref="P76:Q76"/>
    <mergeCell ref="P77:Q77"/>
    <mergeCell ref="P78:Q78"/>
    <mergeCell ref="O62:P62"/>
    <mergeCell ref="O63:P63"/>
    <mergeCell ref="O64:P64"/>
    <mergeCell ref="B70:N70"/>
    <mergeCell ref="J73:L73"/>
    <mergeCell ref="P73:Q73"/>
    <mergeCell ref="B53:B54"/>
    <mergeCell ref="C53:C54"/>
    <mergeCell ref="D53:E53"/>
    <mergeCell ref="F55:R55"/>
    <mergeCell ref="C57:N57"/>
    <mergeCell ref="B59:N59"/>
    <mergeCell ref="C10:E10"/>
    <mergeCell ref="B14:C15"/>
    <mergeCell ref="B16:C16"/>
    <mergeCell ref="E24:Q24"/>
    <mergeCell ref="E35:E36"/>
    <mergeCell ref="M38:N38"/>
    <mergeCell ref="B2:P2"/>
    <mergeCell ref="B4:P4"/>
    <mergeCell ref="C6:N6"/>
    <mergeCell ref="C7:N7"/>
    <mergeCell ref="C8:N8"/>
    <mergeCell ref="C9:N9"/>
  </mergeCells>
  <dataValidations count="2">
    <dataValidation type="list" allowBlank="1" showInputMessage="1" showErrorMessage="1" sqref="WVE983082 A65578 IS65578 SO65578 ACK65578 AMG65578 AWC65578 BFY65578 BPU65578 BZQ65578 CJM65578 CTI65578 DDE65578 DNA65578 DWW65578 EGS65578 EQO65578 FAK65578 FKG65578 FUC65578 GDY65578 GNU65578 GXQ65578 HHM65578 HRI65578 IBE65578 ILA65578 IUW65578 JES65578 JOO65578 JYK65578 KIG65578 KSC65578 LBY65578 LLU65578 LVQ65578 MFM65578 MPI65578 MZE65578 NJA65578 NSW65578 OCS65578 OMO65578 OWK65578 PGG65578 PQC65578 PZY65578 QJU65578 QTQ65578 RDM65578 RNI65578 RXE65578 SHA65578 SQW65578 TAS65578 TKO65578 TUK65578 UEG65578 UOC65578 UXY65578 VHU65578 VRQ65578 WBM65578 WLI65578 WVE65578 A131114 IS131114 SO131114 ACK131114 AMG131114 AWC131114 BFY131114 BPU131114 BZQ131114 CJM131114 CTI131114 DDE131114 DNA131114 DWW131114 EGS131114 EQO131114 FAK131114 FKG131114 FUC131114 GDY131114 GNU131114 GXQ131114 HHM131114 HRI131114 IBE131114 ILA131114 IUW131114 JES131114 JOO131114 JYK131114 KIG131114 KSC131114 LBY131114 LLU131114 LVQ131114 MFM131114 MPI131114 MZE131114 NJA131114 NSW131114 OCS131114 OMO131114 OWK131114 PGG131114 PQC131114 PZY131114 QJU131114 QTQ131114 RDM131114 RNI131114 RXE131114 SHA131114 SQW131114 TAS131114 TKO131114 TUK131114 UEG131114 UOC131114 UXY131114 VHU131114 VRQ131114 WBM131114 WLI131114 WVE131114 A196650 IS196650 SO196650 ACK196650 AMG196650 AWC196650 BFY196650 BPU196650 BZQ196650 CJM196650 CTI196650 DDE196650 DNA196650 DWW196650 EGS196650 EQO196650 FAK196650 FKG196650 FUC196650 GDY196650 GNU196650 GXQ196650 HHM196650 HRI196650 IBE196650 ILA196650 IUW196650 JES196650 JOO196650 JYK196650 KIG196650 KSC196650 LBY196650 LLU196650 LVQ196650 MFM196650 MPI196650 MZE196650 NJA196650 NSW196650 OCS196650 OMO196650 OWK196650 PGG196650 PQC196650 PZY196650 QJU196650 QTQ196650 RDM196650 RNI196650 RXE196650 SHA196650 SQW196650 TAS196650 TKO196650 TUK196650 UEG196650 UOC196650 UXY196650 VHU196650 VRQ196650 WBM196650 WLI196650 WVE196650 A262186 IS262186 SO262186 ACK262186 AMG262186 AWC262186 BFY262186 BPU262186 BZQ262186 CJM262186 CTI262186 DDE262186 DNA262186 DWW262186 EGS262186 EQO262186 FAK262186 FKG262186 FUC262186 GDY262186 GNU262186 GXQ262186 HHM262186 HRI262186 IBE262186 ILA262186 IUW262186 JES262186 JOO262186 JYK262186 KIG262186 KSC262186 LBY262186 LLU262186 LVQ262186 MFM262186 MPI262186 MZE262186 NJA262186 NSW262186 OCS262186 OMO262186 OWK262186 PGG262186 PQC262186 PZY262186 QJU262186 QTQ262186 RDM262186 RNI262186 RXE262186 SHA262186 SQW262186 TAS262186 TKO262186 TUK262186 UEG262186 UOC262186 UXY262186 VHU262186 VRQ262186 WBM262186 WLI262186 WVE262186 A327722 IS327722 SO327722 ACK327722 AMG327722 AWC327722 BFY327722 BPU327722 BZQ327722 CJM327722 CTI327722 DDE327722 DNA327722 DWW327722 EGS327722 EQO327722 FAK327722 FKG327722 FUC327722 GDY327722 GNU327722 GXQ327722 HHM327722 HRI327722 IBE327722 ILA327722 IUW327722 JES327722 JOO327722 JYK327722 KIG327722 KSC327722 LBY327722 LLU327722 LVQ327722 MFM327722 MPI327722 MZE327722 NJA327722 NSW327722 OCS327722 OMO327722 OWK327722 PGG327722 PQC327722 PZY327722 QJU327722 QTQ327722 RDM327722 RNI327722 RXE327722 SHA327722 SQW327722 TAS327722 TKO327722 TUK327722 UEG327722 UOC327722 UXY327722 VHU327722 VRQ327722 WBM327722 WLI327722 WVE327722 A393258 IS393258 SO393258 ACK393258 AMG393258 AWC393258 BFY393258 BPU393258 BZQ393258 CJM393258 CTI393258 DDE393258 DNA393258 DWW393258 EGS393258 EQO393258 FAK393258 FKG393258 FUC393258 GDY393258 GNU393258 GXQ393258 HHM393258 HRI393258 IBE393258 ILA393258 IUW393258 JES393258 JOO393258 JYK393258 KIG393258 KSC393258 LBY393258 LLU393258 LVQ393258 MFM393258 MPI393258 MZE393258 NJA393258 NSW393258 OCS393258 OMO393258 OWK393258 PGG393258 PQC393258 PZY393258 QJU393258 QTQ393258 RDM393258 RNI393258 RXE393258 SHA393258 SQW393258 TAS393258 TKO393258 TUK393258 UEG393258 UOC393258 UXY393258 VHU393258 VRQ393258 WBM393258 WLI393258 WVE393258 A458794 IS458794 SO458794 ACK458794 AMG458794 AWC458794 BFY458794 BPU458794 BZQ458794 CJM458794 CTI458794 DDE458794 DNA458794 DWW458794 EGS458794 EQO458794 FAK458794 FKG458794 FUC458794 GDY458794 GNU458794 GXQ458794 HHM458794 HRI458794 IBE458794 ILA458794 IUW458794 JES458794 JOO458794 JYK458794 KIG458794 KSC458794 LBY458794 LLU458794 LVQ458794 MFM458794 MPI458794 MZE458794 NJA458794 NSW458794 OCS458794 OMO458794 OWK458794 PGG458794 PQC458794 PZY458794 QJU458794 QTQ458794 RDM458794 RNI458794 RXE458794 SHA458794 SQW458794 TAS458794 TKO458794 TUK458794 UEG458794 UOC458794 UXY458794 VHU458794 VRQ458794 WBM458794 WLI458794 WVE458794 A524330 IS524330 SO524330 ACK524330 AMG524330 AWC524330 BFY524330 BPU524330 BZQ524330 CJM524330 CTI524330 DDE524330 DNA524330 DWW524330 EGS524330 EQO524330 FAK524330 FKG524330 FUC524330 GDY524330 GNU524330 GXQ524330 HHM524330 HRI524330 IBE524330 ILA524330 IUW524330 JES524330 JOO524330 JYK524330 KIG524330 KSC524330 LBY524330 LLU524330 LVQ524330 MFM524330 MPI524330 MZE524330 NJA524330 NSW524330 OCS524330 OMO524330 OWK524330 PGG524330 PQC524330 PZY524330 QJU524330 QTQ524330 RDM524330 RNI524330 RXE524330 SHA524330 SQW524330 TAS524330 TKO524330 TUK524330 UEG524330 UOC524330 UXY524330 VHU524330 VRQ524330 WBM524330 WLI524330 WVE524330 A589866 IS589866 SO589866 ACK589866 AMG589866 AWC589866 BFY589866 BPU589866 BZQ589866 CJM589866 CTI589866 DDE589866 DNA589866 DWW589866 EGS589866 EQO589866 FAK589866 FKG589866 FUC589866 GDY589866 GNU589866 GXQ589866 HHM589866 HRI589866 IBE589866 ILA589866 IUW589866 JES589866 JOO589866 JYK589866 KIG589866 KSC589866 LBY589866 LLU589866 LVQ589866 MFM589866 MPI589866 MZE589866 NJA589866 NSW589866 OCS589866 OMO589866 OWK589866 PGG589866 PQC589866 PZY589866 QJU589866 QTQ589866 RDM589866 RNI589866 RXE589866 SHA589866 SQW589866 TAS589866 TKO589866 TUK589866 UEG589866 UOC589866 UXY589866 VHU589866 VRQ589866 WBM589866 WLI589866 WVE589866 A655402 IS655402 SO655402 ACK655402 AMG655402 AWC655402 BFY655402 BPU655402 BZQ655402 CJM655402 CTI655402 DDE655402 DNA655402 DWW655402 EGS655402 EQO655402 FAK655402 FKG655402 FUC655402 GDY655402 GNU655402 GXQ655402 HHM655402 HRI655402 IBE655402 ILA655402 IUW655402 JES655402 JOO655402 JYK655402 KIG655402 KSC655402 LBY655402 LLU655402 LVQ655402 MFM655402 MPI655402 MZE655402 NJA655402 NSW655402 OCS655402 OMO655402 OWK655402 PGG655402 PQC655402 PZY655402 QJU655402 QTQ655402 RDM655402 RNI655402 RXE655402 SHA655402 SQW655402 TAS655402 TKO655402 TUK655402 UEG655402 UOC655402 UXY655402 VHU655402 VRQ655402 WBM655402 WLI655402 WVE655402 A720938 IS720938 SO720938 ACK720938 AMG720938 AWC720938 BFY720938 BPU720938 BZQ720938 CJM720938 CTI720938 DDE720938 DNA720938 DWW720938 EGS720938 EQO720938 FAK720938 FKG720938 FUC720938 GDY720938 GNU720938 GXQ720938 HHM720938 HRI720938 IBE720938 ILA720938 IUW720938 JES720938 JOO720938 JYK720938 KIG720938 KSC720938 LBY720938 LLU720938 LVQ720938 MFM720938 MPI720938 MZE720938 NJA720938 NSW720938 OCS720938 OMO720938 OWK720938 PGG720938 PQC720938 PZY720938 QJU720938 QTQ720938 RDM720938 RNI720938 RXE720938 SHA720938 SQW720938 TAS720938 TKO720938 TUK720938 UEG720938 UOC720938 UXY720938 VHU720938 VRQ720938 WBM720938 WLI720938 WVE720938 A786474 IS786474 SO786474 ACK786474 AMG786474 AWC786474 BFY786474 BPU786474 BZQ786474 CJM786474 CTI786474 DDE786474 DNA786474 DWW786474 EGS786474 EQO786474 FAK786474 FKG786474 FUC786474 GDY786474 GNU786474 GXQ786474 HHM786474 HRI786474 IBE786474 ILA786474 IUW786474 JES786474 JOO786474 JYK786474 KIG786474 KSC786474 LBY786474 LLU786474 LVQ786474 MFM786474 MPI786474 MZE786474 NJA786474 NSW786474 OCS786474 OMO786474 OWK786474 PGG786474 PQC786474 PZY786474 QJU786474 QTQ786474 RDM786474 RNI786474 RXE786474 SHA786474 SQW786474 TAS786474 TKO786474 TUK786474 UEG786474 UOC786474 UXY786474 VHU786474 VRQ786474 WBM786474 WLI786474 WVE786474 A852010 IS852010 SO852010 ACK852010 AMG852010 AWC852010 BFY852010 BPU852010 BZQ852010 CJM852010 CTI852010 DDE852010 DNA852010 DWW852010 EGS852010 EQO852010 FAK852010 FKG852010 FUC852010 GDY852010 GNU852010 GXQ852010 HHM852010 HRI852010 IBE852010 ILA852010 IUW852010 JES852010 JOO852010 JYK852010 KIG852010 KSC852010 LBY852010 LLU852010 LVQ852010 MFM852010 MPI852010 MZE852010 NJA852010 NSW852010 OCS852010 OMO852010 OWK852010 PGG852010 PQC852010 PZY852010 QJU852010 QTQ852010 RDM852010 RNI852010 RXE852010 SHA852010 SQW852010 TAS852010 TKO852010 TUK852010 UEG852010 UOC852010 UXY852010 VHU852010 VRQ852010 WBM852010 WLI852010 WVE852010 A917546 IS917546 SO917546 ACK917546 AMG917546 AWC917546 BFY917546 BPU917546 BZQ917546 CJM917546 CTI917546 DDE917546 DNA917546 DWW917546 EGS917546 EQO917546 FAK917546 FKG917546 FUC917546 GDY917546 GNU917546 GXQ917546 HHM917546 HRI917546 IBE917546 ILA917546 IUW917546 JES917546 JOO917546 JYK917546 KIG917546 KSC917546 LBY917546 LLU917546 LVQ917546 MFM917546 MPI917546 MZE917546 NJA917546 NSW917546 OCS917546 OMO917546 OWK917546 PGG917546 PQC917546 PZY917546 QJU917546 QTQ917546 RDM917546 RNI917546 RXE917546 SHA917546 SQW917546 TAS917546 TKO917546 TUK917546 UEG917546 UOC917546 UXY917546 VHU917546 VRQ917546 WBM917546 WLI917546 WVE917546 A983082 IS983082 SO983082 ACK983082 AMG983082 AWC983082 BFY983082 BPU983082 BZQ983082 CJM983082 CTI983082 DDE983082 DNA983082 DWW983082 EGS983082 EQO983082 FAK983082 FKG983082 FUC983082 GDY983082 GNU983082 GXQ983082 HHM983082 HRI983082 IBE983082 ILA983082 IUW983082 JES983082 JOO983082 JYK983082 KIG983082 KSC983082 LBY983082 LLU983082 LVQ983082 MFM983082 MPI983082 MZE983082 NJA983082 NSW983082 OCS983082 OMO983082 OWK983082 PGG983082 PQC983082 PZY983082 QJU983082 QTQ983082 RDM983082 RNI983082 RXE983082 SHA983082 SQW983082 TAS983082 TKO983082 TUK983082 UEG983082 UOC983082 UXY983082 VHU983082 VRQ983082 WBM983082 WLI983082 WVE18:WVE37 WLI18:WLI37 WBM18:WBM37 VRQ18:VRQ37 VHU18:VHU37 UXY18:UXY37 UOC18:UOC37 UEG18:UEG37 TUK18:TUK37 TKO18:TKO37 TAS18:TAS37 SQW18:SQW37 SHA18:SHA37 RXE18:RXE37 RNI18:RNI37 RDM18:RDM37 QTQ18:QTQ37 QJU18:QJU37 PZY18:PZY37 PQC18:PQC37 PGG18:PGG37 OWK18:OWK37 OMO18:OMO37 OCS18:OCS37 NSW18:NSW37 NJA18:NJA37 MZE18:MZE37 MPI18:MPI37 MFM18:MFM37 LVQ18:LVQ37 LLU18:LLU37 LBY18:LBY37 KSC18:KSC37 KIG18:KIG37 JYK18:JYK37 JOO18:JOO37 JES18:JES37 IUW18:IUW37 ILA18:ILA37 IBE18:IBE37 HRI18:HRI37 HHM18:HHM37 GXQ18:GXQ37 GNU18:GNU37 GDY18:GDY37 FUC18:FUC37 FKG18:FKG37 FAK18:FAK37 EQO18:EQO37 EGS18:EGS37 DWW18:DWW37 DNA18:DNA37 DDE18:DDE37 CTI18:CTI37 CJM18:CJM37 BZQ18:BZQ37 BPU18:BPU37 BFY18:BFY37 AWC18:AWC37 AMG18:AMG37 ACK18:ACK37 SO18:SO37 IS18:IS37 A18:A37">
      <formula1>"1,2,3,4,5"</formula1>
    </dataValidation>
    <dataValidation type="decimal" allowBlank="1" showInputMessage="1" showErrorMessage="1" sqref="WVH983082 WLL983082 C65578 IV65578 SR65578 ACN65578 AMJ65578 AWF65578 BGB65578 BPX65578 BZT65578 CJP65578 CTL65578 DDH65578 DND65578 DWZ65578 EGV65578 EQR65578 FAN65578 FKJ65578 FUF65578 GEB65578 GNX65578 GXT65578 HHP65578 HRL65578 IBH65578 ILD65578 IUZ65578 JEV65578 JOR65578 JYN65578 KIJ65578 KSF65578 LCB65578 LLX65578 LVT65578 MFP65578 MPL65578 MZH65578 NJD65578 NSZ65578 OCV65578 OMR65578 OWN65578 PGJ65578 PQF65578 QAB65578 QJX65578 QTT65578 RDP65578 RNL65578 RXH65578 SHD65578 SQZ65578 TAV65578 TKR65578 TUN65578 UEJ65578 UOF65578 UYB65578 VHX65578 VRT65578 WBP65578 WLL65578 WVH65578 C131114 IV131114 SR131114 ACN131114 AMJ131114 AWF131114 BGB131114 BPX131114 BZT131114 CJP131114 CTL131114 DDH131114 DND131114 DWZ131114 EGV131114 EQR131114 FAN131114 FKJ131114 FUF131114 GEB131114 GNX131114 GXT131114 HHP131114 HRL131114 IBH131114 ILD131114 IUZ131114 JEV131114 JOR131114 JYN131114 KIJ131114 KSF131114 LCB131114 LLX131114 LVT131114 MFP131114 MPL131114 MZH131114 NJD131114 NSZ131114 OCV131114 OMR131114 OWN131114 PGJ131114 PQF131114 QAB131114 QJX131114 QTT131114 RDP131114 RNL131114 RXH131114 SHD131114 SQZ131114 TAV131114 TKR131114 TUN131114 UEJ131114 UOF131114 UYB131114 VHX131114 VRT131114 WBP131114 WLL131114 WVH131114 C196650 IV196650 SR196650 ACN196650 AMJ196650 AWF196650 BGB196650 BPX196650 BZT196650 CJP196650 CTL196650 DDH196650 DND196650 DWZ196650 EGV196650 EQR196650 FAN196650 FKJ196650 FUF196650 GEB196650 GNX196650 GXT196650 HHP196650 HRL196650 IBH196650 ILD196650 IUZ196650 JEV196650 JOR196650 JYN196650 KIJ196650 KSF196650 LCB196650 LLX196650 LVT196650 MFP196650 MPL196650 MZH196650 NJD196650 NSZ196650 OCV196650 OMR196650 OWN196650 PGJ196650 PQF196650 QAB196650 QJX196650 QTT196650 RDP196650 RNL196650 RXH196650 SHD196650 SQZ196650 TAV196650 TKR196650 TUN196650 UEJ196650 UOF196650 UYB196650 VHX196650 VRT196650 WBP196650 WLL196650 WVH196650 C262186 IV262186 SR262186 ACN262186 AMJ262186 AWF262186 BGB262186 BPX262186 BZT262186 CJP262186 CTL262186 DDH262186 DND262186 DWZ262186 EGV262186 EQR262186 FAN262186 FKJ262186 FUF262186 GEB262186 GNX262186 GXT262186 HHP262186 HRL262186 IBH262186 ILD262186 IUZ262186 JEV262186 JOR262186 JYN262186 KIJ262186 KSF262186 LCB262186 LLX262186 LVT262186 MFP262186 MPL262186 MZH262186 NJD262186 NSZ262186 OCV262186 OMR262186 OWN262186 PGJ262186 PQF262186 QAB262186 QJX262186 QTT262186 RDP262186 RNL262186 RXH262186 SHD262186 SQZ262186 TAV262186 TKR262186 TUN262186 UEJ262186 UOF262186 UYB262186 VHX262186 VRT262186 WBP262186 WLL262186 WVH262186 C327722 IV327722 SR327722 ACN327722 AMJ327722 AWF327722 BGB327722 BPX327722 BZT327722 CJP327722 CTL327722 DDH327722 DND327722 DWZ327722 EGV327722 EQR327722 FAN327722 FKJ327722 FUF327722 GEB327722 GNX327722 GXT327722 HHP327722 HRL327722 IBH327722 ILD327722 IUZ327722 JEV327722 JOR327722 JYN327722 KIJ327722 KSF327722 LCB327722 LLX327722 LVT327722 MFP327722 MPL327722 MZH327722 NJD327722 NSZ327722 OCV327722 OMR327722 OWN327722 PGJ327722 PQF327722 QAB327722 QJX327722 QTT327722 RDP327722 RNL327722 RXH327722 SHD327722 SQZ327722 TAV327722 TKR327722 TUN327722 UEJ327722 UOF327722 UYB327722 VHX327722 VRT327722 WBP327722 WLL327722 WVH327722 C393258 IV393258 SR393258 ACN393258 AMJ393258 AWF393258 BGB393258 BPX393258 BZT393258 CJP393258 CTL393258 DDH393258 DND393258 DWZ393258 EGV393258 EQR393258 FAN393258 FKJ393258 FUF393258 GEB393258 GNX393258 GXT393258 HHP393258 HRL393258 IBH393258 ILD393258 IUZ393258 JEV393258 JOR393258 JYN393258 KIJ393258 KSF393258 LCB393258 LLX393258 LVT393258 MFP393258 MPL393258 MZH393258 NJD393258 NSZ393258 OCV393258 OMR393258 OWN393258 PGJ393258 PQF393258 QAB393258 QJX393258 QTT393258 RDP393258 RNL393258 RXH393258 SHD393258 SQZ393258 TAV393258 TKR393258 TUN393258 UEJ393258 UOF393258 UYB393258 VHX393258 VRT393258 WBP393258 WLL393258 WVH393258 C458794 IV458794 SR458794 ACN458794 AMJ458794 AWF458794 BGB458794 BPX458794 BZT458794 CJP458794 CTL458794 DDH458794 DND458794 DWZ458794 EGV458794 EQR458794 FAN458794 FKJ458794 FUF458794 GEB458794 GNX458794 GXT458794 HHP458794 HRL458794 IBH458794 ILD458794 IUZ458794 JEV458794 JOR458794 JYN458794 KIJ458794 KSF458794 LCB458794 LLX458794 LVT458794 MFP458794 MPL458794 MZH458794 NJD458794 NSZ458794 OCV458794 OMR458794 OWN458794 PGJ458794 PQF458794 QAB458794 QJX458794 QTT458794 RDP458794 RNL458794 RXH458794 SHD458794 SQZ458794 TAV458794 TKR458794 TUN458794 UEJ458794 UOF458794 UYB458794 VHX458794 VRT458794 WBP458794 WLL458794 WVH458794 C524330 IV524330 SR524330 ACN524330 AMJ524330 AWF524330 BGB524330 BPX524330 BZT524330 CJP524330 CTL524330 DDH524330 DND524330 DWZ524330 EGV524330 EQR524330 FAN524330 FKJ524330 FUF524330 GEB524330 GNX524330 GXT524330 HHP524330 HRL524330 IBH524330 ILD524330 IUZ524330 JEV524330 JOR524330 JYN524330 KIJ524330 KSF524330 LCB524330 LLX524330 LVT524330 MFP524330 MPL524330 MZH524330 NJD524330 NSZ524330 OCV524330 OMR524330 OWN524330 PGJ524330 PQF524330 QAB524330 QJX524330 QTT524330 RDP524330 RNL524330 RXH524330 SHD524330 SQZ524330 TAV524330 TKR524330 TUN524330 UEJ524330 UOF524330 UYB524330 VHX524330 VRT524330 WBP524330 WLL524330 WVH524330 C589866 IV589866 SR589866 ACN589866 AMJ589866 AWF589866 BGB589866 BPX589866 BZT589866 CJP589866 CTL589866 DDH589866 DND589866 DWZ589866 EGV589866 EQR589866 FAN589866 FKJ589866 FUF589866 GEB589866 GNX589866 GXT589866 HHP589866 HRL589866 IBH589866 ILD589866 IUZ589866 JEV589866 JOR589866 JYN589866 KIJ589866 KSF589866 LCB589866 LLX589866 LVT589866 MFP589866 MPL589866 MZH589866 NJD589866 NSZ589866 OCV589866 OMR589866 OWN589866 PGJ589866 PQF589866 QAB589866 QJX589866 QTT589866 RDP589866 RNL589866 RXH589866 SHD589866 SQZ589866 TAV589866 TKR589866 TUN589866 UEJ589866 UOF589866 UYB589866 VHX589866 VRT589866 WBP589866 WLL589866 WVH589866 C655402 IV655402 SR655402 ACN655402 AMJ655402 AWF655402 BGB655402 BPX655402 BZT655402 CJP655402 CTL655402 DDH655402 DND655402 DWZ655402 EGV655402 EQR655402 FAN655402 FKJ655402 FUF655402 GEB655402 GNX655402 GXT655402 HHP655402 HRL655402 IBH655402 ILD655402 IUZ655402 JEV655402 JOR655402 JYN655402 KIJ655402 KSF655402 LCB655402 LLX655402 LVT655402 MFP655402 MPL655402 MZH655402 NJD655402 NSZ655402 OCV655402 OMR655402 OWN655402 PGJ655402 PQF655402 QAB655402 QJX655402 QTT655402 RDP655402 RNL655402 RXH655402 SHD655402 SQZ655402 TAV655402 TKR655402 TUN655402 UEJ655402 UOF655402 UYB655402 VHX655402 VRT655402 WBP655402 WLL655402 WVH655402 C720938 IV720938 SR720938 ACN720938 AMJ720938 AWF720938 BGB720938 BPX720938 BZT720938 CJP720938 CTL720938 DDH720938 DND720938 DWZ720938 EGV720938 EQR720938 FAN720938 FKJ720938 FUF720938 GEB720938 GNX720938 GXT720938 HHP720938 HRL720938 IBH720938 ILD720938 IUZ720938 JEV720938 JOR720938 JYN720938 KIJ720938 KSF720938 LCB720938 LLX720938 LVT720938 MFP720938 MPL720938 MZH720938 NJD720938 NSZ720938 OCV720938 OMR720938 OWN720938 PGJ720938 PQF720938 QAB720938 QJX720938 QTT720938 RDP720938 RNL720938 RXH720938 SHD720938 SQZ720938 TAV720938 TKR720938 TUN720938 UEJ720938 UOF720938 UYB720938 VHX720938 VRT720938 WBP720938 WLL720938 WVH720938 C786474 IV786474 SR786474 ACN786474 AMJ786474 AWF786474 BGB786474 BPX786474 BZT786474 CJP786474 CTL786474 DDH786474 DND786474 DWZ786474 EGV786474 EQR786474 FAN786474 FKJ786474 FUF786474 GEB786474 GNX786474 GXT786474 HHP786474 HRL786474 IBH786474 ILD786474 IUZ786474 JEV786474 JOR786474 JYN786474 KIJ786474 KSF786474 LCB786474 LLX786474 LVT786474 MFP786474 MPL786474 MZH786474 NJD786474 NSZ786474 OCV786474 OMR786474 OWN786474 PGJ786474 PQF786474 QAB786474 QJX786474 QTT786474 RDP786474 RNL786474 RXH786474 SHD786474 SQZ786474 TAV786474 TKR786474 TUN786474 UEJ786474 UOF786474 UYB786474 VHX786474 VRT786474 WBP786474 WLL786474 WVH786474 C852010 IV852010 SR852010 ACN852010 AMJ852010 AWF852010 BGB852010 BPX852010 BZT852010 CJP852010 CTL852010 DDH852010 DND852010 DWZ852010 EGV852010 EQR852010 FAN852010 FKJ852010 FUF852010 GEB852010 GNX852010 GXT852010 HHP852010 HRL852010 IBH852010 ILD852010 IUZ852010 JEV852010 JOR852010 JYN852010 KIJ852010 KSF852010 LCB852010 LLX852010 LVT852010 MFP852010 MPL852010 MZH852010 NJD852010 NSZ852010 OCV852010 OMR852010 OWN852010 PGJ852010 PQF852010 QAB852010 QJX852010 QTT852010 RDP852010 RNL852010 RXH852010 SHD852010 SQZ852010 TAV852010 TKR852010 TUN852010 UEJ852010 UOF852010 UYB852010 VHX852010 VRT852010 WBP852010 WLL852010 WVH852010 C917546 IV917546 SR917546 ACN917546 AMJ917546 AWF917546 BGB917546 BPX917546 BZT917546 CJP917546 CTL917546 DDH917546 DND917546 DWZ917546 EGV917546 EQR917546 FAN917546 FKJ917546 FUF917546 GEB917546 GNX917546 GXT917546 HHP917546 HRL917546 IBH917546 ILD917546 IUZ917546 JEV917546 JOR917546 JYN917546 KIJ917546 KSF917546 LCB917546 LLX917546 LVT917546 MFP917546 MPL917546 MZH917546 NJD917546 NSZ917546 OCV917546 OMR917546 OWN917546 PGJ917546 PQF917546 QAB917546 QJX917546 QTT917546 RDP917546 RNL917546 RXH917546 SHD917546 SQZ917546 TAV917546 TKR917546 TUN917546 UEJ917546 UOF917546 UYB917546 VHX917546 VRT917546 WBP917546 WLL917546 WVH917546 C983082 IV983082 SR983082 ACN983082 AMJ983082 AWF983082 BGB983082 BPX983082 BZT983082 CJP983082 CTL983082 DDH983082 DND983082 DWZ983082 EGV983082 EQR983082 FAN983082 FKJ983082 FUF983082 GEB983082 GNX983082 GXT983082 HHP983082 HRL983082 IBH983082 ILD983082 IUZ983082 JEV983082 JOR983082 JYN983082 KIJ983082 KSF983082 LCB983082 LLX983082 LVT983082 MFP983082 MPL983082 MZH983082 NJD983082 NSZ983082 OCV983082 OMR983082 OWN983082 PGJ983082 PQF983082 QAB983082 QJX983082 QTT983082 RDP983082 RNL983082 RXH983082 SHD983082 SQZ983082 TAV983082 TKR983082 TUN983082 UEJ983082 UOF983082 UYB983082 VHX983082 VRT983082 WBP983082 WVH18:WVH37 WLL18:WLL37 WBP18:WBP37 VRT18:VRT37 VHX18:VHX37 UYB18:UYB37 UOF18:UOF37 UEJ18:UEJ37 TUN18:TUN37 TKR18:TKR37 TAV18:TAV37 SQZ18:SQZ37 SHD18:SHD37 RXH18:RXH37 RNL18:RNL37 RDP18:RDP37 QTT18:QTT37 QJX18:QJX37 QAB18:QAB37 PQF18:PQF37 PGJ18:PGJ37 OWN18:OWN37 OMR18:OMR37 OCV18:OCV37 NSZ18:NSZ37 NJD18:NJD37 MZH18:MZH37 MPL18:MPL37 MFP18:MFP37 LVT18:LVT37 LLX18:LLX37 LCB18:LCB37 KSF18:KSF37 KIJ18:KIJ37 JYN18:JYN37 JOR18:JOR37 JEV18:JEV37 IUZ18:IUZ37 ILD18:ILD37 IBH18:IBH37 HRL18:HRL37 HHP18:HHP37 GXT18:GXT37 GNX18:GNX37 GEB18:GEB37 FUF18:FUF37 FKJ18:FKJ37 FAN18:FAN37 EQR18:EQR37 EGV18:EGV37 DWZ18:DWZ37 DND18:DND37 DDH18:DDH37 CTL18:CTL37 CJP18:CJP37 BZT18:BZT37 BPX18:BPX37 BGB18:BGB37 AWF18:AWF37 AMJ18:AMJ37 ACN18:ACN37 SR18:SR37 IV18:IV37">
      <formula1>0</formula1>
      <formula2>1</formula2>
    </dataValidation>
  </dataValidations>
  <pageMargins left="0.7" right="0.7" top="0.75" bottom="0.75" header="0.3" footer="0.3"/>
  <pageSetup orientation="portrait" horizontalDpi="4294967295" verticalDpi="4294967295"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2:Z146"/>
  <sheetViews>
    <sheetView zoomScale="71" zoomScaleNormal="71" workbookViewId="0">
      <selection activeCell="D3" sqref="D3"/>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3509</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25</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25</v>
      </c>
      <c r="E15" s="20">
        <v>1044140500</v>
      </c>
      <c r="F15" s="693">
        <v>500</v>
      </c>
      <c r="G15" s="779"/>
      <c r="I15" s="23"/>
      <c r="J15" s="23"/>
      <c r="K15" s="23"/>
      <c r="L15" s="23"/>
      <c r="M15" s="23"/>
      <c r="N15" s="16"/>
    </row>
    <row r="16" spans="2:16" ht="15.75" thickBot="1">
      <c r="B16" s="1263" t="s">
        <v>13</v>
      </c>
      <c r="C16" s="1264"/>
      <c r="D16" s="613"/>
      <c r="E16" s="20">
        <v>1044140500</v>
      </c>
      <c r="F16" s="693">
        <v>500</v>
      </c>
      <c r="G16" s="779"/>
      <c r="H16" s="25"/>
      <c r="I16" s="15"/>
      <c r="J16" s="15"/>
      <c r="K16" s="15"/>
      <c r="L16" s="15"/>
      <c r="M16" s="15"/>
      <c r="N16" s="26"/>
    </row>
    <row r="17" spans="1:17" ht="45.75" thickBot="1">
      <c r="A17" s="30"/>
      <c r="B17" s="31" t="s">
        <v>14</v>
      </c>
      <c r="C17" s="31" t="s">
        <v>15</v>
      </c>
      <c r="E17" s="19"/>
      <c r="F17" s="19"/>
      <c r="G17" s="19"/>
      <c r="H17" s="19"/>
      <c r="I17" s="32"/>
      <c r="J17" s="32"/>
      <c r="K17" s="32"/>
      <c r="L17" s="32"/>
      <c r="M17" s="32"/>
    </row>
    <row r="18" spans="1:17" ht="15.75" thickBot="1">
      <c r="A18" s="33">
        <v>1</v>
      </c>
      <c r="C18" s="1235">
        <f>+F16*0.8</f>
        <v>400</v>
      </c>
      <c r="D18" s="647"/>
      <c r="E18" s="1236">
        <f>E16</f>
        <v>1044140500</v>
      </c>
      <c r="F18" s="37"/>
      <c r="G18" s="37"/>
      <c r="H18" s="37"/>
      <c r="I18" s="38"/>
      <c r="J18" s="38"/>
      <c r="K18" s="38"/>
      <c r="L18" s="38"/>
      <c r="M18" s="38"/>
    </row>
    <row r="19" spans="1:17">
      <c r="A19" s="773"/>
      <c r="C19" s="646"/>
      <c r="D19" s="647"/>
      <c r="E19" s="648"/>
      <c r="F19" s="37"/>
      <c r="G19" s="37"/>
      <c r="H19" s="37"/>
      <c r="I19" s="38"/>
      <c r="J19" s="38"/>
      <c r="K19" s="38"/>
      <c r="L19" s="38"/>
      <c r="M19" s="38"/>
    </row>
    <row r="20" spans="1:17">
      <c r="A20" s="773"/>
      <c r="C20" s="40"/>
      <c r="D20" s="23"/>
      <c r="E20" s="41"/>
      <c r="F20" s="37"/>
      <c r="G20" s="37"/>
      <c r="H20" s="37"/>
      <c r="I20" s="38"/>
      <c r="J20" s="38"/>
      <c r="K20" s="38"/>
      <c r="L20" s="38"/>
      <c r="M20" s="38"/>
    </row>
    <row r="21" spans="1:17">
      <c r="A21" s="773"/>
      <c r="B21" s="42" t="s">
        <v>16</v>
      </c>
      <c r="C21"/>
      <c r="D21"/>
      <c r="E21"/>
      <c r="F21"/>
      <c r="G21"/>
      <c r="H21"/>
      <c r="I21" s="15"/>
      <c r="J21" s="15"/>
      <c r="K21" s="15"/>
      <c r="L21" s="15"/>
      <c r="M21" s="15"/>
      <c r="N21" s="16"/>
    </row>
    <row r="22" spans="1:17">
      <c r="A22" s="773"/>
      <c r="B22"/>
      <c r="C22"/>
      <c r="D22"/>
      <c r="E22"/>
      <c r="F22"/>
      <c r="G22"/>
      <c r="H22"/>
      <c r="I22" s="15"/>
      <c r="J22" s="15"/>
      <c r="K22" s="15"/>
      <c r="L22" s="15"/>
      <c r="M22" s="15"/>
      <c r="N22" s="16"/>
    </row>
    <row r="23" spans="1:17">
      <c r="A23" s="773"/>
      <c r="B23" s="43" t="s">
        <v>17</v>
      </c>
      <c r="C23" s="43" t="s">
        <v>18</v>
      </c>
      <c r="D23" s="43" t="s">
        <v>19</v>
      </c>
      <c r="E23"/>
      <c r="F23"/>
      <c r="G23"/>
      <c r="H23"/>
      <c r="I23" s="15"/>
      <c r="J23" s="15"/>
      <c r="K23" s="15"/>
      <c r="L23" s="15"/>
      <c r="M23" s="15"/>
      <c r="N23" s="16"/>
    </row>
    <row r="24" spans="1:17" ht="33.75" customHeight="1">
      <c r="A24" s="773"/>
      <c r="B24" s="44" t="s">
        <v>20</v>
      </c>
      <c r="C24" s="605"/>
      <c r="D24" s="605" t="s">
        <v>184</v>
      </c>
      <c r="E24" s="1512" t="s">
        <v>3572</v>
      </c>
      <c r="F24" s="1513"/>
      <c r="G24" s="1513"/>
      <c r="H24" s="1513"/>
      <c r="I24" s="1513"/>
      <c r="J24" s="1513"/>
      <c r="K24" s="1513"/>
      <c r="L24" s="1513"/>
      <c r="M24" s="1513"/>
      <c r="N24" s="1513"/>
      <c r="O24" s="1513"/>
      <c r="P24" s="1513"/>
      <c r="Q24" s="1513"/>
    </row>
    <row r="25" spans="1:17">
      <c r="A25" s="773"/>
      <c r="B25" s="44" t="s">
        <v>21</v>
      </c>
      <c r="C25" s="605"/>
      <c r="D25" s="1171" t="s">
        <v>184</v>
      </c>
      <c r="E25"/>
      <c r="F25"/>
      <c r="G25"/>
      <c r="H25"/>
      <c r="I25" s="15"/>
      <c r="J25" s="15"/>
      <c r="K25" s="15"/>
      <c r="L25" s="15"/>
      <c r="M25" s="15"/>
      <c r="N25" s="16"/>
    </row>
    <row r="26" spans="1:17">
      <c r="A26" s="773"/>
      <c r="B26" s="44" t="s">
        <v>22</v>
      </c>
      <c r="C26" s="605" t="s">
        <v>184</v>
      </c>
      <c r="D26" s="605"/>
      <c r="E26"/>
      <c r="F26"/>
      <c r="G26"/>
      <c r="H26"/>
      <c r="I26" s="15"/>
      <c r="J26" s="15"/>
      <c r="K26" s="15"/>
      <c r="L26" s="15"/>
      <c r="M26" s="15"/>
      <c r="N26" s="16"/>
    </row>
    <row r="27" spans="1:17">
      <c r="A27" s="773"/>
      <c r="B27" s="44" t="s">
        <v>23</v>
      </c>
      <c r="C27" s="605"/>
      <c r="D27" s="605" t="s">
        <v>184</v>
      </c>
      <c r="E27"/>
      <c r="F27"/>
      <c r="G27"/>
      <c r="H27"/>
      <c r="I27" s="15"/>
      <c r="J27" s="15"/>
      <c r="K27" s="15"/>
      <c r="L27" s="15"/>
      <c r="M27" s="15"/>
      <c r="N27" s="16"/>
    </row>
    <row r="28" spans="1:17">
      <c r="A28" s="773"/>
      <c r="B28" s="44" t="s">
        <v>24</v>
      </c>
      <c r="C28" s="605" t="s">
        <v>184</v>
      </c>
      <c r="D28" s="605"/>
      <c r="E28"/>
      <c r="F28"/>
      <c r="G28"/>
      <c r="H28"/>
      <c r="I28" s="15"/>
      <c r="J28" s="15"/>
      <c r="K28" s="15"/>
      <c r="L28" s="15"/>
      <c r="M28" s="15"/>
      <c r="N28" s="16"/>
    </row>
    <row r="29" spans="1:17">
      <c r="A29" s="773"/>
      <c r="B29"/>
      <c r="C29"/>
      <c r="D29"/>
      <c r="E29"/>
      <c r="F29"/>
      <c r="G29"/>
      <c r="H29"/>
      <c r="I29" s="15"/>
      <c r="J29" s="15"/>
      <c r="K29" s="15"/>
      <c r="L29" s="15"/>
      <c r="M29" s="15"/>
      <c r="N29" s="16"/>
    </row>
    <row r="30" spans="1:17">
      <c r="A30" s="773"/>
      <c r="B30"/>
      <c r="C30"/>
      <c r="D30"/>
      <c r="E30"/>
      <c r="F30"/>
      <c r="G30"/>
      <c r="H30"/>
      <c r="I30" s="15"/>
      <c r="J30" s="15"/>
      <c r="K30" s="15"/>
      <c r="L30" s="15"/>
      <c r="M30" s="15"/>
      <c r="N30" s="16"/>
    </row>
    <row r="31" spans="1:17">
      <c r="A31" s="773"/>
      <c r="B31" s="42" t="s">
        <v>25</v>
      </c>
      <c r="C31"/>
      <c r="D31"/>
      <c r="E31"/>
      <c r="F31"/>
      <c r="G31"/>
      <c r="H31"/>
      <c r="I31" s="15"/>
      <c r="J31" s="15"/>
      <c r="K31" s="15"/>
      <c r="L31" s="15"/>
      <c r="M31" s="15"/>
      <c r="N31" s="16"/>
    </row>
    <row r="32" spans="1:17">
      <c r="A32" s="773"/>
      <c r="B32"/>
      <c r="C32"/>
      <c r="D32"/>
      <c r="E32"/>
      <c r="F32"/>
      <c r="G32"/>
      <c r="H32"/>
      <c r="I32" s="15"/>
      <c r="J32" s="15"/>
      <c r="K32" s="15"/>
      <c r="L32" s="15"/>
      <c r="M32" s="15"/>
      <c r="N32" s="16"/>
    </row>
    <row r="33" spans="1:26">
      <c r="A33" s="773"/>
      <c r="B33"/>
      <c r="C33"/>
      <c r="D33"/>
      <c r="E33"/>
      <c r="F33"/>
      <c r="G33"/>
      <c r="H33"/>
      <c r="I33" s="15"/>
      <c r="J33" s="15"/>
      <c r="K33" s="15"/>
      <c r="L33" s="15"/>
      <c r="M33" s="15"/>
      <c r="N33" s="16"/>
    </row>
    <row r="34" spans="1:26">
      <c r="A34" s="773"/>
      <c r="B34" s="43" t="s">
        <v>17</v>
      </c>
      <c r="C34" s="43" t="s">
        <v>26</v>
      </c>
      <c r="D34" s="615" t="s">
        <v>27</v>
      </c>
      <c r="E34" s="615" t="s">
        <v>28</v>
      </c>
      <c r="F34"/>
      <c r="G34"/>
      <c r="H34"/>
      <c r="I34" s="15"/>
      <c r="J34" s="15"/>
      <c r="K34" s="15"/>
      <c r="L34" s="15"/>
      <c r="M34" s="15"/>
      <c r="N34" s="16"/>
    </row>
    <row r="35" spans="1:26" ht="28.5">
      <c r="A35" s="773"/>
      <c r="B35" s="49" t="s">
        <v>29</v>
      </c>
      <c r="C35" s="50">
        <v>40</v>
      </c>
      <c r="D35" s="605">
        <v>0</v>
      </c>
      <c r="E35" s="1265">
        <f>+D35+D36</f>
        <v>0</v>
      </c>
      <c r="F35"/>
      <c r="G35"/>
      <c r="H35"/>
      <c r="I35" s="15"/>
      <c r="J35" s="15"/>
      <c r="K35" s="15"/>
      <c r="L35" s="15"/>
      <c r="M35" s="15"/>
      <c r="N35" s="16"/>
    </row>
    <row r="36" spans="1:26" ht="42.75">
      <c r="A36" s="773"/>
      <c r="B36" s="49" t="s">
        <v>30</v>
      </c>
      <c r="C36" s="50">
        <v>60</v>
      </c>
      <c r="D36" s="605">
        <f>+F145</f>
        <v>0</v>
      </c>
      <c r="E36" s="1266"/>
      <c r="F36"/>
      <c r="G36"/>
      <c r="H36"/>
      <c r="I36" s="15"/>
      <c r="J36" s="15"/>
      <c r="K36" s="15"/>
      <c r="L36" s="15"/>
      <c r="M36" s="15"/>
      <c r="N36" s="16"/>
    </row>
    <row r="37" spans="1:26">
      <c r="A37" s="773"/>
      <c r="C37" s="40"/>
      <c r="D37" s="23"/>
      <c r="E37" s="41"/>
      <c r="F37" s="37"/>
      <c r="G37" s="37"/>
      <c r="H37" s="37"/>
      <c r="I37" s="38"/>
      <c r="J37" s="38"/>
      <c r="K37" s="38"/>
      <c r="L37" s="38"/>
      <c r="M37" s="38"/>
    </row>
    <row r="38" spans="1:26" ht="15.75" thickBot="1">
      <c r="M38" s="1267" t="s">
        <v>31</v>
      </c>
      <c r="N38" s="1267"/>
    </row>
    <row r="39" spans="1:26">
      <c r="B39" s="42" t="s">
        <v>32</v>
      </c>
      <c r="M39" s="51"/>
      <c r="N39" s="51"/>
    </row>
    <row r="40" spans="1:26" ht="15.75" thickBot="1">
      <c r="M40" s="51"/>
      <c r="N40" s="51"/>
    </row>
    <row r="41" spans="1:26" s="15" customFormat="1" ht="109.5" customHeight="1">
      <c r="B41" s="52" t="s">
        <v>33</v>
      </c>
      <c r="C41" s="52" t="s">
        <v>34</v>
      </c>
      <c r="D41" s="52" t="s">
        <v>35</v>
      </c>
      <c r="E41" s="52" t="s">
        <v>36</v>
      </c>
      <c r="F41" s="52" t="s">
        <v>37</v>
      </c>
      <c r="G41" s="52" t="s">
        <v>38</v>
      </c>
      <c r="H41" s="52" t="s">
        <v>39</v>
      </c>
      <c r="I41" s="52" t="s">
        <v>40</v>
      </c>
      <c r="J41" s="52" t="s">
        <v>41</v>
      </c>
      <c r="K41" s="52" t="s">
        <v>42</v>
      </c>
      <c r="L41" s="52" t="s">
        <v>43</v>
      </c>
      <c r="M41" s="53" t="s">
        <v>44</v>
      </c>
      <c r="N41" s="52" t="s">
        <v>45</v>
      </c>
      <c r="O41" s="52" t="s">
        <v>46</v>
      </c>
      <c r="P41" s="54" t="s">
        <v>47</v>
      </c>
      <c r="Q41" s="54" t="s">
        <v>48</v>
      </c>
    </row>
    <row r="42" spans="1:26" s="162" customFormat="1" ht="90">
      <c r="A42" s="150">
        <v>1</v>
      </c>
      <c r="B42" s="153" t="s">
        <v>3509</v>
      </c>
      <c r="C42" s="152" t="s">
        <v>3509</v>
      </c>
      <c r="D42" s="152" t="s">
        <v>3510</v>
      </c>
      <c r="E42" s="159" t="s">
        <v>3511</v>
      </c>
      <c r="F42" s="155" t="s">
        <v>18</v>
      </c>
      <c r="G42" s="184" t="s">
        <v>53</v>
      </c>
      <c r="H42" s="156">
        <v>40070</v>
      </c>
      <c r="I42" s="156">
        <v>40178</v>
      </c>
      <c r="J42" s="157" t="s">
        <v>19</v>
      </c>
      <c r="K42" s="769">
        <v>0.9</v>
      </c>
      <c r="L42" s="545">
        <v>3</v>
      </c>
      <c r="M42" s="159">
        <v>5276</v>
      </c>
      <c r="N42" s="173" t="s">
        <v>53</v>
      </c>
      <c r="O42" s="160">
        <v>581476721</v>
      </c>
      <c r="P42" s="1047" t="s">
        <v>3512</v>
      </c>
      <c r="Q42" s="174" t="s">
        <v>3573</v>
      </c>
      <c r="R42" s="175"/>
      <c r="S42" s="175"/>
      <c r="T42" s="175"/>
      <c r="U42" s="175"/>
      <c r="V42" s="175"/>
      <c r="W42" s="175"/>
      <c r="X42" s="175"/>
      <c r="Y42" s="175"/>
      <c r="Z42" s="175"/>
    </row>
    <row r="43" spans="1:26" s="162" customFormat="1" ht="90">
      <c r="A43" s="150">
        <f>+A42+1</f>
        <v>2</v>
      </c>
      <c r="B43" s="153" t="s">
        <v>3509</v>
      </c>
      <c r="C43" s="152" t="s">
        <v>3509</v>
      </c>
      <c r="D43" s="152" t="s">
        <v>3510</v>
      </c>
      <c r="E43" s="159" t="s">
        <v>3514</v>
      </c>
      <c r="F43" s="155" t="s">
        <v>18</v>
      </c>
      <c r="G43" s="155" t="s">
        <v>53</v>
      </c>
      <c r="H43" s="156">
        <v>40212</v>
      </c>
      <c r="I43" s="156">
        <v>40392</v>
      </c>
      <c r="J43" s="157" t="s">
        <v>19</v>
      </c>
      <c r="K43" s="769">
        <f>(DAYS360(H43,I43))/30</f>
        <v>5.9666666666666668</v>
      </c>
      <c r="L43" s="545">
        <v>0</v>
      </c>
      <c r="M43" s="159">
        <v>5276</v>
      </c>
      <c r="N43" s="173" t="s">
        <v>53</v>
      </c>
      <c r="O43" s="160">
        <v>448319748</v>
      </c>
      <c r="P43" s="1047" t="s">
        <v>3515</v>
      </c>
      <c r="Q43" s="174" t="s">
        <v>3573</v>
      </c>
      <c r="R43" s="175"/>
      <c r="S43" s="175"/>
      <c r="T43" s="175"/>
      <c r="U43" s="175"/>
      <c r="V43" s="175"/>
      <c r="W43" s="175"/>
      <c r="X43" s="175"/>
      <c r="Y43" s="175"/>
      <c r="Z43" s="175"/>
    </row>
    <row r="44" spans="1:26" s="162" customFormat="1" ht="90">
      <c r="A44" s="150">
        <f t="shared" ref="A44:A49" si="0">+A43+1</f>
        <v>3</v>
      </c>
      <c r="B44" s="153" t="s">
        <v>3509</v>
      </c>
      <c r="C44" s="152" t="s">
        <v>3509</v>
      </c>
      <c r="D44" s="153" t="s">
        <v>3516</v>
      </c>
      <c r="E44" s="159" t="s">
        <v>3517</v>
      </c>
      <c r="F44" s="155" t="s">
        <v>18</v>
      </c>
      <c r="G44" s="155" t="s">
        <v>53</v>
      </c>
      <c r="H44" s="156">
        <v>40499</v>
      </c>
      <c r="I44" s="156">
        <v>40543</v>
      </c>
      <c r="J44" s="157" t="s">
        <v>19</v>
      </c>
      <c r="K44" s="769">
        <f t="shared" ref="K44:K48" si="1">(DAYS360(H44,I44))/30</f>
        <v>1.4666666666666666</v>
      </c>
      <c r="L44" s="545">
        <v>0</v>
      </c>
      <c r="M44" s="159">
        <v>4678</v>
      </c>
      <c r="N44" s="173" t="s">
        <v>53</v>
      </c>
      <c r="O44" s="160">
        <v>689188912</v>
      </c>
      <c r="P44" s="1047" t="s">
        <v>3518</v>
      </c>
      <c r="Q44" s="174" t="s">
        <v>3573</v>
      </c>
      <c r="R44" s="175"/>
      <c r="S44" s="175"/>
      <c r="T44" s="175"/>
      <c r="U44" s="175"/>
      <c r="V44" s="175"/>
      <c r="W44" s="175"/>
      <c r="X44" s="175"/>
      <c r="Y44" s="175"/>
      <c r="Z44" s="175"/>
    </row>
    <row r="45" spans="1:26" s="162" customFormat="1" ht="90">
      <c r="A45" s="150">
        <f t="shared" si="0"/>
        <v>4</v>
      </c>
      <c r="B45" s="153" t="s">
        <v>3509</v>
      </c>
      <c r="C45" s="152" t="s">
        <v>3509</v>
      </c>
      <c r="D45" s="152" t="s">
        <v>3510</v>
      </c>
      <c r="E45" s="159" t="s">
        <v>3519</v>
      </c>
      <c r="F45" s="155" t="s">
        <v>18</v>
      </c>
      <c r="G45" s="155" t="s">
        <v>53</v>
      </c>
      <c r="H45" s="156">
        <v>40617</v>
      </c>
      <c r="I45" s="156">
        <v>40908</v>
      </c>
      <c r="J45" s="157" t="s">
        <v>19</v>
      </c>
      <c r="K45" s="769">
        <f t="shared" si="1"/>
        <v>9.5333333333333332</v>
      </c>
      <c r="L45" s="545">
        <v>0</v>
      </c>
      <c r="M45" s="159">
        <v>2935</v>
      </c>
      <c r="N45" s="173" t="s">
        <v>53</v>
      </c>
      <c r="O45" s="160">
        <v>2409283383</v>
      </c>
      <c r="P45" s="1047" t="s">
        <v>3520</v>
      </c>
      <c r="Q45" s="174" t="s">
        <v>3573</v>
      </c>
      <c r="R45" s="175"/>
      <c r="S45" s="175"/>
      <c r="T45" s="175"/>
      <c r="U45" s="175"/>
      <c r="V45" s="175"/>
      <c r="W45" s="175"/>
      <c r="X45" s="175"/>
      <c r="Y45" s="175"/>
      <c r="Z45" s="175"/>
    </row>
    <row r="46" spans="1:26" s="162" customFormat="1" ht="90">
      <c r="A46" s="150">
        <f t="shared" si="0"/>
        <v>5</v>
      </c>
      <c r="B46" s="153" t="s">
        <v>3509</v>
      </c>
      <c r="C46" s="152" t="s">
        <v>3509</v>
      </c>
      <c r="D46" s="161" t="s">
        <v>3521</v>
      </c>
      <c r="E46" s="150" t="s">
        <v>3522</v>
      </c>
      <c r="F46" s="155" t="s">
        <v>18</v>
      </c>
      <c r="G46" s="155" t="s">
        <v>53</v>
      </c>
      <c r="H46" s="156">
        <v>40823</v>
      </c>
      <c r="I46" s="156">
        <v>41250</v>
      </c>
      <c r="J46" s="157" t="s">
        <v>19</v>
      </c>
      <c r="K46" s="769">
        <v>11.2</v>
      </c>
      <c r="L46" s="545">
        <v>2.8</v>
      </c>
      <c r="M46" s="159">
        <v>130</v>
      </c>
      <c r="N46" s="173" t="s">
        <v>53</v>
      </c>
      <c r="O46" s="160">
        <v>515703000</v>
      </c>
      <c r="P46" s="1047" t="s">
        <v>3523</v>
      </c>
      <c r="Q46" s="174" t="s">
        <v>3573</v>
      </c>
      <c r="R46" s="175"/>
      <c r="S46" s="175"/>
      <c r="T46" s="175"/>
      <c r="U46" s="175"/>
      <c r="V46" s="175"/>
      <c r="W46" s="175"/>
      <c r="X46" s="175"/>
      <c r="Y46" s="175"/>
      <c r="Z46" s="175"/>
    </row>
    <row r="47" spans="1:26" s="162" customFormat="1" ht="90">
      <c r="A47" s="150">
        <f t="shared" si="0"/>
        <v>6</v>
      </c>
      <c r="B47" s="153" t="s">
        <v>3509</v>
      </c>
      <c r="C47" s="152" t="s">
        <v>3509</v>
      </c>
      <c r="D47" s="152" t="s">
        <v>3510</v>
      </c>
      <c r="E47" s="159">
        <v>1274</v>
      </c>
      <c r="F47" s="155" t="s">
        <v>18</v>
      </c>
      <c r="G47" s="155" t="s">
        <v>53</v>
      </c>
      <c r="H47" s="156">
        <v>41061</v>
      </c>
      <c r="I47" s="156">
        <v>41274</v>
      </c>
      <c r="J47" s="157" t="s">
        <v>19</v>
      </c>
      <c r="K47" s="769">
        <v>0.8</v>
      </c>
      <c r="L47" s="545">
        <v>7.2</v>
      </c>
      <c r="M47" s="159">
        <v>2000</v>
      </c>
      <c r="N47" s="173" t="s">
        <v>53</v>
      </c>
      <c r="O47" s="160">
        <v>1082274954</v>
      </c>
      <c r="P47" s="1047">
        <v>253</v>
      </c>
      <c r="Q47" s="174" t="s">
        <v>3573</v>
      </c>
      <c r="R47" s="175"/>
      <c r="S47" s="175"/>
      <c r="T47" s="175"/>
      <c r="U47" s="175"/>
      <c r="V47" s="175"/>
      <c r="W47" s="175"/>
      <c r="X47" s="175"/>
      <c r="Y47" s="175"/>
      <c r="Z47" s="175"/>
    </row>
    <row r="48" spans="1:26" s="162" customFormat="1" ht="90">
      <c r="A48" s="150">
        <f t="shared" si="0"/>
        <v>7</v>
      </c>
      <c r="B48" s="153" t="s">
        <v>3509</v>
      </c>
      <c r="C48" s="152" t="s">
        <v>3509</v>
      </c>
      <c r="D48" s="152" t="s">
        <v>3510</v>
      </c>
      <c r="E48" s="159">
        <v>381</v>
      </c>
      <c r="F48" s="155" t="s">
        <v>18</v>
      </c>
      <c r="G48" s="155" t="s">
        <v>53</v>
      </c>
      <c r="H48" s="156">
        <v>41472</v>
      </c>
      <c r="I48" s="156">
        <v>41639</v>
      </c>
      <c r="J48" s="157" t="s">
        <v>19</v>
      </c>
      <c r="K48" s="769">
        <f t="shared" si="1"/>
        <v>5.4666666666666668</v>
      </c>
      <c r="L48" s="545">
        <v>0</v>
      </c>
      <c r="M48" s="159">
        <v>3865</v>
      </c>
      <c r="N48" s="173" t="s">
        <v>53</v>
      </c>
      <c r="O48" s="160">
        <v>1514919480</v>
      </c>
      <c r="P48" s="1047" t="s">
        <v>3526</v>
      </c>
      <c r="Q48" s="174" t="s">
        <v>3573</v>
      </c>
      <c r="R48" s="175"/>
      <c r="S48" s="175"/>
      <c r="T48" s="175"/>
      <c r="U48" s="175"/>
      <c r="V48" s="175"/>
      <c r="W48" s="175"/>
      <c r="X48" s="175"/>
      <c r="Y48" s="175"/>
      <c r="Z48" s="175"/>
    </row>
    <row r="49" spans="1:26" s="162" customFormat="1" ht="90">
      <c r="A49" s="150">
        <f t="shared" si="0"/>
        <v>8</v>
      </c>
      <c r="B49" s="153" t="s">
        <v>3509</v>
      </c>
      <c r="C49" s="152" t="s">
        <v>3509</v>
      </c>
      <c r="D49" s="153" t="s">
        <v>3510</v>
      </c>
      <c r="E49" s="159">
        <v>577</v>
      </c>
      <c r="F49" s="155" t="s">
        <v>18</v>
      </c>
      <c r="G49" s="155" t="s">
        <v>53</v>
      </c>
      <c r="H49" s="156" t="s">
        <v>3527</v>
      </c>
      <c r="I49" s="156">
        <v>41471</v>
      </c>
      <c r="J49" s="157" t="s">
        <v>19</v>
      </c>
      <c r="K49" s="769">
        <v>1.6</v>
      </c>
      <c r="L49" s="545">
        <v>5.5</v>
      </c>
      <c r="M49" s="159">
        <v>2712</v>
      </c>
      <c r="N49" s="173" t="s">
        <v>53</v>
      </c>
      <c r="O49" s="160">
        <v>537662679</v>
      </c>
      <c r="P49" s="1047" t="s">
        <v>3528</v>
      </c>
      <c r="Q49" s="174" t="s">
        <v>3573</v>
      </c>
      <c r="R49" s="175"/>
      <c r="S49" s="175"/>
      <c r="T49" s="175"/>
      <c r="U49" s="175"/>
      <c r="V49" s="175"/>
      <c r="W49" s="175"/>
      <c r="X49" s="175"/>
      <c r="Y49" s="175"/>
      <c r="Z49" s="175"/>
    </row>
    <row r="50" spans="1:26" s="162" customFormat="1">
      <c r="A50" s="150"/>
      <c r="B50" s="151" t="s">
        <v>28</v>
      </c>
      <c r="C50" s="152"/>
      <c r="D50" s="153"/>
      <c r="E50" s="154"/>
      <c r="F50" s="155"/>
      <c r="G50" s="155"/>
      <c r="H50" s="155"/>
      <c r="I50" s="157"/>
      <c r="J50" s="157"/>
      <c r="K50" s="158">
        <f t="shared" ref="K50" si="2">SUM(K42:K49)</f>
        <v>36.933333333333337</v>
      </c>
      <c r="L50" s="158">
        <f t="shared" ref="L50:N50" si="3">SUM(L42:L49)</f>
        <v>18.5</v>
      </c>
      <c r="M50" s="185">
        <f t="shared" si="3"/>
        <v>26872</v>
      </c>
      <c r="N50" s="158">
        <f t="shared" si="3"/>
        <v>0</v>
      </c>
      <c r="O50" s="160"/>
      <c r="P50" s="160"/>
      <c r="Q50" s="161"/>
    </row>
    <row r="51" spans="1:26" s="112" customFormat="1">
      <c r="E51" s="163"/>
    </row>
    <row r="52" spans="1:26" s="112" customFormat="1">
      <c r="B52" s="1253" t="s">
        <v>60</v>
      </c>
      <c r="C52" s="1253" t="s">
        <v>61</v>
      </c>
      <c r="D52" s="1255" t="s">
        <v>62</v>
      </c>
      <c r="E52" s="1255"/>
    </row>
    <row r="53" spans="1:26" s="112" customFormat="1">
      <c r="B53" s="1254"/>
      <c r="C53" s="1254"/>
      <c r="D53" s="625" t="s">
        <v>63</v>
      </c>
      <c r="E53" s="165" t="s">
        <v>64</v>
      </c>
    </row>
    <row r="54" spans="1:26" s="112" customFormat="1" ht="30.6" customHeight="1">
      <c r="B54" s="166" t="s">
        <v>65</v>
      </c>
      <c r="C54" s="167">
        <f>+K50</f>
        <v>36.933333333333337</v>
      </c>
      <c r="D54" s="118"/>
      <c r="E54" s="118" t="s">
        <v>184</v>
      </c>
      <c r="F54" s="1512" t="s">
        <v>3572</v>
      </c>
      <c r="G54" s="1513"/>
      <c r="H54" s="1513"/>
      <c r="I54" s="1513"/>
      <c r="J54" s="1513"/>
      <c r="K54" s="1513"/>
      <c r="L54" s="1513"/>
      <c r="M54" s="1513"/>
      <c r="N54" s="1513"/>
      <c r="O54" s="1513"/>
      <c r="P54" s="1513"/>
      <c r="Q54" s="1513"/>
      <c r="R54" s="1513"/>
    </row>
    <row r="55" spans="1:26" s="112" customFormat="1" ht="30" customHeight="1">
      <c r="B55" s="166" t="s">
        <v>66</v>
      </c>
      <c r="C55" s="167">
        <f>+M50</f>
        <v>26872</v>
      </c>
      <c r="D55" s="118"/>
      <c r="E55" s="1175" t="s">
        <v>184</v>
      </c>
    </row>
    <row r="56" spans="1:26" s="112" customFormat="1">
      <c r="B56" s="113"/>
      <c r="C56" s="1274"/>
      <c r="D56" s="1274"/>
      <c r="E56" s="1274"/>
      <c r="F56" s="1274"/>
      <c r="G56" s="1274"/>
      <c r="H56" s="1274"/>
      <c r="I56" s="1274"/>
      <c r="J56" s="1274"/>
      <c r="K56" s="1274"/>
      <c r="L56" s="1274"/>
      <c r="M56" s="1274"/>
      <c r="N56" s="1274"/>
    </row>
    <row r="57" spans="1:26" ht="28.15" customHeight="1" thickBot="1"/>
    <row r="58" spans="1:26" ht="27" thickBot="1">
      <c r="B58" s="1275" t="s">
        <v>68</v>
      </c>
      <c r="C58" s="1275"/>
      <c r="D58" s="1275"/>
      <c r="E58" s="1275"/>
      <c r="F58" s="1275"/>
      <c r="G58" s="1275"/>
      <c r="H58" s="1275"/>
      <c r="I58" s="1275"/>
      <c r="J58" s="1275"/>
      <c r="K58" s="1275"/>
      <c r="L58" s="1275"/>
      <c r="M58" s="1275"/>
      <c r="N58" s="1275"/>
    </row>
    <row r="61" spans="1:26" ht="109.5" customHeight="1">
      <c r="B61" s="114" t="s">
        <v>69</v>
      </c>
      <c r="C61" s="115" t="s">
        <v>70</v>
      </c>
      <c r="D61" s="115" t="s">
        <v>71</v>
      </c>
      <c r="E61" s="115" t="s">
        <v>72</v>
      </c>
      <c r="F61" s="115" t="s">
        <v>73</v>
      </c>
      <c r="G61" s="115" t="s">
        <v>74</v>
      </c>
      <c r="H61" s="115" t="s">
        <v>75</v>
      </c>
      <c r="I61" s="115" t="s">
        <v>76</v>
      </c>
      <c r="J61" s="115" t="s">
        <v>77</v>
      </c>
      <c r="K61" s="115" t="s">
        <v>78</v>
      </c>
      <c r="L61" s="115" t="s">
        <v>79</v>
      </c>
      <c r="M61" s="116" t="s">
        <v>80</v>
      </c>
      <c r="N61" s="116" t="s">
        <v>81</v>
      </c>
      <c r="O61" s="1271" t="s">
        <v>82</v>
      </c>
      <c r="P61" s="1273"/>
      <c r="Q61" s="115" t="s">
        <v>83</v>
      </c>
    </row>
    <row r="62" spans="1:26">
      <c r="B62" s="119" t="s">
        <v>1028</v>
      </c>
      <c r="C62" s="119" t="s">
        <v>155</v>
      </c>
      <c r="D62" s="120" t="s">
        <v>3804</v>
      </c>
      <c r="E62" s="120">
        <v>500</v>
      </c>
      <c r="F62" s="121" t="s">
        <v>53</v>
      </c>
      <c r="G62" s="121" t="s">
        <v>53</v>
      </c>
      <c r="H62" s="121" t="s">
        <v>53</v>
      </c>
      <c r="I62" s="122" t="s">
        <v>18</v>
      </c>
      <c r="J62" s="122" t="s">
        <v>18</v>
      </c>
      <c r="K62" s="44" t="s">
        <v>18</v>
      </c>
      <c r="L62" s="44" t="s">
        <v>18</v>
      </c>
      <c r="M62" s="44" t="s">
        <v>18</v>
      </c>
      <c r="N62" s="44" t="s">
        <v>18</v>
      </c>
      <c r="O62" s="1278"/>
      <c r="P62" s="1279"/>
      <c r="Q62" s="44" t="s">
        <v>18</v>
      </c>
    </row>
    <row r="63" spans="1:26">
      <c r="B63" s="1" t="s">
        <v>88</v>
      </c>
    </row>
    <row r="64" spans="1:26">
      <c r="B64" s="1" t="s">
        <v>89</v>
      </c>
    </row>
    <row r="65" spans="2:17">
      <c r="B65" s="1" t="s">
        <v>90</v>
      </c>
    </row>
    <row r="67" spans="2:17" ht="15.75" thickBot="1"/>
    <row r="68" spans="2:17" ht="27" thickBot="1">
      <c r="B68" s="1268" t="s">
        <v>91</v>
      </c>
      <c r="C68" s="1269"/>
      <c r="D68" s="1269"/>
      <c r="E68" s="1269"/>
      <c r="F68" s="1269"/>
      <c r="G68" s="1269"/>
      <c r="H68" s="1269"/>
      <c r="I68" s="1269"/>
      <c r="J68" s="1269"/>
      <c r="K68" s="1269"/>
      <c r="L68" s="1269"/>
      <c r="M68" s="1269"/>
      <c r="N68" s="1270"/>
    </row>
    <row r="71" spans="2:17" ht="76.5" customHeight="1">
      <c r="B71" s="114" t="s">
        <v>92</v>
      </c>
      <c r="C71" s="114" t="s">
        <v>93</v>
      </c>
      <c r="D71" s="114" t="s">
        <v>94</v>
      </c>
      <c r="E71" s="114" t="s">
        <v>95</v>
      </c>
      <c r="F71" s="114" t="s">
        <v>96</v>
      </c>
      <c r="G71" s="114" t="s">
        <v>97</v>
      </c>
      <c r="H71" s="114" t="s">
        <v>98</v>
      </c>
      <c r="I71" s="114" t="s">
        <v>99</v>
      </c>
      <c r="J71" s="1271" t="s">
        <v>1608</v>
      </c>
      <c r="K71" s="1272"/>
      <c r="L71" s="1273"/>
      <c r="M71" s="114" t="s">
        <v>101</v>
      </c>
      <c r="N71" s="114" t="s">
        <v>102</v>
      </c>
      <c r="O71" s="114" t="s">
        <v>103</v>
      </c>
      <c r="P71" s="1271" t="s">
        <v>82</v>
      </c>
      <c r="Q71" s="1273"/>
    </row>
    <row r="72" spans="2:17" ht="45.75" customHeight="1">
      <c r="B72" s="1499" t="s">
        <v>104</v>
      </c>
      <c r="C72" s="1499" t="s">
        <v>2655</v>
      </c>
      <c r="D72" s="1360" t="s">
        <v>3805</v>
      </c>
      <c r="E72" s="1360">
        <v>66777350</v>
      </c>
      <c r="F72" s="1360" t="s">
        <v>3806</v>
      </c>
      <c r="G72" s="1499" t="s">
        <v>2492</v>
      </c>
      <c r="H72" s="1514" t="s">
        <v>3498</v>
      </c>
      <c r="I72" s="1303" t="s">
        <v>223</v>
      </c>
      <c r="J72" s="47" t="s">
        <v>3807</v>
      </c>
      <c r="K72" s="188" t="s">
        <v>3498</v>
      </c>
      <c r="L72" s="122" t="s">
        <v>3498</v>
      </c>
      <c r="M72" s="1265" t="s">
        <v>18</v>
      </c>
      <c r="N72" s="1265" t="s">
        <v>19</v>
      </c>
      <c r="O72" s="1265" t="s">
        <v>18</v>
      </c>
      <c r="P72" s="1280" t="s">
        <v>3808</v>
      </c>
      <c r="Q72" s="1280"/>
    </row>
    <row r="73" spans="2:17" ht="59.25" customHeight="1">
      <c r="B73" s="1500"/>
      <c r="C73" s="1500"/>
      <c r="D73" s="1361"/>
      <c r="E73" s="1361"/>
      <c r="F73" s="1361"/>
      <c r="G73" s="1500"/>
      <c r="H73" s="1515"/>
      <c r="I73" s="1304"/>
      <c r="J73" s="47" t="s">
        <v>3809</v>
      </c>
      <c r="K73" s="188" t="s">
        <v>3810</v>
      </c>
      <c r="L73" s="122" t="s">
        <v>3498</v>
      </c>
      <c r="M73" s="1283"/>
      <c r="N73" s="1283"/>
      <c r="O73" s="1283"/>
      <c r="P73" s="1280" t="s">
        <v>3811</v>
      </c>
      <c r="Q73" s="1280"/>
    </row>
    <row r="74" spans="2:17" ht="61.5" customHeight="1">
      <c r="B74" s="1500"/>
      <c r="C74" s="1500"/>
      <c r="D74" s="1361"/>
      <c r="E74" s="1361"/>
      <c r="F74" s="1361"/>
      <c r="G74" s="1500"/>
      <c r="H74" s="1515"/>
      <c r="I74" s="1304"/>
      <c r="J74" s="47" t="s">
        <v>3809</v>
      </c>
      <c r="K74" s="188" t="s">
        <v>3553</v>
      </c>
      <c r="L74" s="122" t="s">
        <v>3498</v>
      </c>
      <c r="M74" s="1283"/>
      <c r="N74" s="1283"/>
      <c r="O74" s="1283"/>
      <c r="P74" s="1280" t="s">
        <v>3811</v>
      </c>
      <c r="Q74" s="1280"/>
    </row>
    <row r="75" spans="2:17" ht="61.5" customHeight="1">
      <c r="B75" s="1500"/>
      <c r="C75" s="1500"/>
      <c r="D75" s="1361"/>
      <c r="E75" s="1361"/>
      <c r="F75" s="1361"/>
      <c r="G75" s="1500"/>
      <c r="H75" s="1515"/>
      <c r="I75" s="1304"/>
      <c r="J75" s="47" t="s">
        <v>3812</v>
      </c>
      <c r="K75" s="188" t="s">
        <v>3813</v>
      </c>
      <c r="L75" s="122" t="s">
        <v>3498</v>
      </c>
      <c r="M75" s="1283"/>
      <c r="N75" s="1283"/>
      <c r="O75" s="1283"/>
      <c r="P75" s="1280" t="s">
        <v>3811</v>
      </c>
      <c r="Q75" s="1280"/>
    </row>
    <row r="76" spans="2:17" ht="61.5" customHeight="1">
      <c r="B76" s="1500"/>
      <c r="C76" s="1500"/>
      <c r="D76" s="1361"/>
      <c r="E76" s="1361"/>
      <c r="F76" s="1361"/>
      <c r="G76" s="1500"/>
      <c r="H76" s="1515"/>
      <c r="I76" s="1304"/>
      <c r="J76" s="129" t="s">
        <v>3814</v>
      </c>
      <c r="K76" s="44" t="s">
        <v>3815</v>
      </c>
      <c r="L76" s="602" t="s">
        <v>3816</v>
      </c>
      <c r="M76" s="1283"/>
      <c r="N76" s="1283"/>
      <c r="O76" s="1283"/>
      <c r="P76" s="1280" t="s">
        <v>3817</v>
      </c>
      <c r="Q76" s="1280"/>
    </row>
    <row r="77" spans="2:17" ht="174" customHeight="1">
      <c r="B77" s="1500"/>
      <c r="C77" s="1500"/>
      <c r="D77" s="1361"/>
      <c r="E77" s="1361"/>
      <c r="F77" s="1361"/>
      <c r="G77" s="1500"/>
      <c r="H77" s="1515"/>
      <c r="I77" s="1304"/>
      <c r="J77" s="129" t="s">
        <v>3818</v>
      </c>
      <c r="K77" s="129" t="s">
        <v>3819</v>
      </c>
      <c r="L77" s="44" t="s">
        <v>3820</v>
      </c>
      <c r="M77" s="1283"/>
      <c r="N77" s="1283"/>
      <c r="O77" s="1283"/>
      <c r="P77" s="1524" t="s">
        <v>3821</v>
      </c>
      <c r="Q77" s="1525"/>
    </row>
    <row r="78" spans="2:17" ht="61.5" customHeight="1">
      <c r="B78" s="1500"/>
      <c r="C78" s="1500"/>
      <c r="D78" s="1361"/>
      <c r="E78" s="1361"/>
      <c r="F78" s="1361"/>
      <c r="G78" s="1500"/>
      <c r="H78" s="1515"/>
      <c r="I78" s="1304"/>
      <c r="J78" s="129" t="s">
        <v>3822</v>
      </c>
      <c r="K78" s="129" t="s">
        <v>3823</v>
      </c>
      <c r="L78" s="44" t="s">
        <v>3824</v>
      </c>
      <c r="M78" s="1283"/>
      <c r="N78" s="1283"/>
      <c r="O78" s="1283"/>
      <c r="P78" s="1524" t="s">
        <v>3825</v>
      </c>
      <c r="Q78" s="1525"/>
    </row>
    <row r="79" spans="2:17" ht="58.5" customHeight="1">
      <c r="B79" s="1501"/>
      <c r="C79" s="1501"/>
      <c r="D79" s="1362"/>
      <c r="E79" s="1362"/>
      <c r="F79" s="1362"/>
      <c r="G79" s="1501"/>
      <c r="H79" s="1516"/>
      <c r="I79" s="1305"/>
      <c r="J79" s="44"/>
      <c r="K79" s="44"/>
      <c r="L79" s="44"/>
      <c r="M79" s="1266"/>
      <c r="N79" s="1266"/>
      <c r="O79" s="1266"/>
      <c r="P79" s="1280" t="s">
        <v>3826</v>
      </c>
      <c r="Q79" s="1280"/>
    </row>
    <row r="80" spans="2:17" ht="36" customHeight="1">
      <c r="B80" s="1499" t="s">
        <v>104</v>
      </c>
      <c r="C80" s="1499" t="s">
        <v>2655</v>
      </c>
      <c r="D80" s="1360" t="s">
        <v>3827</v>
      </c>
      <c r="E80" s="1360">
        <v>29284934</v>
      </c>
      <c r="F80" s="1360" t="s">
        <v>114</v>
      </c>
      <c r="G80" s="1499" t="s">
        <v>3828</v>
      </c>
      <c r="H80" s="1514">
        <v>39941</v>
      </c>
      <c r="I80" s="1303">
        <v>141379</v>
      </c>
      <c r="J80" s="605" t="s">
        <v>3650</v>
      </c>
      <c r="K80" s="44" t="s">
        <v>3810</v>
      </c>
      <c r="L80" s="44" t="s">
        <v>3498</v>
      </c>
      <c r="M80" s="1265" t="s">
        <v>18</v>
      </c>
      <c r="N80" s="599" t="s">
        <v>19</v>
      </c>
      <c r="O80" s="1265" t="s">
        <v>18</v>
      </c>
      <c r="P80" s="1280" t="s">
        <v>3599</v>
      </c>
      <c r="Q80" s="1280"/>
    </row>
    <row r="81" spans="2:17" ht="33.75" customHeight="1">
      <c r="B81" s="1500"/>
      <c r="C81" s="1500"/>
      <c r="D81" s="1361"/>
      <c r="E81" s="1361"/>
      <c r="F81" s="1361"/>
      <c r="G81" s="1500"/>
      <c r="H81" s="1515"/>
      <c r="I81" s="1304"/>
      <c r="J81" s="47" t="s">
        <v>3650</v>
      </c>
      <c r="K81" s="554" t="s">
        <v>3681</v>
      </c>
      <c r="L81" s="122" t="s">
        <v>3829</v>
      </c>
      <c r="M81" s="1283"/>
      <c r="N81" s="605" t="s">
        <v>19</v>
      </c>
      <c r="O81" s="1283"/>
      <c r="P81" s="1280" t="s">
        <v>3830</v>
      </c>
      <c r="Q81" s="1280"/>
    </row>
    <row r="82" spans="2:17" ht="42.75" customHeight="1">
      <c r="B82" s="1501"/>
      <c r="C82" s="1501"/>
      <c r="D82" s="1362"/>
      <c r="E82" s="1362"/>
      <c r="F82" s="1362"/>
      <c r="G82" s="1501"/>
      <c r="H82" s="1516"/>
      <c r="I82" s="1305"/>
      <c r="J82" s="47" t="s">
        <v>3650</v>
      </c>
      <c r="K82" s="188" t="s">
        <v>3831</v>
      </c>
      <c r="L82" s="122" t="s">
        <v>3832</v>
      </c>
      <c r="M82" s="1266"/>
      <c r="N82" s="605" t="s">
        <v>19</v>
      </c>
      <c r="O82" s="1266"/>
      <c r="P82" s="1276" t="s">
        <v>3833</v>
      </c>
      <c r="Q82" s="1277"/>
    </row>
    <row r="83" spans="2:17" ht="33.6" customHeight="1">
      <c r="B83" s="217" t="s">
        <v>2375</v>
      </c>
      <c r="C83" s="217" t="s">
        <v>2667</v>
      </c>
      <c r="D83" s="119" t="s">
        <v>3834</v>
      </c>
      <c r="E83" s="47">
        <v>38665688</v>
      </c>
      <c r="F83" s="47" t="s">
        <v>114</v>
      </c>
      <c r="G83" s="217" t="s">
        <v>2886</v>
      </c>
      <c r="H83" s="418">
        <v>38696</v>
      </c>
      <c r="I83" s="698">
        <v>135627</v>
      </c>
      <c r="J83" s="47" t="s">
        <v>3498</v>
      </c>
      <c r="K83" s="554" t="s">
        <v>3498</v>
      </c>
      <c r="L83" s="121" t="s">
        <v>3498</v>
      </c>
      <c r="M83" s="605" t="s">
        <v>18</v>
      </c>
      <c r="N83" s="605" t="s">
        <v>19</v>
      </c>
      <c r="O83" s="1265" t="s">
        <v>18</v>
      </c>
      <c r="P83" s="1278" t="s">
        <v>3577</v>
      </c>
      <c r="Q83" s="1279"/>
    </row>
    <row r="84" spans="2:17" ht="33.6" customHeight="1">
      <c r="B84" s="217" t="s">
        <v>2375</v>
      </c>
      <c r="C84" s="217" t="s">
        <v>2667</v>
      </c>
      <c r="D84" s="119" t="s">
        <v>3835</v>
      </c>
      <c r="E84" s="47">
        <v>1130585690</v>
      </c>
      <c r="F84" s="47" t="s">
        <v>114</v>
      </c>
      <c r="G84" s="213" t="s">
        <v>3836</v>
      </c>
      <c r="H84" s="418">
        <v>41236</v>
      </c>
      <c r="I84" s="698" t="s">
        <v>3498</v>
      </c>
      <c r="J84" s="47" t="s">
        <v>3509</v>
      </c>
      <c r="K84" s="188" t="s">
        <v>3598</v>
      </c>
      <c r="L84" s="121" t="s">
        <v>3498</v>
      </c>
      <c r="M84" s="605" t="s">
        <v>18</v>
      </c>
      <c r="N84" s="605" t="s">
        <v>19</v>
      </c>
      <c r="O84" s="1283"/>
      <c r="P84" s="1278" t="s">
        <v>3837</v>
      </c>
      <c r="Q84" s="1279"/>
    </row>
    <row r="85" spans="2:17" ht="33.6" customHeight="1">
      <c r="B85" s="627" t="s">
        <v>2375</v>
      </c>
      <c r="C85" s="217" t="s">
        <v>2667</v>
      </c>
      <c r="D85" s="119" t="s">
        <v>3838</v>
      </c>
      <c r="E85" s="47">
        <v>16727876</v>
      </c>
      <c r="F85" s="47" t="s">
        <v>212</v>
      </c>
      <c r="G85" s="213" t="s">
        <v>244</v>
      </c>
      <c r="H85" s="418">
        <v>34153</v>
      </c>
      <c r="I85" s="698">
        <v>101032</v>
      </c>
      <c r="J85" s="47" t="s">
        <v>3498</v>
      </c>
      <c r="K85" s="554" t="s">
        <v>3498</v>
      </c>
      <c r="L85" s="121" t="s">
        <v>3498</v>
      </c>
      <c r="M85" s="605" t="s">
        <v>18</v>
      </c>
      <c r="N85" s="605" t="s">
        <v>19</v>
      </c>
      <c r="O85" s="1266"/>
      <c r="P85" s="1278" t="s">
        <v>3577</v>
      </c>
      <c r="Q85" s="1279"/>
    </row>
    <row r="86" spans="2:17" ht="33.6" customHeight="1">
      <c r="B86" s="1499" t="s">
        <v>2375</v>
      </c>
      <c r="C86" s="1499" t="s">
        <v>2667</v>
      </c>
      <c r="D86" s="1360" t="s">
        <v>3839</v>
      </c>
      <c r="E86" s="1360">
        <v>34606285</v>
      </c>
      <c r="F86" s="1360" t="s">
        <v>114</v>
      </c>
      <c r="G86" s="1499" t="s">
        <v>2886</v>
      </c>
      <c r="H86" s="1502">
        <v>39991</v>
      </c>
      <c r="I86" s="1505">
        <v>112882</v>
      </c>
      <c r="J86" s="47" t="s">
        <v>3840</v>
      </c>
      <c r="K86" s="554" t="s">
        <v>3841</v>
      </c>
      <c r="L86" s="121" t="s">
        <v>3498</v>
      </c>
      <c r="M86" s="605"/>
      <c r="N86" s="605" t="s">
        <v>19</v>
      </c>
      <c r="O86" s="1281" t="s">
        <v>18</v>
      </c>
      <c r="P86" s="1280" t="s">
        <v>3599</v>
      </c>
      <c r="Q86" s="1280"/>
    </row>
    <row r="87" spans="2:17" ht="33.6" customHeight="1">
      <c r="B87" s="1500"/>
      <c r="C87" s="1500"/>
      <c r="D87" s="1361"/>
      <c r="E87" s="1361"/>
      <c r="F87" s="1361"/>
      <c r="G87" s="1500"/>
      <c r="H87" s="1503"/>
      <c r="I87" s="1506"/>
      <c r="J87" s="47" t="s">
        <v>3538</v>
      </c>
      <c r="K87" s="554" t="s">
        <v>3842</v>
      </c>
      <c r="L87" s="121" t="s">
        <v>3498</v>
      </c>
      <c r="M87" s="1281" t="s">
        <v>18</v>
      </c>
      <c r="N87" s="605" t="s">
        <v>19</v>
      </c>
      <c r="O87" s="1281"/>
      <c r="P87" s="1280" t="s">
        <v>3599</v>
      </c>
      <c r="Q87" s="1280"/>
    </row>
    <row r="88" spans="2:17" ht="33.6" customHeight="1">
      <c r="B88" s="1500"/>
      <c r="C88" s="1500"/>
      <c r="D88" s="1361"/>
      <c r="E88" s="1361"/>
      <c r="F88" s="1361"/>
      <c r="G88" s="1500"/>
      <c r="H88" s="1503"/>
      <c r="I88" s="1506"/>
      <c r="J88" s="47" t="s">
        <v>3843</v>
      </c>
      <c r="K88" s="554" t="s">
        <v>3844</v>
      </c>
      <c r="L88" s="121" t="s">
        <v>3498</v>
      </c>
      <c r="M88" s="1281"/>
      <c r="N88" s="605" t="s">
        <v>19</v>
      </c>
      <c r="O88" s="1281"/>
      <c r="P88" s="1280" t="s">
        <v>3599</v>
      </c>
      <c r="Q88" s="1280"/>
    </row>
    <row r="89" spans="2:17" ht="33.6" customHeight="1">
      <c r="B89" s="1500"/>
      <c r="C89" s="1500"/>
      <c r="D89" s="1361"/>
      <c r="E89" s="1361"/>
      <c r="F89" s="1361"/>
      <c r="G89" s="1500"/>
      <c r="H89" s="1503"/>
      <c r="I89" s="1506"/>
      <c r="J89" s="47" t="s">
        <v>3845</v>
      </c>
      <c r="K89" s="554" t="s">
        <v>3846</v>
      </c>
      <c r="L89" s="121" t="s">
        <v>3498</v>
      </c>
      <c r="M89" s="1281"/>
      <c r="N89" s="605" t="s">
        <v>19</v>
      </c>
      <c r="O89" s="1281"/>
      <c r="P89" s="1280" t="s">
        <v>3599</v>
      </c>
      <c r="Q89" s="1280"/>
    </row>
    <row r="90" spans="2:17" ht="33.6" customHeight="1">
      <c r="B90" s="1500"/>
      <c r="C90" s="1500"/>
      <c r="D90" s="1361"/>
      <c r="E90" s="1361"/>
      <c r="F90" s="1361"/>
      <c r="G90" s="1500"/>
      <c r="H90" s="1503"/>
      <c r="I90" s="1506"/>
      <c r="J90" s="46" t="s">
        <v>3847</v>
      </c>
      <c r="K90" s="188" t="s">
        <v>3848</v>
      </c>
      <c r="L90" s="122" t="s">
        <v>3849</v>
      </c>
      <c r="M90" s="1281"/>
      <c r="N90" s="605" t="s">
        <v>19</v>
      </c>
      <c r="O90" s="1281"/>
      <c r="P90" s="1281" t="s">
        <v>3850</v>
      </c>
      <c r="Q90" s="1281"/>
    </row>
    <row r="91" spans="2:17" ht="33.6" customHeight="1">
      <c r="B91" s="1500"/>
      <c r="C91" s="1500"/>
      <c r="D91" s="1361"/>
      <c r="E91" s="1361"/>
      <c r="F91" s="1361"/>
      <c r="G91" s="1500"/>
      <c r="H91" s="1503"/>
      <c r="I91" s="1506"/>
      <c r="J91" s="47" t="s">
        <v>3761</v>
      </c>
      <c r="K91" s="554" t="s">
        <v>3851</v>
      </c>
      <c r="L91" s="122" t="s">
        <v>3849</v>
      </c>
      <c r="M91" s="1281"/>
      <c r="N91" s="605" t="s">
        <v>19</v>
      </c>
      <c r="O91" s="1281"/>
      <c r="P91" s="1281" t="s">
        <v>3852</v>
      </c>
      <c r="Q91" s="1281"/>
    </row>
    <row r="92" spans="2:17" ht="78.75" customHeight="1">
      <c r="B92" s="1500"/>
      <c r="C92" s="1500"/>
      <c r="D92" s="1361"/>
      <c r="E92" s="1361"/>
      <c r="F92" s="1361"/>
      <c r="G92" s="1500"/>
      <c r="H92" s="1503"/>
      <c r="I92" s="1506"/>
      <c r="J92" s="47" t="s">
        <v>3853</v>
      </c>
      <c r="K92" s="554" t="s">
        <v>3848</v>
      </c>
      <c r="L92" s="122" t="s">
        <v>3849</v>
      </c>
      <c r="M92" s="1281"/>
      <c r="N92" s="605" t="s">
        <v>19</v>
      </c>
      <c r="O92" s="1281"/>
      <c r="P92" s="1276" t="s">
        <v>3854</v>
      </c>
      <c r="Q92" s="1277"/>
    </row>
    <row r="93" spans="2:17" ht="33.6" customHeight="1">
      <c r="B93" s="1501"/>
      <c r="C93" s="1501"/>
      <c r="D93" s="1362"/>
      <c r="E93" s="1362"/>
      <c r="F93" s="1362"/>
      <c r="G93" s="1501"/>
      <c r="H93" s="1504"/>
      <c r="I93" s="1507"/>
      <c r="J93" s="44" t="s">
        <v>3544</v>
      </c>
      <c r="K93" s="44" t="s">
        <v>3855</v>
      </c>
      <c r="L93" s="44" t="s">
        <v>3498</v>
      </c>
      <c r="M93" s="1281"/>
      <c r="N93" s="605" t="s">
        <v>19</v>
      </c>
      <c r="O93" s="1281"/>
      <c r="P93" s="1280" t="s">
        <v>3599</v>
      </c>
      <c r="Q93" s="1280"/>
    </row>
    <row r="94" spans="2:17" ht="33.6" customHeight="1">
      <c r="B94" s="740"/>
      <c r="C94" s="740"/>
      <c r="D94" s="826"/>
      <c r="E94" s="826"/>
      <c r="F94" s="826"/>
      <c r="G94" s="740"/>
      <c r="H94" s="828"/>
      <c r="I94" s="829"/>
      <c r="J94" s="32"/>
      <c r="K94" s="32"/>
      <c r="L94" s="32"/>
      <c r="M94" s="404"/>
      <c r="N94" s="404"/>
      <c r="O94" s="404"/>
      <c r="P94" s="773"/>
      <c r="Q94" s="773"/>
    </row>
    <row r="95" spans="2:17" ht="33.6" customHeight="1">
      <c r="B95" s="217" t="s">
        <v>497</v>
      </c>
      <c r="C95" s="217" t="s">
        <v>3856</v>
      </c>
      <c r="D95" s="47" t="s">
        <v>3857</v>
      </c>
      <c r="E95" s="47">
        <v>14698504</v>
      </c>
      <c r="F95" s="47" t="s">
        <v>3858</v>
      </c>
      <c r="G95" s="217" t="s">
        <v>132</v>
      </c>
      <c r="H95" s="418">
        <v>41374</v>
      </c>
      <c r="I95" s="698" t="s">
        <v>53</v>
      </c>
      <c r="J95" s="44" t="s">
        <v>188</v>
      </c>
      <c r="K95" s="44" t="s">
        <v>3859</v>
      </c>
      <c r="L95" s="44" t="s">
        <v>497</v>
      </c>
      <c r="M95" s="605" t="s">
        <v>53</v>
      </c>
      <c r="N95" s="605" t="s">
        <v>53</v>
      </c>
      <c r="O95" s="605" t="s">
        <v>53</v>
      </c>
      <c r="P95" s="1276"/>
      <c r="Q95" s="1277"/>
    </row>
    <row r="96" spans="2:17" ht="33.6" customHeight="1">
      <c r="B96" s="217" t="s">
        <v>3860</v>
      </c>
      <c r="C96" s="217" t="s">
        <v>2655</v>
      </c>
      <c r="D96" s="47" t="s">
        <v>3861</v>
      </c>
      <c r="E96" s="47">
        <v>25389353</v>
      </c>
      <c r="F96" s="47" t="s">
        <v>305</v>
      </c>
      <c r="G96" s="217" t="s">
        <v>3862</v>
      </c>
      <c r="H96" s="418">
        <v>34936</v>
      </c>
      <c r="I96" s="698" t="s">
        <v>53</v>
      </c>
      <c r="J96" s="44" t="s">
        <v>3498</v>
      </c>
      <c r="K96" s="44" t="s">
        <v>3498</v>
      </c>
      <c r="L96" s="44" t="s">
        <v>3498</v>
      </c>
      <c r="M96" s="605" t="s">
        <v>53</v>
      </c>
      <c r="N96" s="605" t="s">
        <v>53</v>
      </c>
      <c r="O96" s="605" t="s">
        <v>53</v>
      </c>
      <c r="P96" s="1276"/>
      <c r="Q96" s="1277"/>
    </row>
    <row r="97" spans="1:26" ht="33.6" customHeight="1">
      <c r="B97" s="1499" t="s">
        <v>3860</v>
      </c>
      <c r="C97" s="1499" t="s">
        <v>2655</v>
      </c>
      <c r="D97" s="1360" t="s">
        <v>3863</v>
      </c>
      <c r="E97" s="1360">
        <v>1149684344</v>
      </c>
      <c r="F97" s="1360" t="s">
        <v>305</v>
      </c>
      <c r="G97" s="1499" t="s">
        <v>3773</v>
      </c>
      <c r="H97" s="1502">
        <v>40621</v>
      </c>
      <c r="I97" s="1505" t="s">
        <v>53</v>
      </c>
      <c r="J97" s="44" t="s">
        <v>3864</v>
      </c>
      <c r="K97" s="44" t="s">
        <v>3865</v>
      </c>
      <c r="L97" s="44" t="s">
        <v>3866</v>
      </c>
      <c r="M97" s="1265" t="s">
        <v>53</v>
      </c>
      <c r="N97" s="1265" t="s">
        <v>53</v>
      </c>
      <c r="O97" s="1265" t="s">
        <v>53</v>
      </c>
      <c r="P97" s="1298"/>
      <c r="Q97" s="1299"/>
    </row>
    <row r="98" spans="1:26" ht="33.6" customHeight="1">
      <c r="B98" s="1501"/>
      <c r="C98" s="1501"/>
      <c r="D98" s="1362"/>
      <c r="E98" s="1362"/>
      <c r="F98" s="1362"/>
      <c r="G98" s="1501"/>
      <c r="H98" s="1504"/>
      <c r="I98" s="1507"/>
      <c r="J98" s="44" t="s">
        <v>3867</v>
      </c>
      <c r="K98" s="44" t="s">
        <v>3868</v>
      </c>
      <c r="L98" s="44" t="s">
        <v>3869</v>
      </c>
      <c r="M98" s="1266"/>
      <c r="N98" s="1266"/>
      <c r="O98" s="1266"/>
      <c r="P98" s="1308"/>
      <c r="Q98" s="1309"/>
    </row>
    <row r="101" spans="1:26" ht="46.15" customHeight="1">
      <c r="B101" s="115" t="s">
        <v>17</v>
      </c>
      <c r="C101" s="115" t="s">
        <v>119</v>
      </c>
      <c r="D101" s="1271" t="s">
        <v>82</v>
      </c>
      <c r="E101" s="1273"/>
    </row>
    <row r="102" spans="1:26" ht="46.9" customHeight="1">
      <c r="B102" s="129" t="s">
        <v>181</v>
      </c>
      <c r="C102" s="605" t="s">
        <v>18</v>
      </c>
      <c r="D102" s="1281"/>
      <c r="E102" s="1281"/>
    </row>
    <row r="104" spans="1:26" ht="15.75" thickBot="1"/>
    <row r="105" spans="1:26" ht="27" thickBot="1">
      <c r="B105" s="1268" t="s">
        <v>121</v>
      </c>
      <c r="C105" s="1269"/>
      <c r="D105" s="1269"/>
      <c r="E105" s="1269"/>
      <c r="F105" s="1269"/>
      <c r="G105" s="1269"/>
      <c r="H105" s="1269"/>
      <c r="I105" s="1269"/>
      <c r="J105" s="1269"/>
      <c r="K105" s="1269"/>
      <c r="L105" s="1269"/>
      <c r="M105" s="1269"/>
      <c r="N105" s="1270"/>
      <c r="O105" s="1268"/>
      <c r="P105" s="1269"/>
    </row>
    <row r="107" spans="1:26" ht="15.75" thickBot="1"/>
    <row r="108" spans="1:26" ht="27" thickBot="1">
      <c r="B108" s="1268" t="s">
        <v>122</v>
      </c>
      <c r="C108" s="1269"/>
      <c r="D108" s="1269"/>
      <c r="E108" s="1269"/>
      <c r="F108" s="1269"/>
      <c r="G108" s="1269"/>
      <c r="H108" s="1269"/>
      <c r="I108" s="1269"/>
      <c r="J108" s="1269"/>
      <c r="K108" s="1269"/>
      <c r="L108" s="1269"/>
      <c r="M108" s="1269"/>
      <c r="N108" s="1270"/>
    </row>
    <row r="110" spans="1:26" ht="15.75" thickBot="1">
      <c r="M110" s="51"/>
      <c r="N110" s="51"/>
    </row>
    <row r="111" spans="1:26" s="15" customFormat="1" ht="109.5" customHeight="1">
      <c r="B111" s="52" t="s">
        <v>33</v>
      </c>
      <c r="C111" s="52" t="s">
        <v>34</v>
      </c>
      <c r="D111" s="52" t="s">
        <v>35</v>
      </c>
      <c r="E111" s="52" t="s">
        <v>36</v>
      </c>
      <c r="F111" s="52" t="s">
        <v>37</v>
      </c>
      <c r="G111" s="52" t="s">
        <v>38</v>
      </c>
      <c r="H111" s="52" t="s">
        <v>39</v>
      </c>
      <c r="I111" s="52" t="s">
        <v>40</v>
      </c>
      <c r="J111" s="52" t="s">
        <v>41</v>
      </c>
      <c r="K111" s="52" t="s">
        <v>42</v>
      </c>
      <c r="L111" s="52" t="s">
        <v>43</v>
      </c>
      <c r="M111" s="53" t="s">
        <v>44</v>
      </c>
      <c r="N111" s="52" t="s">
        <v>45</v>
      </c>
      <c r="O111" s="52" t="s">
        <v>46</v>
      </c>
      <c r="P111" s="54" t="s">
        <v>47</v>
      </c>
      <c r="Q111" s="54" t="s">
        <v>48</v>
      </c>
    </row>
    <row r="112" spans="1:26" s="162" customFormat="1">
      <c r="A112" s="150">
        <v>1</v>
      </c>
      <c r="B112" s="153"/>
      <c r="C112" s="152"/>
      <c r="D112" s="153"/>
      <c r="E112" s="159"/>
      <c r="F112" s="155"/>
      <c r="G112" s="184"/>
      <c r="H112" s="156"/>
      <c r="I112" s="156"/>
      <c r="J112" s="157"/>
      <c r="K112" s="769"/>
      <c r="L112" s="157"/>
      <c r="M112" s="173"/>
      <c r="N112" s="173"/>
      <c r="O112" s="160"/>
      <c r="P112" s="160"/>
      <c r="Q112" s="174"/>
      <c r="R112" s="175"/>
      <c r="S112" s="175"/>
      <c r="T112" s="175"/>
      <c r="U112" s="175"/>
      <c r="V112" s="175"/>
      <c r="W112" s="175"/>
      <c r="X112" s="175"/>
      <c r="Y112" s="175"/>
      <c r="Z112" s="175"/>
    </row>
    <row r="113" spans="1:17" s="162" customFormat="1">
      <c r="A113" s="150"/>
      <c r="B113" s="151" t="s">
        <v>28</v>
      </c>
      <c r="C113" s="152"/>
      <c r="D113" s="153"/>
      <c r="E113" s="154"/>
      <c r="F113" s="155"/>
      <c r="G113" s="155"/>
      <c r="H113" s="155"/>
      <c r="I113" s="157"/>
      <c r="J113" s="157"/>
      <c r="K113" s="158">
        <f>SUM(K112:K112)</f>
        <v>0</v>
      </c>
      <c r="L113" s="158">
        <f>SUM(L112:L112)</f>
        <v>0</v>
      </c>
      <c r="M113" s="185">
        <f>SUM(M112:M112)</f>
        <v>0</v>
      </c>
      <c r="N113" s="158">
        <f>SUM(N112:N112)</f>
        <v>0</v>
      </c>
      <c r="O113" s="160"/>
      <c r="P113" s="160"/>
      <c r="Q113" s="161"/>
    </row>
    <row r="114" spans="1:17">
      <c r="B114" s="112"/>
      <c r="C114" s="112"/>
      <c r="D114" s="112"/>
      <c r="E114" s="163"/>
      <c r="F114" s="112"/>
      <c r="G114" s="112"/>
      <c r="H114" s="112"/>
      <c r="I114" s="112"/>
      <c r="J114" s="112"/>
      <c r="K114" s="112"/>
      <c r="L114" s="112"/>
      <c r="M114" s="112"/>
      <c r="N114" s="112"/>
      <c r="O114" s="112"/>
      <c r="P114" s="112"/>
    </row>
    <row r="115" spans="1:17" ht="18.75">
      <c r="B115" s="166" t="s">
        <v>123</v>
      </c>
      <c r="C115" s="176">
        <f>+K113</f>
        <v>0</v>
      </c>
      <c r="H115" s="168"/>
      <c r="I115" s="168"/>
      <c r="J115" s="168"/>
      <c r="K115" s="168"/>
      <c r="L115" s="168"/>
      <c r="M115" s="168"/>
      <c r="N115" s="112"/>
      <c r="O115" s="112"/>
      <c r="P115" s="112"/>
    </row>
    <row r="117" spans="1:17" ht="15.75" thickBot="1"/>
    <row r="118" spans="1:17" ht="37.15" customHeight="1" thickBot="1">
      <c r="B118" s="177" t="s">
        <v>124</v>
      </c>
      <c r="C118" s="142" t="s">
        <v>125</v>
      </c>
      <c r="D118" s="177" t="s">
        <v>27</v>
      </c>
      <c r="E118" s="142" t="s">
        <v>126</v>
      </c>
    </row>
    <row r="119" spans="1:17" ht="41.45" customHeight="1">
      <c r="B119" s="178" t="s">
        <v>127</v>
      </c>
      <c r="C119" s="179">
        <v>20</v>
      </c>
      <c r="D119" s="179"/>
      <c r="E119" s="1282">
        <f>+D119+D120+D121</f>
        <v>0</v>
      </c>
    </row>
    <row r="120" spans="1:17">
      <c r="B120" s="178" t="s">
        <v>128</v>
      </c>
      <c r="C120" s="118">
        <v>30</v>
      </c>
      <c r="D120" s="605">
        <v>0</v>
      </c>
      <c r="E120" s="1283"/>
    </row>
    <row r="121" spans="1:17" ht="15.75" thickBot="1">
      <c r="B121" s="178" t="s">
        <v>129</v>
      </c>
      <c r="C121" s="180">
        <v>40</v>
      </c>
      <c r="D121" s="180">
        <v>0</v>
      </c>
      <c r="E121" s="1284"/>
    </row>
    <row r="123" spans="1:17" ht="15.75" thickBot="1"/>
    <row r="124" spans="1:17" ht="27" thickBot="1">
      <c r="B124" s="1268" t="s">
        <v>130</v>
      </c>
      <c r="C124" s="1269"/>
      <c r="D124" s="1269"/>
      <c r="E124" s="1269"/>
      <c r="F124" s="1269"/>
      <c r="G124" s="1269"/>
      <c r="H124" s="1269"/>
      <c r="I124" s="1269"/>
      <c r="J124" s="1269"/>
      <c r="K124" s="1269"/>
      <c r="L124" s="1269"/>
      <c r="M124" s="1269"/>
      <c r="N124" s="1270"/>
    </row>
    <row r="126" spans="1:17" ht="76.5" customHeight="1">
      <c r="B126" s="114" t="s">
        <v>92</v>
      </c>
      <c r="C126" s="114" t="s">
        <v>93</v>
      </c>
      <c r="D126" s="114" t="s">
        <v>94</v>
      </c>
      <c r="E126" s="114" t="s">
        <v>95</v>
      </c>
      <c r="F126" s="114" t="s">
        <v>96</v>
      </c>
      <c r="G126" s="114" t="s">
        <v>97</v>
      </c>
      <c r="H126" s="114" t="s">
        <v>98</v>
      </c>
      <c r="I126" s="114" t="s">
        <v>99</v>
      </c>
      <c r="J126" s="1271" t="s">
        <v>1608</v>
      </c>
      <c r="K126" s="1272"/>
      <c r="L126" s="1273"/>
      <c r="M126" s="114" t="s">
        <v>101</v>
      </c>
      <c r="N126" s="114" t="s">
        <v>102</v>
      </c>
      <c r="O126" s="114" t="s">
        <v>103</v>
      </c>
      <c r="P126" s="1527" t="s">
        <v>82</v>
      </c>
      <c r="Q126" s="1528"/>
    </row>
    <row r="127" spans="1:17" ht="126" customHeight="1">
      <c r="B127" s="213" t="s">
        <v>460</v>
      </c>
      <c r="C127" s="213" t="s">
        <v>3856</v>
      </c>
      <c r="D127" s="119"/>
      <c r="E127" s="119"/>
      <c r="F127" s="141"/>
      <c r="G127" s="119"/>
      <c r="H127" s="219"/>
      <c r="I127" s="120"/>
      <c r="J127" s="46"/>
      <c r="K127" s="188"/>
      <c r="L127" s="122"/>
      <c r="M127" s="44"/>
      <c r="N127" s="44"/>
      <c r="O127" s="638"/>
      <c r="P127" s="1280"/>
      <c r="Q127" s="1280"/>
    </row>
    <row r="128" spans="1:17" ht="60.75" customHeight="1">
      <c r="B128" s="213" t="s">
        <v>461</v>
      </c>
      <c r="C128" s="213" t="s">
        <v>3856</v>
      </c>
      <c r="D128" s="119"/>
      <c r="E128" s="119"/>
      <c r="F128" s="47"/>
      <c r="G128" s="119"/>
      <c r="H128" s="219"/>
      <c r="I128" s="120"/>
      <c r="J128" s="46"/>
      <c r="K128" s="188"/>
      <c r="L128" s="122"/>
      <c r="M128" s="44"/>
      <c r="N128" s="44"/>
      <c r="O128" s="638"/>
      <c r="P128" s="1280"/>
      <c r="Q128" s="1280"/>
    </row>
    <row r="129" spans="1:17" ht="95.25" customHeight="1">
      <c r="B129" s="213" t="s">
        <v>462</v>
      </c>
      <c r="C129" s="213" t="s">
        <v>3856</v>
      </c>
      <c r="D129" s="119"/>
      <c r="E129" s="119"/>
      <c r="F129" s="119"/>
      <c r="G129" s="119"/>
      <c r="H129" s="47"/>
      <c r="I129" s="119"/>
      <c r="J129" s="119"/>
      <c r="K129" s="119"/>
      <c r="L129" s="119"/>
      <c r="M129" s="44"/>
      <c r="N129" s="44"/>
      <c r="O129" s="44"/>
      <c r="P129" s="1280"/>
      <c r="Q129" s="1280"/>
    </row>
    <row r="130" spans="1:17" ht="95.25" customHeight="1">
      <c r="B130" s="44" t="s">
        <v>3568</v>
      </c>
      <c r="C130" s="213" t="s">
        <v>3856</v>
      </c>
      <c r="D130" s="44"/>
      <c r="E130" s="44"/>
      <c r="F130" s="44"/>
      <c r="G130" s="119"/>
      <c r="H130" s="47"/>
      <c r="I130" s="119"/>
      <c r="J130" s="119"/>
      <c r="K130" s="119"/>
      <c r="L130" s="119"/>
      <c r="M130" s="44"/>
      <c r="N130" s="44"/>
      <c r="O130" s="44"/>
      <c r="P130" s="1276"/>
      <c r="Q130" s="1277"/>
    </row>
    <row r="131" spans="1:17">
      <c r="B131" s="44" t="s">
        <v>3569</v>
      </c>
      <c r="C131" s="213" t="s">
        <v>3856</v>
      </c>
      <c r="D131" s="44"/>
      <c r="E131" s="44"/>
      <c r="F131" s="44"/>
      <c r="G131" s="44"/>
      <c r="H131" s="206"/>
      <c r="I131" s="44"/>
      <c r="J131" s="44"/>
      <c r="K131" s="770"/>
      <c r="L131" s="129"/>
      <c r="M131" s="44"/>
      <c r="N131" s="44"/>
      <c r="O131" s="44"/>
      <c r="P131" s="1276"/>
      <c r="Q131" s="1277"/>
    </row>
    <row r="132" spans="1:17">
      <c r="B132" s="44" t="s">
        <v>3570</v>
      </c>
      <c r="C132" s="44" t="s">
        <v>328</v>
      </c>
      <c r="D132" s="44"/>
      <c r="E132" s="44"/>
      <c r="F132" s="44"/>
      <c r="G132" s="44"/>
      <c r="H132" s="206"/>
      <c r="I132" s="44"/>
      <c r="J132" s="44"/>
      <c r="K132" s="770"/>
      <c r="L132" s="129"/>
      <c r="M132" s="44"/>
      <c r="N132" s="44"/>
      <c r="O132" s="44"/>
      <c r="P132" s="1276"/>
      <c r="Q132" s="1277"/>
    </row>
    <row r="133" spans="1:17">
      <c r="A133" s="32"/>
      <c r="B133" s="32"/>
      <c r="C133" s="32"/>
      <c r="D133" s="32"/>
      <c r="E133" s="32"/>
      <c r="F133" s="758"/>
      <c r="G133" s="32"/>
      <c r="H133" s="1045"/>
      <c r="I133" s="32"/>
      <c r="J133" s="32"/>
      <c r="K133" s="1046"/>
      <c r="L133" s="660"/>
      <c r="M133" s="32"/>
      <c r="N133" s="32"/>
      <c r="O133" s="32"/>
      <c r="P133" s="773"/>
      <c r="Q133" s="773"/>
    </row>
    <row r="134" spans="1:17" ht="15.75" thickBot="1">
      <c r="A134" s="32"/>
      <c r="B134" s="32"/>
      <c r="C134" s="32"/>
      <c r="D134" s="32"/>
      <c r="E134" s="32"/>
      <c r="F134" s="758"/>
      <c r="G134" s="32"/>
      <c r="H134" s="1045"/>
      <c r="I134" s="32"/>
      <c r="J134" s="32"/>
      <c r="K134" s="1046"/>
      <c r="L134" s="660"/>
      <c r="M134" s="32"/>
      <c r="N134" s="32"/>
      <c r="O134" s="32"/>
      <c r="P134" s="773"/>
      <c r="Q134" s="773"/>
    </row>
    <row r="135" spans="1:17" ht="54" customHeight="1" thickBot="1">
      <c r="B135" s="1054" t="s">
        <v>17</v>
      </c>
      <c r="C135" s="1055" t="s">
        <v>124</v>
      </c>
      <c r="D135" s="1056" t="s">
        <v>125</v>
      </c>
      <c r="E135" s="1057" t="s">
        <v>27</v>
      </c>
      <c r="F135" s="1058" t="s">
        <v>138</v>
      </c>
      <c r="G135" s="143"/>
    </row>
    <row r="136" spans="1:17" ht="120.75" customHeight="1">
      <c r="B136" s="1526" t="s">
        <v>139</v>
      </c>
      <c r="C136" s="1059" t="s">
        <v>140</v>
      </c>
      <c r="D136" s="599">
        <v>25</v>
      </c>
      <c r="E136" s="599"/>
      <c r="F136" s="1286">
        <f>+E136+E137+E138</f>
        <v>0</v>
      </c>
      <c r="G136" s="145"/>
    </row>
    <row r="137" spans="1:17" ht="76.150000000000006" customHeight="1">
      <c r="B137" s="1285"/>
      <c r="C137" s="144" t="s">
        <v>141</v>
      </c>
      <c r="D137" s="602">
        <v>25</v>
      </c>
      <c r="E137" s="605"/>
      <c r="F137" s="1287"/>
      <c r="G137" s="145"/>
    </row>
    <row r="138" spans="1:17" ht="69" customHeight="1">
      <c r="B138" s="1285"/>
      <c r="C138" s="144" t="s">
        <v>142</v>
      </c>
      <c r="D138" s="605">
        <v>10</v>
      </c>
      <c r="E138" s="605"/>
      <c r="F138" s="1288"/>
      <c r="G138" s="145"/>
    </row>
    <row r="139" spans="1:17">
      <c r="C139"/>
    </row>
    <row r="141" spans="1:17">
      <c r="B141" s="42" t="s">
        <v>143</v>
      </c>
    </row>
    <row r="144" spans="1:17">
      <c r="B144" s="43" t="s">
        <v>17</v>
      </c>
      <c r="C144" s="43" t="s">
        <v>26</v>
      </c>
      <c r="D144" s="615" t="s">
        <v>27</v>
      </c>
      <c r="E144" s="615" t="s">
        <v>28</v>
      </c>
    </row>
    <row r="145" spans="2:5" ht="28.5">
      <c r="B145" s="49" t="s">
        <v>144</v>
      </c>
      <c r="C145" s="50">
        <v>40</v>
      </c>
      <c r="D145" s="605">
        <f>+E119</f>
        <v>0</v>
      </c>
      <c r="E145" s="1265">
        <f>+D145+D146</f>
        <v>0</v>
      </c>
    </row>
    <row r="146" spans="2:5" ht="42.75">
      <c r="B146" s="49" t="s">
        <v>145</v>
      </c>
      <c r="C146" s="50">
        <v>60</v>
      </c>
      <c r="D146" s="605">
        <f>+F136</f>
        <v>0</v>
      </c>
      <c r="E146" s="1266"/>
    </row>
  </sheetData>
  <mergeCells count="109">
    <mergeCell ref="P130:Q130"/>
    <mergeCell ref="P131:Q131"/>
    <mergeCell ref="P132:Q132"/>
    <mergeCell ref="B136:B138"/>
    <mergeCell ref="F136:F138"/>
    <mergeCell ref="E145:E146"/>
    <mergeCell ref="B124:N124"/>
    <mergeCell ref="J126:L126"/>
    <mergeCell ref="P126:Q126"/>
    <mergeCell ref="P127:Q127"/>
    <mergeCell ref="P128:Q128"/>
    <mergeCell ref="P129:Q129"/>
    <mergeCell ref="D101:E101"/>
    <mergeCell ref="D102:E102"/>
    <mergeCell ref="B105:N105"/>
    <mergeCell ref="O105:P105"/>
    <mergeCell ref="B108:N108"/>
    <mergeCell ref="E119:E121"/>
    <mergeCell ref="H97:H98"/>
    <mergeCell ref="I97:I98"/>
    <mergeCell ref="M97:M98"/>
    <mergeCell ref="N97:N98"/>
    <mergeCell ref="O97:O98"/>
    <mergeCell ref="P97:Q98"/>
    <mergeCell ref="P92:Q92"/>
    <mergeCell ref="P93:Q93"/>
    <mergeCell ref="P95:Q95"/>
    <mergeCell ref="P96:Q96"/>
    <mergeCell ref="B97:B98"/>
    <mergeCell ref="C97:C98"/>
    <mergeCell ref="D97:D98"/>
    <mergeCell ref="E97:E98"/>
    <mergeCell ref="F97:F98"/>
    <mergeCell ref="G97:G98"/>
    <mergeCell ref="H86:H93"/>
    <mergeCell ref="I86:I93"/>
    <mergeCell ref="O86:O93"/>
    <mergeCell ref="P86:Q86"/>
    <mergeCell ref="M87:M93"/>
    <mergeCell ref="P87:Q87"/>
    <mergeCell ref="P88:Q88"/>
    <mergeCell ref="P89:Q89"/>
    <mergeCell ref="P90:Q90"/>
    <mergeCell ref="P91:Q91"/>
    <mergeCell ref="B86:B93"/>
    <mergeCell ref="C86:C93"/>
    <mergeCell ref="D86:D93"/>
    <mergeCell ref="E86:E93"/>
    <mergeCell ref="M80:M82"/>
    <mergeCell ref="O80:O82"/>
    <mergeCell ref="P80:Q80"/>
    <mergeCell ref="P81:Q81"/>
    <mergeCell ref="P82:Q82"/>
    <mergeCell ref="O83:O85"/>
    <mergeCell ref="P83:Q83"/>
    <mergeCell ref="P84:Q84"/>
    <mergeCell ref="P85:Q85"/>
    <mergeCell ref="B80:B82"/>
    <mergeCell ref="C80:C82"/>
    <mergeCell ref="D80:D82"/>
    <mergeCell ref="E80:E82"/>
    <mergeCell ref="F80:F82"/>
    <mergeCell ref="G80:G82"/>
    <mergeCell ref="H80:H82"/>
    <mergeCell ref="I80:I82"/>
    <mergeCell ref="F86:F93"/>
    <mergeCell ref="G86:G93"/>
    <mergeCell ref="O61:P61"/>
    <mergeCell ref="O62:P62"/>
    <mergeCell ref="B68:N68"/>
    <mergeCell ref="J71:L71"/>
    <mergeCell ref="P71:Q71"/>
    <mergeCell ref="B72:B79"/>
    <mergeCell ref="C72:C79"/>
    <mergeCell ref="D72:D79"/>
    <mergeCell ref="E72:E79"/>
    <mergeCell ref="F72:F79"/>
    <mergeCell ref="P72:Q72"/>
    <mergeCell ref="P73:Q73"/>
    <mergeCell ref="P74:Q74"/>
    <mergeCell ref="P75:Q75"/>
    <mergeCell ref="P76:Q76"/>
    <mergeCell ref="P77:Q77"/>
    <mergeCell ref="G72:G79"/>
    <mergeCell ref="H72:H79"/>
    <mergeCell ref="I72:I79"/>
    <mergeCell ref="M72:M79"/>
    <mergeCell ref="N72:N79"/>
    <mergeCell ref="O72:O79"/>
    <mergeCell ref="P78:Q78"/>
    <mergeCell ref="P79:Q79"/>
    <mergeCell ref="F54:R54"/>
    <mergeCell ref="C56:N56"/>
    <mergeCell ref="B58:N58"/>
    <mergeCell ref="C10:E10"/>
    <mergeCell ref="B14:C15"/>
    <mergeCell ref="B16:C16"/>
    <mergeCell ref="E24:Q24"/>
    <mergeCell ref="E35:E36"/>
    <mergeCell ref="M38:N38"/>
    <mergeCell ref="B2:P2"/>
    <mergeCell ref="B4:P4"/>
    <mergeCell ref="C6:N6"/>
    <mergeCell ref="C7:N7"/>
    <mergeCell ref="C8:N8"/>
    <mergeCell ref="C9:N9"/>
    <mergeCell ref="B52:B53"/>
    <mergeCell ref="C52:C53"/>
    <mergeCell ref="D52:E52"/>
  </mergeCells>
  <dataValidations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18:A37 IS18:IS37 SO18:SO37 ACK18:ACK37 AMG18:AMG37 AWC18:AWC37 BFY18:BFY37 BPU18:BPU37 BZQ18:BZQ37 CJM18:CJM37 CTI18:CTI37 DDE18:DDE37 DNA18:DNA37 DWW18:DWW37 EGS18:EGS37 EQO18:EQO37 FAK18:FAK37 FKG18:FKG37 FUC18:FUC37 GDY18:GDY37 GNU18:GNU37 GXQ18:GXQ37 HHM18:HHM37 HRI18:HRI37 IBE18:IBE37 ILA18:ILA37 IUW18:IUW37 JES18:JES37 JOO18:JOO37 JYK18:JYK37 KIG18:KIG37 KSC18:KSC37 LBY18:LBY37 LLU18:LLU37 LVQ18:LVQ37 MFM18:MFM37 MPI18:MPI37 MZE18:MZE37 NJA18:NJA37 NSW18:NSW37 OCS18:OCS37 OMO18:OMO37 OWK18:OWK37 PGG18:PGG37 PQC18:PQC37 PZY18:PZY37 QJU18:QJU37 QTQ18:QTQ37 RDM18:RDM37 RNI18:RNI37 RXE18:RXE37 SHA18:SHA37 SQW18:SQW37 TAS18:TAS37 TKO18:TKO37 TUK18:TUK37 UEG18:UEG37 UOC18:UOC37 UXY18:UXY37 VHU18:VHU37 VRQ18:VRQ37 WBM18:WBM37 WLI18:WLI37 WVE18:WVE37">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18:IV37 SR18:SR37 ACN18:ACN37 AMJ18:AMJ37 AWF18:AWF37 BGB18:BGB37 BPX18:BPX37 BZT18:BZT37 CJP18:CJP37 CTL18:CTL37 DDH18:DDH37 DND18:DND37 DWZ18:DWZ37 EGV18:EGV37 EQR18:EQR37 FAN18:FAN37 FKJ18:FKJ37 FUF18:FUF37 GEB18:GEB37 GNX18:GNX37 GXT18:GXT37 HHP18:HHP37 HRL18:HRL37 IBH18:IBH37 ILD18:ILD37 IUZ18:IUZ37 JEV18:JEV37 JOR18:JOR37 JYN18:JYN37 KIJ18:KIJ37 KSF18:KSF37 LCB18:LCB37 LLX18:LLX37 LVT18:LVT37 MFP18:MFP37 MPL18:MPL37 MZH18:MZH37 NJD18:NJD37 NSZ18:NSZ37 OCV18:OCV37 OMR18:OMR37 OWN18:OWN37 PGJ18:PGJ37 PQF18:PQF37 QAB18:QAB37 QJX18:QJX37 QTT18:QTT37 RDP18:RDP37 RNL18:RNL37 RXH18:RXH37 SHD18:SHD37 SQZ18:SQZ37 TAV18:TAV37 TKR18:TKR37 TUN18:TUN37 UEJ18:UEJ37 UOF18:UOF37 UYB18:UYB37 VHX18:VHX37 VRT18:VRT37 WBP18:WBP37 WLL18:WLL37 WVH18:WVH37">
      <formula1>0</formula1>
      <formula2>1</formula2>
    </dataValidation>
  </dataValidations>
  <pageMargins left="0.7" right="0.7" top="0.75" bottom="0.75" header="0.3" footer="0.3"/>
  <pageSetup orientation="portrait" horizontalDpi="4294967295" verticalDpi="4294967295"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2:Z152"/>
  <sheetViews>
    <sheetView zoomScale="70" zoomScaleNormal="70" workbookViewId="0">
      <selection activeCell="C11" sqref="C11"/>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3509</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26</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26</v>
      </c>
      <c r="E15" s="20">
        <v>1670624800</v>
      </c>
      <c r="F15" s="693">
        <v>800</v>
      </c>
      <c r="G15" s="779"/>
      <c r="I15" s="23"/>
      <c r="J15" s="23"/>
      <c r="K15" s="23"/>
      <c r="L15" s="23"/>
      <c r="M15" s="23"/>
      <c r="N15" s="16"/>
    </row>
    <row r="16" spans="2:16" ht="15.75" thickBot="1">
      <c r="B16" s="1263" t="s">
        <v>13</v>
      </c>
      <c r="C16" s="1264"/>
      <c r="D16" s="613"/>
      <c r="E16" s="644">
        <v>1670624800</v>
      </c>
      <c r="F16" s="956">
        <v>800</v>
      </c>
      <c r="G16" s="779"/>
      <c r="H16" s="25"/>
      <c r="I16" s="15"/>
      <c r="J16" s="15"/>
      <c r="K16" s="15"/>
      <c r="L16" s="15"/>
      <c r="M16" s="15"/>
      <c r="N16" s="26"/>
    </row>
    <row r="17" spans="1:17" ht="45.75" thickBot="1">
      <c r="A17" s="30"/>
      <c r="B17" s="31" t="s">
        <v>14</v>
      </c>
      <c r="C17" s="31" t="s">
        <v>15</v>
      </c>
      <c r="E17" s="19"/>
      <c r="F17" s="19"/>
      <c r="G17" s="19"/>
      <c r="H17" s="19"/>
      <c r="I17" s="32"/>
      <c r="J17" s="32"/>
      <c r="K17" s="32"/>
      <c r="L17" s="32"/>
      <c r="M17" s="32"/>
    </row>
    <row r="18" spans="1:17" ht="15.75" thickBot="1">
      <c r="A18" s="33">
        <v>1</v>
      </c>
      <c r="C18" s="1235">
        <f>+F16*0.8</f>
        <v>640</v>
      </c>
      <c r="D18" s="647"/>
      <c r="E18" s="1236">
        <f>E16</f>
        <v>1670624800</v>
      </c>
      <c r="F18" s="37"/>
      <c r="G18" s="37"/>
      <c r="H18" s="37"/>
      <c r="I18" s="38"/>
      <c r="J18" s="38"/>
      <c r="K18" s="38"/>
      <c r="L18" s="38"/>
      <c r="M18" s="38"/>
    </row>
    <row r="19" spans="1:17">
      <c r="A19" s="773"/>
      <c r="C19" s="646"/>
      <c r="D19" s="647"/>
      <c r="E19" s="648"/>
      <c r="F19" s="37"/>
      <c r="G19" s="37"/>
      <c r="H19" s="37"/>
      <c r="I19" s="38"/>
      <c r="J19" s="38"/>
      <c r="K19" s="38"/>
      <c r="L19" s="38"/>
      <c r="M19" s="38"/>
    </row>
    <row r="20" spans="1:17">
      <c r="A20" s="773"/>
      <c r="C20" s="646"/>
      <c r="D20" s="647"/>
      <c r="E20" s="648"/>
      <c r="F20" s="37"/>
      <c r="G20" s="37"/>
      <c r="H20" s="37"/>
      <c r="I20" s="38"/>
      <c r="J20" s="38"/>
      <c r="K20" s="38"/>
      <c r="L20" s="38"/>
      <c r="M20" s="38"/>
    </row>
    <row r="21" spans="1:17">
      <c r="A21" s="773"/>
      <c r="B21" s="42" t="s">
        <v>16</v>
      </c>
      <c r="C21"/>
      <c r="D21"/>
      <c r="E21"/>
      <c r="F21"/>
      <c r="G21"/>
      <c r="H21"/>
      <c r="I21" s="15"/>
      <c r="J21" s="15"/>
      <c r="K21" s="15"/>
      <c r="L21" s="15"/>
      <c r="M21" s="15"/>
      <c r="N21" s="16"/>
    </row>
    <row r="22" spans="1:17">
      <c r="A22" s="773"/>
      <c r="B22"/>
      <c r="C22"/>
      <c r="D22"/>
      <c r="E22"/>
      <c r="F22"/>
      <c r="G22"/>
      <c r="H22"/>
      <c r="I22" s="15"/>
      <c r="J22" s="15"/>
      <c r="K22" s="15"/>
      <c r="L22" s="15"/>
      <c r="M22" s="15"/>
      <c r="N22" s="16"/>
    </row>
    <row r="23" spans="1:17">
      <c r="A23" s="773"/>
      <c r="B23" s="43" t="s">
        <v>17</v>
      </c>
      <c r="C23" s="43" t="s">
        <v>18</v>
      </c>
      <c r="D23" s="43" t="s">
        <v>19</v>
      </c>
      <c r="E23"/>
      <c r="F23"/>
      <c r="G23"/>
      <c r="H23"/>
      <c r="I23" s="15"/>
      <c r="J23" s="15"/>
      <c r="K23" s="15"/>
      <c r="L23" s="15"/>
      <c r="M23" s="15"/>
      <c r="N23" s="16"/>
    </row>
    <row r="24" spans="1:17">
      <c r="A24" s="773"/>
      <c r="B24" s="44" t="s">
        <v>20</v>
      </c>
      <c r="C24" s="605"/>
      <c r="D24" s="605" t="s">
        <v>184</v>
      </c>
      <c r="E24" s="1512" t="s">
        <v>3572</v>
      </c>
      <c r="F24" s="1513"/>
      <c r="G24" s="1513"/>
      <c r="H24" s="1513"/>
      <c r="I24" s="1513"/>
      <c r="J24" s="1513"/>
      <c r="K24" s="1513"/>
      <c r="L24" s="1513"/>
      <c r="M24" s="1513"/>
      <c r="N24" s="1513"/>
      <c r="O24" s="1513"/>
      <c r="P24" s="1513"/>
      <c r="Q24" s="1513"/>
    </row>
    <row r="25" spans="1:17">
      <c r="A25" s="773"/>
      <c r="B25" s="44" t="s">
        <v>21</v>
      </c>
      <c r="C25" s="605"/>
      <c r="D25" s="1171" t="s">
        <v>184</v>
      </c>
      <c r="E25"/>
      <c r="F25"/>
      <c r="G25"/>
      <c r="H25"/>
      <c r="I25" s="15"/>
      <c r="J25" s="15"/>
      <c r="K25" s="15"/>
      <c r="L25" s="15"/>
      <c r="M25" s="15"/>
      <c r="N25" s="16"/>
    </row>
    <row r="26" spans="1:17">
      <c r="A26" s="773"/>
      <c r="B26" s="44" t="s">
        <v>22</v>
      </c>
      <c r="C26" s="605" t="s">
        <v>184</v>
      </c>
      <c r="D26" s="605"/>
      <c r="E26"/>
      <c r="F26"/>
      <c r="G26"/>
      <c r="H26"/>
      <c r="I26" s="15"/>
      <c r="J26" s="15"/>
      <c r="K26" s="15"/>
      <c r="L26" s="15"/>
      <c r="M26" s="15"/>
      <c r="N26" s="16"/>
    </row>
    <row r="27" spans="1:17">
      <c r="A27" s="773"/>
      <c r="B27" s="44" t="s">
        <v>23</v>
      </c>
      <c r="C27" s="605"/>
      <c r="D27" s="605" t="s">
        <v>184</v>
      </c>
      <c r="E27"/>
      <c r="F27"/>
      <c r="G27"/>
      <c r="H27"/>
      <c r="I27" s="15"/>
      <c r="J27" s="15"/>
      <c r="K27" s="15"/>
      <c r="L27" s="15"/>
      <c r="M27" s="15"/>
      <c r="N27" s="16"/>
    </row>
    <row r="28" spans="1:17">
      <c r="A28" s="773"/>
      <c r="B28" s="44" t="s">
        <v>24</v>
      </c>
      <c r="C28" s="605" t="s">
        <v>184</v>
      </c>
      <c r="D28" s="605"/>
      <c r="E28"/>
      <c r="F28"/>
      <c r="G28"/>
      <c r="H28"/>
      <c r="I28" s="15"/>
      <c r="J28" s="15"/>
      <c r="K28" s="15"/>
      <c r="L28" s="15"/>
      <c r="M28" s="15"/>
      <c r="N28" s="16"/>
    </row>
    <row r="29" spans="1:17">
      <c r="A29" s="773"/>
      <c r="B29"/>
      <c r="C29"/>
      <c r="D29"/>
      <c r="E29"/>
      <c r="F29"/>
      <c r="G29"/>
      <c r="H29"/>
      <c r="I29" s="15"/>
      <c r="J29" s="15"/>
      <c r="K29" s="15"/>
      <c r="L29" s="15"/>
      <c r="M29" s="15"/>
      <c r="N29" s="16"/>
    </row>
    <row r="30" spans="1:17">
      <c r="A30" s="773"/>
      <c r="B30"/>
      <c r="C30"/>
      <c r="D30"/>
      <c r="E30"/>
      <c r="F30"/>
      <c r="G30"/>
      <c r="H30"/>
      <c r="I30" s="15"/>
      <c r="J30" s="15"/>
      <c r="K30" s="15"/>
      <c r="L30" s="15"/>
      <c r="M30" s="15"/>
      <c r="N30" s="16"/>
    </row>
    <row r="31" spans="1:17">
      <c r="A31" s="773"/>
      <c r="B31" s="42" t="s">
        <v>25</v>
      </c>
      <c r="C31"/>
      <c r="D31"/>
      <c r="E31"/>
      <c r="F31"/>
      <c r="G31"/>
      <c r="H31"/>
      <c r="I31" s="15"/>
      <c r="J31" s="15"/>
      <c r="K31" s="15"/>
      <c r="L31" s="15"/>
      <c r="M31" s="15"/>
      <c r="N31" s="16"/>
    </row>
    <row r="32" spans="1:17">
      <c r="A32" s="773"/>
      <c r="B32"/>
      <c r="C32"/>
      <c r="D32"/>
      <c r="E32"/>
      <c r="F32"/>
      <c r="G32"/>
      <c r="H32"/>
      <c r="I32" s="15"/>
      <c r="J32" s="15"/>
      <c r="K32" s="15"/>
      <c r="L32" s="15"/>
      <c r="M32" s="15"/>
      <c r="N32" s="16"/>
    </row>
    <row r="33" spans="1:26">
      <c r="A33" s="773"/>
      <c r="B33"/>
      <c r="C33"/>
      <c r="D33"/>
      <c r="E33"/>
      <c r="F33"/>
      <c r="G33"/>
      <c r="H33"/>
      <c r="I33" s="15"/>
      <c r="J33" s="15"/>
      <c r="K33" s="15"/>
      <c r="L33" s="15"/>
      <c r="M33" s="15"/>
      <c r="N33" s="16"/>
    </row>
    <row r="34" spans="1:26">
      <c r="A34" s="773"/>
      <c r="B34" s="43" t="s">
        <v>17</v>
      </c>
      <c r="C34" s="43" t="s">
        <v>26</v>
      </c>
      <c r="D34" s="615" t="s">
        <v>27</v>
      </c>
      <c r="E34" s="615" t="s">
        <v>28</v>
      </c>
      <c r="F34"/>
      <c r="G34"/>
      <c r="H34"/>
      <c r="I34" s="15"/>
      <c r="J34" s="15"/>
      <c r="K34" s="15"/>
      <c r="L34" s="15"/>
      <c r="M34" s="15"/>
      <c r="N34" s="16"/>
    </row>
    <row r="35" spans="1:26" ht="28.5">
      <c r="A35" s="773"/>
      <c r="B35" s="49" t="s">
        <v>29</v>
      </c>
      <c r="C35" s="50">
        <v>40</v>
      </c>
      <c r="D35" s="605">
        <v>0</v>
      </c>
      <c r="E35" s="1265">
        <f>+D35+D36</f>
        <v>0</v>
      </c>
      <c r="F35"/>
      <c r="G35"/>
      <c r="H35"/>
      <c r="I35" s="15"/>
      <c r="J35" s="15"/>
      <c r="K35" s="15"/>
      <c r="L35" s="15"/>
      <c r="M35" s="15"/>
      <c r="N35" s="16"/>
    </row>
    <row r="36" spans="1:26" ht="42.75">
      <c r="A36" s="773"/>
      <c r="B36" s="49" t="s">
        <v>30</v>
      </c>
      <c r="C36" s="50">
        <v>60</v>
      </c>
      <c r="D36" s="605">
        <f>+F151</f>
        <v>0</v>
      </c>
      <c r="E36" s="1266"/>
      <c r="F36"/>
      <c r="G36"/>
      <c r="H36"/>
      <c r="I36" s="15"/>
      <c r="J36" s="15"/>
      <c r="K36" s="15"/>
      <c r="L36" s="15"/>
      <c r="M36" s="15"/>
      <c r="N36" s="16"/>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c r="B39" s="42" t="s">
        <v>32</v>
      </c>
      <c r="M39" s="51"/>
      <c r="N39" s="51"/>
    </row>
    <row r="40" spans="1:26" ht="15.75" thickBot="1">
      <c r="M40" s="51"/>
      <c r="N40" s="51"/>
    </row>
    <row r="41" spans="1:26" s="15" customFormat="1" ht="109.5" customHeight="1">
      <c r="B41" s="52" t="s">
        <v>33</v>
      </c>
      <c r="C41" s="52" t="s">
        <v>34</v>
      </c>
      <c r="D41" s="52" t="s">
        <v>35</v>
      </c>
      <c r="E41" s="52" t="s">
        <v>36</v>
      </c>
      <c r="F41" s="52" t="s">
        <v>37</v>
      </c>
      <c r="G41" s="52" t="s">
        <v>38</v>
      </c>
      <c r="H41" s="52" t="s">
        <v>39</v>
      </c>
      <c r="I41" s="52" t="s">
        <v>40</v>
      </c>
      <c r="J41" s="52" t="s">
        <v>41</v>
      </c>
      <c r="K41" s="52" t="s">
        <v>42</v>
      </c>
      <c r="L41" s="52" t="s">
        <v>43</v>
      </c>
      <c r="M41" s="53" t="s">
        <v>44</v>
      </c>
      <c r="N41" s="52" t="s">
        <v>45</v>
      </c>
      <c r="O41" s="52" t="s">
        <v>46</v>
      </c>
      <c r="P41" s="54" t="s">
        <v>47</v>
      </c>
      <c r="Q41" s="54" t="s">
        <v>48</v>
      </c>
    </row>
    <row r="42" spans="1:26" s="162" customFormat="1" ht="90">
      <c r="A42" s="150">
        <v>1</v>
      </c>
      <c r="B42" s="153" t="s">
        <v>3509</v>
      </c>
      <c r="C42" s="152" t="s">
        <v>3509</v>
      </c>
      <c r="D42" s="152" t="s">
        <v>3510</v>
      </c>
      <c r="E42" s="159" t="s">
        <v>3511</v>
      </c>
      <c r="F42" s="155" t="s">
        <v>18</v>
      </c>
      <c r="G42" s="184" t="s">
        <v>53</v>
      </c>
      <c r="H42" s="156">
        <v>40070</v>
      </c>
      <c r="I42" s="156">
        <v>40178</v>
      </c>
      <c r="J42" s="157" t="s">
        <v>19</v>
      </c>
      <c r="K42" s="769">
        <v>0.9</v>
      </c>
      <c r="L42" s="545">
        <v>3</v>
      </c>
      <c r="M42" s="159">
        <v>5276</v>
      </c>
      <c r="N42" s="173" t="s">
        <v>53</v>
      </c>
      <c r="O42" s="160">
        <v>581476721</v>
      </c>
      <c r="P42" s="1047" t="s">
        <v>3512</v>
      </c>
      <c r="Q42" s="174" t="s">
        <v>3573</v>
      </c>
      <c r="R42" s="175"/>
      <c r="S42" s="175"/>
      <c r="T42" s="175"/>
      <c r="U42" s="175"/>
      <c r="V42" s="175"/>
      <c r="W42" s="175"/>
      <c r="X42" s="175"/>
      <c r="Y42" s="175"/>
      <c r="Z42" s="175"/>
    </row>
    <row r="43" spans="1:26" s="162" customFormat="1" ht="90">
      <c r="A43" s="150">
        <f>+A42+1</f>
        <v>2</v>
      </c>
      <c r="B43" s="153" t="s">
        <v>3509</v>
      </c>
      <c r="C43" s="152" t="s">
        <v>3509</v>
      </c>
      <c r="D43" s="152" t="s">
        <v>3510</v>
      </c>
      <c r="E43" s="159" t="s">
        <v>3514</v>
      </c>
      <c r="F43" s="155" t="s">
        <v>18</v>
      </c>
      <c r="G43" s="155" t="s">
        <v>53</v>
      </c>
      <c r="H43" s="156">
        <v>40212</v>
      </c>
      <c r="I43" s="156">
        <v>40392</v>
      </c>
      <c r="J43" s="157" t="s">
        <v>19</v>
      </c>
      <c r="K43" s="769">
        <f>(DAYS360(H43,I43))/30</f>
        <v>5.9666666666666668</v>
      </c>
      <c r="L43" s="545">
        <v>0</v>
      </c>
      <c r="M43" s="159">
        <v>5276</v>
      </c>
      <c r="N43" s="173" t="s">
        <v>53</v>
      </c>
      <c r="O43" s="160">
        <v>448319748</v>
      </c>
      <c r="P43" s="1047" t="s">
        <v>3515</v>
      </c>
      <c r="Q43" s="174" t="s">
        <v>3573</v>
      </c>
      <c r="R43" s="175"/>
      <c r="S43" s="175"/>
      <c r="T43" s="175"/>
      <c r="U43" s="175"/>
      <c r="V43" s="175"/>
      <c r="W43" s="175"/>
      <c r="X43" s="175"/>
      <c r="Y43" s="175"/>
      <c r="Z43" s="175"/>
    </row>
    <row r="44" spans="1:26" s="162" customFormat="1" ht="90">
      <c r="A44" s="150">
        <f t="shared" ref="A44:A49" si="0">+A43+1</f>
        <v>3</v>
      </c>
      <c r="B44" s="153" t="s">
        <v>3509</v>
      </c>
      <c r="C44" s="152" t="s">
        <v>3509</v>
      </c>
      <c r="D44" s="153" t="s">
        <v>3516</v>
      </c>
      <c r="E44" s="159" t="s">
        <v>3517</v>
      </c>
      <c r="F44" s="155" t="s">
        <v>18</v>
      </c>
      <c r="G44" s="155" t="s">
        <v>53</v>
      </c>
      <c r="H44" s="156">
        <v>40499</v>
      </c>
      <c r="I44" s="156">
        <v>40543</v>
      </c>
      <c r="J44" s="157" t="s">
        <v>19</v>
      </c>
      <c r="K44" s="769">
        <f t="shared" ref="K44:K48" si="1">(DAYS360(H44,I44))/30</f>
        <v>1.4666666666666666</v>
      </c>
      <c r="L44" s="545">
        <v>0</v>
      </c>
      <c r="M44" s="159">
        <v>4678</v>
      </c>
      <c r="N44" s="173" t="s">
        <v>53</v>
      </c>
      <c r="O44" s="160">
        <v>689188912</v>
      </c>
      <c r="P44" s="1047" t="s">
        <v>3518</v>
      </c>
      <c r="Q44" s="174" t="s">
        <v>3573</v>
      </c>
      <c r="R44" s="175"/>
      <c r="S44" s="175"/>
      <c r="T44" s="175"/>
      <c r="U44" s="175"/>
      <c r="V44" s="175"/>
      <c r="W44" s="175"/>
      <c r="X44" s="175"/>
      <c r="Y44" s="175"/>
      <c r="Z44" s="175"/>
    </row>
    <row r="45" spans="1:26" s="162" customFormat="1" ht="90">
      <c r="A45" s="150">
        <f t="shared" si="0"/>
        <v>4</v>
      </c>
      <c r="B45" s="153" t="s">
        <v>3509</v>
      </c>
      <c r="C45" s="152" t="s">
        <v>3509</v>
      </c>
      <c r="D45" s="152" t="s">
        <v>3510</v>
      </c>
      <c r="E45" s="159" t="s">
        <v>3519</v>
      </c>
      <c r="F45" s="155" t="s">
        <v>18</v>
      </c>
      <c r="G45" s="155" t="s">
        <v>53</v>
      </c>
      <c r="H45" s="156">
        <v>40617</v>
      </c>
      <c r="I45" s="156">
        <v>40908</v>
      </c>
      <c r="J45" s="157" t="s">
        <v>19</v>
      </c>
      <c r="K45" s="769">
        <f t="shared" si="1"/>
        <v>9.5333333333333332</v>
      </c>
      <c r="L45" s="545">
        <v>0</v>
      </c>
      <c r="M45" s="159">
        <v>2935</v>
      </c>
      <c r="N45" s="173" t="s">
        <v>53</v>
      </c>
      <c r="O45" s="160">
        <v>2409283383</v>
      </c>
      <c r="P45" s="1047" t="s">
        <v>3520</v>
      </c>
      <c r="Q45" s="174" t="s">
        <v>3573</v>
      </c>
      <c r="R45" s="175"/>
      <c r="S45" s="175"/>
      <c r="T45" s="175"/>
      <c r="U45" s="175"/>
      <c r="V45" s="175"/>
      <c r="W45" s="175"/>
      <c r="X45" s="175"/>
      <c r="Y45" s="175"/>
      <c r="Z45" s="175"/>
    </row>
    <row r="46" spans="1:26" s="162" customFormat="1" ht="90">
      <c r="A46" s="150">
        <f t="shared" si="0"/>
        <v>5</v>
      </c>
      <c r="B46" s="153" t="s">
        <v>3509</v>
      </c>
      <c r="C46" s="152" t="s">
        <v>3509</v>
      </c>
      <c r="D46" s="161" t="s">
        <v>3521</v>
      </c>
      <c r="E46" s="150" t="s">
        <v>3522</v>
      </c>
      <c r="F46" s="155" t="s">
        <v>18</v>
      </c>
      <c r="G46" s="155" t="s">
        <v>53</v>
      </c>
      <c r="H46" s="156">
        <v>40823</v>
      </c>
      <c r="I46" s="156">
        <v>41250</v>
      </c>
      <c r="J46" s="157" t="s">
        <v>19</v>
      </c>
      <c r="K46" s="769">
        <v>11.2</v>
      </c>
      <c r="L46" s="545">
        <v>2.8</v>
      </c>
      <c r="M46" s="159">
        <v>130</v>
      </c>
      <c r="N46" s="173" t="s">
        <v>53</v>
      </c>
      <c r="O46" s="160">
        <v>515703000</v>
      </c>
      <c r="P46" s="1047" t="s">
        <v>3523</v>
      </c>
      <c r="Q46" s="174" t="s">
        <v>3573</v>
      </c>
      <c r="R46" s="175"/>
      <c r="S46" s="175"/>
      <c r="T46" s="175"/>
      <c r="U46" s="175"/>
      <c r="V46" s="175"/>
      <c r="W46" s="175"/>
      <c r="X46" s="175"/>
      <c r="Y46" s="175"/>
      <c r="Z46" s="175"/>
    </row>
    <row r="47" spans="1:26" s="162" customFormat="1" ht="90">
      <c r="A47" s="150">
        <f t="shared" si="0"/>
        <v>6</v>
      </c>
      <c r="B47" s="153" t="s">
        <v>3509</v>
      </c>
      <c r="C47" s="152" t="s">
        <v>3509</v>
      </c>
      <c r="D47" s="152" t="s">
        <v>3510</v>
      </c>
      <c r="E47" s="159">
        <v>1274</v>
      </c>
      <c r="F47" s="155" t="s">
        <v>18</v>
      </c>
      <c r="G47" s="155" t="s">
        <v>53</v>
      </c>
      <c r="H47" s="156">
        <v>41061</v>
      </c>
      <c r="I47" s="156">
        <v>41274</v>
      </c>
      <c r="J47" s="157" t="s">
        <v>19</v>
      </c>
      <c r="K47" s="769">
        <v>0.8</v>
      </c>
      <c r="L47" s="545">
        <v>7.2</v>
      </c>
      <c r="M47" s="159">
        <v>2000</v>
      </c>
      <c r="N47" s="173" t="s">
        <v>53</v>
      </c>
      <c r="O47" s="160">
        <v>1082274954</v>
      </c>
      <c r="P47" s="1047">
        <v>253</v>
      </c>
      <c r="Q47" s="174" t="s">
        <v>3573</v>
      </c>
      <c r="R47" s="175"/>
      <c r="S47" s="175"/>
      <c r="T47" s="175"/>
      <c r="U47" s="175"/>
      <c r="V47" s="175"/>
      <c r="W47" s="175"/>
      <c r="X47" s="175"/>
      <c r="Y47" s="175"/>
      <c r="Z47" s="175"/>
    </row>
    <row r="48" spans="1:26" s="162" customFormat="1" ht="90">
      <c r="A48" s="150">
        <f t="shared" si="0"/>
        <v>7</v>
      </c>
      <c r="B48" s="153" t="s">
        <v>3509</v>
      </c>
      <c r="C48" s="152" t="s">
        <v>3509</v>
      </c>
      <c r="D48" s="152" t="s">
        <v>3510</v>
      </c>
      <c r="E48" s="159">
        <v>381</v>
      </c>
      <c r="F48" s="155" t="s">
        <v>18</v>
      </c>
      <c r="G48" s="155" t="s">
        <v>53</v>
      </c>
      <c r="H48" s="156">
        <v>41472</v>
      </c>
      <c r="I48" s="156">
        <v>41639</v>
      </c>
      <c r="J48" s="157" t="s">
        <v>19</v>
      </c>
      <c r="K48" s="769">
        <f t="shared" si="1"/>
        <v>5.4666666666666668</v>
      </c>
      <c r="L48" s="545">
        <v>0</v>
      </c>
      <c r="M48" s="159">
        <v>3865</v>
      </c>
      <c r="N48" s="173" t="s">
        <v>53</v>
      </c>
      <c r="O48" s="160">
        <v>1514919480</v>
      </c>
      <c r="P48" s="1047" t="s">
        <v>3526</v>
      </c>
      <c r="Q48" s="174" t="s">
        <v>3573</v>
      </c>
      <c r="R48" s="175"/>
      <c r="S48" s="175"/>
      <c r="T48" s="175"/>
      <c r="U48" s="175"/>
      <c r="V48" s="175"/>
      <c r="W48" s="175"/>
      <c r="X48" s="175"/>
      <c r="Y48" s="175"/>
      <c r="Z48" s="175"/>
    </row>
    <row r="49" spans="1:26" s="162" customFormat="1" ht="90">
      <c r="A49" s="150">
        <f t="shared" si="0"/>
        <v>8</v>
      </c>
      <c r="B49" s="153" t="s">
        <v>3509</v>
      </c>
      <c r="C49" s="152" t="s">
        <v>3509</v>
      </c>
      <c r="D49" s="153" t="s">
        <v>3510</v>
      </c>
      <c r="E49" s="159">
        <v>577</v>
      </c>
      <c r="F49" s="155" t="s">
        <v>18</v>
      </c>
      <c r="G49" s="155" t="s">
        <v>53</v>
      </c>
      <c r="H49" s="156" t="s">
        <v>3527</v>
      </c>
      <c r="I49" s="156">
        <v>41471</v>
      </c>
      <c r="J49" s="157" t="s">
        <v>19</v>
      </c>
      <c r="K49" s="769">
        <v>1.6</v>
      </c>
      <c r="L49" s="545">
        <v>5.5</v>
      </c>
      <c r="M49" s="159">
        <v>2712</v>
      </c>
      <c r="N49" s="173" t="s">
        <v>53</v>
      </c>
      <c r="O49" s="160">
        <v>537662679</v>
      </c>
      <c r="P49" s="1047" t="s">
        <v>3528</v>
      </c>
      <c r="Q49" s="174" t="s">
        <v>3573</v>
      </c>
      <c r="R49" s="175"/>
      <c r="S49" s="175"/>
      <c r="T49" s="175"/>
      <c r="U49" s="175"/>
      <c r="V49" s="175"/>
      <c r="W49" s="175"/>
      <c r="X49" s="175"/>
      <c r="Y49" s="175"/>
      <c r="Z49" s="175"/>
    </row>
    <row r="50" spans="1:26" s="162" customFormat="1">
      <c r="A50" s="150"/>
      <c r="B50" s="151" t="s">
        <v>28</v>
      </c>
      <c r="C50" s="152"/>
      <c r="D50" s="153"/>
      <c r="E50" s="154"/>
      <c r="F50" s="155"/>
      <c r="G50" s="155"/>
      <c r="H50" s="155"/>
      <c r="I50" s="157"/>
      <c r="J50" s="157"/>
      <c r="K50" s="158">
        <f t="shared" ref="K50" si="2">SUM(K42:K49)</f>
        <v>36.933333333333337</v>
      </c>
      <c r="L50" s="158">
        <f t="shared" ref="L50:N50" si="3">SUM(L42:L49)</f>
        <v>18.5</v>
      </c>
      <c r="M50" s="185">
        <f t="shared" si="3"/>
        <v>26872</v>
      </c>
      <c r="N50" s="158">
        <f t="shared" si="3"/>
        <v>0</v>
      </c>
      <c r="O50" s="160"/>
      <c r="P50" s="160"/>
      <c r="Q50" s="161"/>
    </row>
    <row r="51" spans="1:26" s="112" customFormat="1">
      <c r="E51" s="163"/>
    </row>
    <row r="52" spans="1:26" s="112" customFormat="1">
      <c r="B52" s="1253" t="s">
        <v>60</v>
      </c>
      <c r="C52" s="1253" t="s">
        <v>61</v>
      </c>
      <c r="D52" s="1255" t="s">
        <v>62</v>
      </c>
      <c r="E52" s="1255"/>
    </row>
    <row r="53" spans="1:26" s="112" customFormat="1">
      <c r="B53" s="1254"/>
      <c r="C53" s="1254"/>
      <c r="D53" s="625" t="s">
        <v>63</v>
      </c>
      <c r="E53" s="165" t="s">
        <v>64</v>
      </c>
    </row>
    <row r="54" spans="1:26" s="112" customFormat="1" ht="30.6" customHeight="1">
      <c r="B54" s="166" t="s">
        <v>65</v>
      </c>
      <c r="C54" s="167">
        <f>+K50</f>
        <v>36.933333333333337</v>
      </c>
      <c r="D54" s="118"/>
      <c r="E54" s="118" t="s">
        <v>184</v>
      </c>
      <c r="F54" s="1512" t="s">
        <v>3572</v>
      </c>
      <c r="G54" s="1513"/>
      <c r="H54" s="1513"/>
      <c r="I54" s="1513"/>
      <c r="J54" s="1513"/>
      <c r="K54" s="1513"/>
      <c r="L54" s="1513"/>
      <c r="M54" s="1513"/>
      <c r="N54" s="1513"/>
      <c r="O54" s="1513"/>
      <c r="P54" s="1513"/>
      <c r="Q54" s="1513"/>
      <c r="R54" s="1513"/>
    </row>
    <row r="55" spans="1:26" s="112" customFormat="1" ht="30" customHeight="1">
      <c r="B55" s="166" t="s">
        <v>66</v>
      </c>
      <c r="C55" s="167">
        <f>+M50</f>
        <v>26872</v>
      </c>
      <c r="D55" s="118"/>
      <c r="E55" s="1175" t="s">
        <v>184</v>
      </c>
    </row>
    <row r="56" spans="1:26" s="112" customFormat="1">
      <c r="B56" s="113"/>
      <c r="C56" s="1274"/>
      <c r="D56" s="1274"/>
      <c r="E56" s="1274"/>
      <c r="F56" s="1274"/>
      <c r="G56" s="1274"/>
      <c r="H56" s="1274"/>
      <c r="I56" s="1274"/>
      <c r="J56" s="1274"/>
      <c r="K56" s="1274"/>
      <c r="L56" s="1274"/>
      <c r="M56" s="1274"/>
      <c r="N56" s="1274"/>
    </row>
    <row r="57" spans="1:26" ht="28.15" customHeight="1" thickBot="1"/>
    <row r="58" spans="1:26" ht="27" thickBot="1">
      <c r="B58" s="1275" t="s">
        <v>68</v>
      </c>
      <c r="C58" s="1275"/>
      <c r="D58" s="1275"/>
      <c r="E58" s="1275"/>
      <c r="F58" s="1275"/>
      <c r="G58" s="1275"/>
      <c r="H58" s="1275"/>
      <c r="I58" s="1275"/>
      <c r="J58" s="1275"/>
      <c r="K58" s="1275"/>
      <c r="L58" s="1275"/>
      <c r="M58" s="1275"/>
      <c r="N58" s="1275"/>
    </row>
    <row r="61" spans="1:26" ht="109.5" customHeight="1">
      <c r="B61" s="114" t="s">
        <v>69</v>
      </c>
      <c r="C61" s="115" t="s">
        <v>70</v>
      </c>
      <c r="D61" s="115" t="s">
        <v>71</v>
      </c>
      <c r="E61" s="115" t="s">
        <v>72</v>
      </c>
      <c r="F61" s="115" t="s">
        <v>73</v>
      </c>
      <c r="G61" s="115" t="s">
        <v>74</v>
      </c>
      <c r="H61" s="115" t="s">
        <v>75</v>
      </c>
      <c r="I61" s="115" t="s">
        <v>76</v>
      </c>
      <c r="J61" s="115" t="s">
        <v>77</v>
      </c>
      <c r="K61" s="115" t="s">
        <v>78</v>
      </c>
      <c r="L61" s="115" t="s">
        <v>79</v>
      </c>
      <c r="M61" s="116" t="s">
        <v>80</v>
      </c>
      <c r="N61" s="116" t="s">
        <v>81</v>
      </c>
      <c r="O61" s="1271" t="s">
        <v>82</v>
      </c>
      <c r="P61" s="1273"/>
      <c r="Q61" s="115" t="s">
        <v>83</v>
      </c>
    </row>
    <row r="62" spans="1:26">
      <c r="B62" s="119" t="s">
        <v>1028</v>
      </c>
      <c r="C62" s="119" t="s">
        <v>155</v>
      </c>
      <c r="D62" s="120" t="s">
        <v>3870</v>
      </c>
      <c r="E62" s="120">
        <v>800</v>
      </c>
      <c r="F62" s="121" t="s">
        <v>53</v>
      </c>
      <c r="G62" s="121" t="s">
        <v>53</v>
      </c>
      <c r="H62" s="121" t="s">
        <v>53</v>
      </c>
      <c r="I62" s="122" t="s">
        <v>18</v>
      </c>
      <c r="J62" s="122" t="s">
        <v>18</v>
      </c>
      <c r="K62" s="44" t="s">
        <v>18</v>
      </c>
      <c r="L62" s="44" t="s">
        <v>18</v>
      </c>
      <c r="M62" s="44" t="s">
        <v>18</v>
      </c>
      <c r="N62" s="44" t="s">
        <v>18</v>
      </c>
      <c r="O62" s="1278"/>
      <c r="P62" s="1279"/>
      <c r="Q62" s="44" t="s">
        <v>18</v>
      </c>
    </row>
    <row r="63" spans="1:26">
      <c r="B63" s="1" t="s">
        <v>88</v>
      </c>
    </row>
    <row r="64" spans="1:26">
      <c r="B64" s="1" t="s">
        <v>89</v>
      </c>
    </row>
    <row r="65" spans="2:17">
      <c r="B65" s="1" t="s">
        <v>90</v>
      </c>
    </row>
    <row r="67" spans="2:17" ht="15.75" thickBot="1"/>
    <row r="68" spans="2:17" ht="27" thickBot="1">
      <c r="B68" s="1268" t="s">
        <v>91</v>
      </c>
      <c r="C68" s="1269"/>
      <c r="D68" s="1269"/>
      <c r="E68" s="1269"/>
      <c r="F68" s="1269"/>
      <c r="G68" s="1269"/>
      <c r="H68" s="1269"/>
      <c r="I68" s="1269"/>
      <c r="J68" s="1269"/>
      <c r="K68" s="1269"/>
      <c r="L68" s="1269"/>
      <c r="M68" s="1269"/>
      <c r="N68" s="1270"/>
    </row>
    <row r="71" spans="2:17" ht="76.5" customHeight="1">
      <c r="B71" s="114" t="s">
        <v>92</v>
      </c>
      <c r="C71" s="114" t="s">
        <v>93</v>
      </c>
      <c r="D71" s="114" t="s">
        <v>94</v>
      </c>
      <c r="E71" s="114" t="s">
        <v>95</v>
      </c>
      <c r="F71" s="114" t="s">
        <v>96</v>
      </c>
      <c r="G71" s="114" t="s">
        <v>97</v>
      </c>
      <c r="H71" s="114" t="s">
        <v>98</v>
      </c>
      <c r="I71" s="114" t="s">
        <v>99</v>
      </c>
      <c r="J71" s="1271" t="s">
        <v>1608</v>
      </c>
      <c r="K71" s="1272"/>
      <c r="L71" s="1273"/>
      <c r="M71" s="114" t="s">
        <v>101</v>
      </c>
      <c r="N71" s="114" t="s">
        <v>102</v>
      </c>
      <c r="O71" s="114" t="s">
        <v>103</v>
      </c>
      <c r="P71" s="1271" t="s">
        <v>82</v>
      </c>
      <c r="Q71" s="1273"/>
    </row>
    <row r="72" spans="2:17" ht="32.25" customHeight="1">
      <c r="B72" s="1499" t="s">
        <v>104</v>
      </c>
      <c r="C72" s="1499" t="s">
        <v>2685</v>
      </c>
      <c r="D72" s="1360" t="s">
        <v>3871</v>
      </c>
      <c r="E72" s="1360">
        <v>1130647572</v>
      </c>
      <c r="F72" s="1360" t="s">
        <v>114</v>
      </c>
      <c r="G72" s="1499" t="s">
        <v>244</v>
      </c>
      <c r="H72" s="1514">
        <v>40495</v>
      </c>
      <c r="I72" s="1303">
        <v>128484</v>
      </c>
      <c r="J72" s="46" t="s">
        <v>3638</v>
      </c>
      <c r="K72" s="188" t="s">
        <v>3872</v>
      </c>
      <c r="L72" s="122" t="s">
        <v>3498</v>
      </c>
      <c r="M72" s="1265" t="s">
        <v>18</v>
      </c>
      <c r="N72" s="605" t="s">
        <v>19</v>
      </c>
      <c r="O72" s="1265" t="s">
        <v>18</v>
      </c>
      <c r="P72" s="1281" t="s">
        <v>3684</v>
      </c>
      <c r="Q72" s="1281"/>
    </row>
    <row r="73" spans="2:17" ht="33" customHeight="1">
      <c r="B73" s="1500"/>
      <c r="C73" s="1500"/>
      <c r="D73" s="1361"/>
      <c r="E73" s="1361"/>
      <c r="F73" s="1361"/>
      <c r="G73" s="1500"/>
      <c r="H73" s="1515"/>
      <c r="I73" s="1304"/>
      <c r="J73" s="46" t="s">
        <v>3638</v>
      </c>
      <c r="K73" s="188" t="s">
        <v>3873</v>
      </c>
      <c r="L73" s="122" t="s">
        <v>3874</v>
      </c>
      <c r="M73" s="1283"/>
      <c r="N73" s="605" t="s">
        <v>3875</v>
      </c>
      <c r="O73" s="1283"/>
      <c r="P73" s="1281" t="s">
        <v>3684</v>
      </c>
      <c r="Q73" s="1281"/>
    </row>
    <row r="74" spans="2:17" ht="33" customHeight="1">
      <c r="B74" s="1500"/>
      <c r="C74" s="1500"/>
      <c r="D74" s="1361"/>
      <c r="E74" s="1361"/>
      <c r="F74" s="1361"/>
      <c r="G74" s="1500"/>
      <c r="H74" s="1515"/>
      <c r="I74" s="1304"/>
      <c r="J74" s="46" t="s">
        <v>3876</v>
      </c>
      <c r="K74" s="188" t="s">
        <v>3877</v>
      </c>
      <c r="L74" s="122" t="s">
        <v>3498</v>
      </c>
      <c r="M74" s="1283"/>
      <c r="N74" s="605" t="s">
        <v>19</v>
      </c>
      <c r="O74" s="1283"/>
      <c r="P74" s="1281" t="s">
        <v>3684</v>
      </c>
      <c r="Q74" s="1281"/>
    </row>
    <row r="75" spans="2:17" ht="48.75" customHeight="1">
      <c r="B75" s="1500"/>
      <c r="C75" s="1500"/>
      <c r="D75" s="1361"/>
      <c r="E75" s="1361"/>
      <c r="F75" s="1361"/>
      <c r="G75" s="1500"/>
      <c r="H75" s="1515"/>
      <c r="I75" s="1304"/>
      <c r="J75" s="46" t="s">
        <v>3651</v>
      </c>
      <c r="K75" s="188" t="s">
        <v>3877</v>
      </c>
      <c r="L75" s="122" t="s">
        <v>3653</v>
      </c>
      <c r="M75" s="1283"/>
      <c r="N75" s="605" t="s">
        <v>19</v>
      </c>
      <c r="O75" s="1283"/>
      <c r="P75" s="1276" t="s">
        <v>3878</v>
      </c>
      <c r="Q75" s="1277"/>
    </row>
    <row r="76" spans="2:17" ht="33.75" customHeight="1">
      <c r="B76" s="1500"/>
      <c r="C76" s="1500"/>
      <c r="D76" s="1361"/>
      <c r="E76" s="1361"/>
      <c r="F76" s="1361"/>
      <c r="G76" s="1500"/>
      <c r="H76" s="1515"/>
      <c r="I76" s="1304"/>
      <c r="J76" s="46" t="s">
        <v>3879</v>
      </c>
      <c r="K76" s="188" t="s">
        <v>3880</v>
      </c>
      <c r="L76" s="122" t="s">
        <v>3881</v>
      </c>
      <c r="M76" s="1283"/>
      <c r="N76" s="605" t="s">
        <v>19</v>
      </c>
      <c r="O76" s="1283"/>
      <c r="P76" s="1281" t="s">
        <v>3684</v>
      </c>
      <c r="Q76" s="1281"/>
    </row>
    <row r="77" spans="2:17" ht="33.6" customHeight="1">
      <c r="B77" s="1501"/>
      <c r="C77" s="1501"/>
      <c r="D77" s="1362"/>
      <c r="E77" s="1362"/>
      <c r="F77" s="1362"/>
      <c r="G77" s="1501"/>
      <c r="H77" s="1516"/>
      <c r="I77" s="1305"/>
      <c r="J77" s="46" t="s">
        <v>3882</v>
      </c>
      <c r="K77" s="188" t="s">
        <v>3883</v>
      </c>
      <c r="L77" s="122" t="s">
        <v>3498</v>
      </c>
      <c r="M77" s="1266"/>
      <c r="N77" s="605" t="s">
        <v>19</v>
      </c>
      <c r="O77" s="1266"/>
      <c r="P77" s="1281" t="s">
        <v>3684</v>
      </c>
      <c r="Q77" s="1281"/>
    </row>
    <row r="78" spans="2:17" ht="33.6" customHeight="1">
      <c r="B78" s="1499" t="s">
        <v>104</v>
      </c>
      <c r="C78" s="1499" t="s">
        <v>2685</v>
      </c>
      <c r="D78" s="1360" t="s">
        <v>3884</v>
      </c>
      <c r="E78" s="1360">
        <v>1130619939</v>
      </c>
      <c r="F78" s="1360" t="s">
        <v>114</v>
      </c>
      <c r="G78" s="1360" t="s">
        <v>244</v>
      </c>
      <c r="H78" s="1514">
        <v>40495</v>
      </c>
      <c r="I78" s="1303">
        <v>122051</v>
      </c>
      <c r="J78" s="46" t="s">
        <v>3885</v>
      </c>
      <c r="K78" s="188" t="s">
        <v>3886</v>
      </c>
      <c r="L78" s="122" t="s">
        <v>3498</v>
      </c>
      <c r="M78" s="1265" t="s">
        <v>18</v>
      </c>
      <c r="N78" s="605" t="s">
        <v>19</v>
      </c>
      <c r="O78" s="1265" t="s">
        <v>18</v>
      </c>
      <c r="P78" s="1281" t="s">
        <v>3684</v>
      </c>
      <c r="Q78" s="1281"/>
    </row>
    <row r="79" spans="2:17" ht="33.6" customHeight="1">
      <c r="B79" s="1500"/>
      <c r="C79" s="1500"/>
      <c r="D79" s="1361"/>
      <c r="E79" s="1361"/>
      <c r="F79" s="1361"/>
      <c r="G79" s="1361"/>
      <c r="H79" s="1515"/>
      <c r="I79" s="1304"/>
      <c r="J79" s="46" t="s">
        <v>3509</v>
      </c>
      <c r="K79" s="188" t="s">
        <v>3553</v>
      </c>
      <c r="L79" s="122" t="s">
        <v>3498</v>
      </c>
      <c r="M79" s="1283"/>
      <c r="N79" s="605" t="s">
        <v>19</v>
      </c>
      <c r="O79" s="1283"/>
      <c r="P79" s="1281" t="s">
        <v>3684</v>
      </c>
      <c r="Q79" s="1281"/>
    </row>
    <row r="80" spans="2:17" ht="33.6" customHeight="1">
      <c r="B80" s="1500"/>
      <c r="C80" s="1500"/>
      <c r="D80" s="1361"/>
      <c r="E80" s="1361"/>
      <c r="F80" s="1361"/>
      <c r="G80" s="1361"/>
      <c r="H80" s="1515"/>
      <c r="I80" s="1304"/>
      <c r="J80" s="46" t="s">
        <v>3879</v>
      </c>
      <c r="K80" s="188" t="s">
        <v>3887</v>
      </c>
      <c r="L80" s="122" t="s">
        <v>3498</v>
      </c>
      <c r="M80" s="1283"/>
      <c r="N80" s="605" t="s">
        <v>19</v>
      </c>
      <c r="O80" s="1283"/>
      <c r="P80" s="1281" t="s">
        <v>3684</v>
      </c>
      <c r="Q80" s="1281"/>
    </row>
    <row r="81" spans="2:17" ht="33.6" customHeight="1">
      <c r="B81" s="1501"/>
      <c r="C81" s="1501"/>
      <c r="D81" s="1362"/>
      <c r="E81" s="1362"/>
      <c r="F81" s="1362"/>
      <c r="G81" s="1362"/>
      <c r="H81" s="1516"/>
      <c r="I81" s="1305"/>
      <c r="J81" s="46" t="s">
        <v>3888</v>
      </c>
      <c r="K81" s="188" t="s">
        <v>3889</v>
      </c>
      <c r="L81" s="122" t="s">
        <v>3890</v>
      </c>
      <c r="M81" s="1266"/>
      <c r="N81" s="605" t="s">
        <v>19</v>
      </c>
      <c r="O81" s="1266"/>
      <c r="P81" s="1276" t="s">
        <v>3830</v>
      </c>
      <c r="Q81" s="1277"/>
    </row>
    <row r="82" spans="2:17" ht="63.75" customHeight="1">
      <c r="B82" s="1499" t="s">
        <v>104</v>
      </c>
      <c r="C82" s="1499" t="s">
        <v>2685</v>
      </c>
      <c r="D82" s="1360" t="s">
        <v>3891</v>
      </c>
      <c r="E82" s="1360">
        <v>38869311</v>
      </c>
      <c r="F82" s="1360" t="s">
        <v>243</v>
      </c>
      <c r="G82" s="1499" t="s">
        <v>244</v>
      </c>
      <c r="H82" s="1499" t="s">
        <v>3498</v>
      </c>
      <c r="I82" s="1505" t="s">
        <v>3892</v>
      </c>
      <c r="J82" s="46" t="s">
        <v>3893</v>
      </c>
      <c r="K82" s="188" t="s">
        <v>3894</v>
      </c>
      <c r="L82" s="122" t="s">
        <v>3895</v>
      </c>
      <c r="M82" s="1265" t="s">
        <v>18</v>
      </c>
      <c r="N82" s="605" t="s">
        <v>19</v>
      </c>
      <c r="O82" s="1265" t="s">
        <v>18</v>
      </c>
      <c r="P82" s="1280" t="s">
        <v>3896</v>
      </c>
      <c r="Q82" s="1280"/>
    </row>
    <row r="83" spans="2:17" ht="53.25" customHeight="1">
      <c r="B83" s="1500"/>
      <c r="C83" s="1500"/>
      <c r="D83" s="1361"/>
      <c r="E83" s="1361"/>
      <c r="F83" s="1361"/>
      <c r="G83" s="1500"/>
      <c r="H83" s="1500"/>
      <c r="I83" s="1506"/>
      <c r="J83" s="46" t="s">
        <v>3638</v>
      </c>
      <c r="K83" s="188" t="s">
        <v>3897</v>
      </c>
      <c r="L83" s="122" t="s">
        <v>3898</v>
      </c>
      <c r="M83" s="1283"/>
      <c r="N83" s="605" t="s">
        <v>18</v>
      </c>
      <c r="O83" s="1283"/>
      <c r="P83" s="1280" t="s">
        <v>3899</v>
      </c>
      <c r="Q83" s="1280"/>
    </row>
    <row r="84" spans="2:17" ht="53.25" customHeight="1">
      <c r="B84" s="1500"/>
      <c r="C84" s="1500"/>
      <c r="D84" s="1361"/>
      <c r="E84" s="1361"/>
      <c r="F84" s="1361"/>
      <c r="G84" s="1500"/>
      <c r="H84" s="1500"/>
      <c r="I84" s="1506"/>
      <c r="J84" s="46" t="s">
        <v>3900</v>
      </c>
      <c r="K84" s="188" t="s">
        <v>3901</v>
      </c>
      <c r="L84" s="122" t="s">
        <v>3902</v>
      </c>
      <c r="M84" s="1283"/>
      <c r="N84" s="605" t="s">
        <v>19</v>
      </c>
      <c r="O84" s="1283"/>
      <c r="P84" s="1280" t="s">
        <v>3903</v>
      </c>
      <c r="Q84" s="1280"/>
    </row>
    <row r="85" spans="2:17" ht="53.25" customHeight="1">
      <c r="B85" s="1500"/>
      <c r="C85" s="1500"/>
      <c r="D85" s="1361"/>
      <c r="E85" s="1361"/>
      <c r="F85" s="1361"/>
      <c r="G85" s="1500"/>
      <c r="H85" s="1500"/>
      <c r="I85" s="1506"/>
      <c r="J85" s="46" t="s">
        <v>49</v>
      </c>
      <c r="K85" s="188" t="s">
        <v>3498</v>
      </c>
      <c r="L85" s="122" t="s">
        <v>3498</v>
      </c>
      <c r="M85" s="1283"/>
      <c r="N85" s="605" t="s">
        <v>19</v>
      </c>
      <c r="O85" s="1283"/>
      <c r="P85" s="1276" t="s">
        <v>3904</v>
      </c>
      <c r="Q85" s="1277"/>
    </row>
    <row r="86" spans="2:17" ht="55.5" customHeight="1">
      <c r="B86" s="1501"/>
      <c r="C86" s="1501"/>
      <c r="D86" s="1362"/>
      <c r="E86" s="1362"/>
      <c r="F86" s="1362"/>
      <c r="G86" s="1501"/>
      <c r="H86" s="1501"/>
      <c r="I86" s="1507"/>
      <c r="J86" s="44" t="s">
        <v>3905</v>
      </c>
      <c r="K86" s="129" t="s">
        <v>3906</v>
      </c>
      <c r="L86" s="44" t="s">
        <v>3498</v>
      </c>
      <c r="M86" s="1266"/>
      <c r="N86" s="605" t="s">
        <v>19</v>
      </c>
      <c r="O86" s="1266"/>
      <c r="P86" s="1281" t="s">
        <v>3684</v>
      </c>
      <c r="Q86" s="1281"/>
    </row>
    <row r="87" spans="2:17" ht="33.6" customHeight="1">
      <c r="B87" s="217" t="s">
        <v>2375</v>
      </c>
      <c r="C87" s="217" t="s">
        <v>2706</v>
      </c>
      <c r="D87" s="119" t="s">
        <v>3907</v>
      </c>
      <c r="E87" s="47">
        <v>1130621496</v>
      </c>
      <c r="F87" s="47" t="s">
        <v>114</v>
      </c>
      <c r="G87" s="213" t="s">
        <v>2492</v>
      </c>
      <c r="H87" s="418">
        <v>40417</v>
      </c>
      <c r="I87" s="1060" t="s">
        <v>3498</v>
      </c>
      <c r="J87" s="46" t="s">
        <v>3498</v>
      </c>
      <c r="K87" s="188" t="s">
        <v>3498</v>
      </c>
      <c r="L87" s="122" t="s">
        <v>3498</v>
      </c>
      <c r="M87" s="44" t="s">
        <v>18</v>
      </c>
      <c r="N87" s="44" t="s">
        <v>19</v>
      </c>
      <c r="O87" s="44" t="s">
        <v>18</v>
      </c>
      <c r="P87" s="1280" t="s">
        <v>3577</v>
      </c>
      <c r="Q87" s="1280"/>
    </row>
    <row r="88" spans="2:17" ht="63.75" customHeight="1">
      <c r="B88" s="217" t="s">
        <v>2375</v>
      </c>
      <c r="C88" s="217" t="s">
        <v>2706</v>
      </c>
      <c r="D88" s="119" t="s">
        <v>3908</v>
      </c>
      <c r="E88" s="47">
        <v>1128267855</v>
      </c>
      <c r="F88" s="47" t="s">
        <v>114</v>
      </c>
      <c r="G88" s="213" t="s">
        <v>115</v>
      </c>
      <c r="H88" s="418">
        <v>40640</v>
      </c>
      <c r="I88" s="1060" t="s">
        <v>3498</v>
      </c>
      <c r="J88" s="46" t="s">
        <v>3893</v>
      </c>
      <c r="K88" s="188" t="s">
        <v>3498</v>
      </c>
      <c r="L88" s="122" t="s">
        <v>3498</v>
      </c>
      <c r="M88" s="44" t="s">
        <v>18</v>
      </c>
      <c r="N88" s="44" t="s">
        <v>19</v>
      </c>
      <c r="O88" s="44" t="s">
        <v>18</v>
      </c>
      <c r="P88" s="1280" t="s">
        <v>3909</v>
      </c>
      <c r="Q88" s="1280"/>
    </row>
    <row r="89" spans="2:17" ht="33.6" customHeight="1">
      <c r="B89" s="1499" t="s">
        <v>2375</v>
      </c>
      <c r="C89" s="1499" t="s">
        <v>2706</v>
      </c>
      <c r="D89" s="1360" t="s">
        <v>3910</v>
      </c>
      <c r="E89" s="1360">
        <v>1059983772</v>
      </c>
      <c r="F89" s="1360" t="s">
        <v>114</v>
      </c>
      <c r="G89" s="1499" t="s">
        <v>115</v>
      </c>
      <c r="H89" s="1502">
        <v>40816</v>
      </c>
      <c r="I89" s="1505" t="s">
        <v>3498</v>
      </c>
      <c r="J89" s="46" t="s">
        <v>3911</v>
      </c>
      <c r="K89" s="188" t="s">
        <v>3912</v>
      </c>
      <c r="L89" s="122" t="s">
        <v>3498</v>
      </c>
      <c r="M89" s="1265" t="s">
        <v>18</v>
      </c>
      <c r="N89" s="605" t="s">
        <v>19</v>
      </c>
      <c r="O89" s="1265" t="s">
        <v>18</v>
      </c>
      <c r="P89" s="1298" t="s">
        <v>3599</v>
      </c>
      <c r="Q89" s="1299"/>
    </row>
    <row r="90" spans="2:17" ht="42.75" customHeight="1">
      <c r="B90" s="1500"/>
      <c r="C90" s="1500"/>
      <c r="D90" s="1361"/>
      <c r="E90" s="1361"/>
      <c r="F90" s="1361"/>
      <c r="G90" s="1500"/>
      <c r="H90" s="1503"/>
      <c r="I90" s="1506"/>
      <c r="J90" s="46" t="s">
        <v>3876</v>
      </c>
      <c r="K90" s="188" t="s">
        <v>3877</v>
      </c>
      <c r="L90" s="122" t="s">
        <v>3653</v>
      </c>
      <c r="M90" s="1283"/>
      <c r="N90" s="605" t="s">
        <v>19</v>
      </c>
      <c r="O90" s="1283"/>
      <c r="P90" s="1298" t="s">
        <v>3913</v>
      </c>
      <c r="Q90" s="1299"/>
    </row>
    <row r="91" spans="2:17" ht="33.6" customHeight="1">
      <c r="B91" s="1501"/>
      <c r="C91" s="1501"/>
      <c r="D91" s="1362"/>
      <c r="E91" s="1362"/>
      <c r="F91" s="1362"/>
      <c r="G91" s="1501"/>
      <c r="H91" s="1504"/>
      <c r="I91" s="1507"/>
      <c r="J91" s="46" t="s">
        <v>3914</v>
      </c>
      <c r="K91" s="188" t="s">
        <v>3915</v>
      </c>
      <c r="L91" s="122" t="s">
        <v>3498</v>
      </c>
      <c r="M91" s="1266"/>
      <c r="N91" s="605" t="s">
        <v>19</v>
      </c>
      <c r="O91" s="1266"/>
      <c r="P91" s="1281" t="s">
        <v>3599</v>
      </c>
      <c r="Q91" s="1281"/>
    </row>
    <row r="92" spans="2:17" ht="33.6" customHeight="1">
      <c r="B92" s="1499" t="s">
        <v>2375</v>
      </c>
      <c r="C92" s="1499" t="s">
        <v>2706</v>
      </c>
      <c r="D92" s="1360" t="s">
        <v>3916</v>
      </c>
      <c r="E92" s="1360">
        <v>1130946042</v>
      </c>
      <c r="F92" s="1360" t="s">
        <v>114</v>
      </c>
      <c r="G92" s="1499" t="s">
        <v>2492</v>
      </c>
      <c r="H92" s="1502">
        <v>40598</v>
      </c>
      <c r="I92" s="1505">
        <v>130291</v>
      </c>
      <c r="J92" s="44" t="s">
        <v>3917</v>
      </c>
      <c r="K92" s="129" t="s">
        <v>3918</v>
      </c>
      <c r="L92" s="44" t="s">
        <v>3498</v>
      </c>
      <c r="M92" s="1265" t="s">
        <v>18</v>
      </c>
      <c r="N92" s="599" t="s">
        <v>19</v>
      </c>
      <c r="O92" s="1265" t="s">
        <v>18</v>
      </c>
      <c r="P92" s="1281" t="s">
        <v>3684</v>
      </c>
      <c r="Q92" s="1281"/>
    </row>
    <row r="93" spans="2:17" ht="33.6" customHeight="1">
      <c r="B93" s="1500"/>
      <c r="C93" s="1500"/>
      <c r="D93" s="1361"/>
      <c r="E93" s="1361"/>
      <c r="F93" s="1361"/>
      <c r="G93" s="1500"/>
      <c r="H93" s="1503"/>
      <c r="I93" s="1506"/>
      <c r="J93" s="46" t="s">
        <v>3919</v>
      </c>
      <c r="K93" s="188" t="s">
        <v>3920</v>
      </c>
      <c r="L93" s="122" t="s">
        <v>3498</v>
      </c>
      <c r="M93" s="1283"/>
      <c r="N93" s="599" t="s">
        <v>19</v>
      </c>
      <c r="O93" s="1283"/>
      <c r="P93" s="1281" t="s">
        <v>3684</v>
      </c>
      <c r="Q93" s="1281"/>
    </row>
    <row r="94" spans="2:17" ht="42.75" customHeight="1">
      <c r="B94" s="1500"/>
      <c r="C94" s="1500"/>
      <c r="D94" s="1361"/>
      <c r="E94" s="1361"/>
      <c r="F94" s="1361"/>
      <c r="G94" s="1500"/>
      <c r="H94" s="1503"/>
      <c r="I94" s="1506"/>
      <c r="J94" s="46" t="s">
        <v>3921</v>
      </c>
      <c r="K94" s="188" t="s">
        <v>3498</v>
      </c>
      <c r="L94" s="122" t="s">
        <v>3922</v>
      </c>
      <c r="M94" s="1283"/>
      <c r="N94" s="599" t="s">
        <v>19</v>
      </c>
      <c r="O94" s="1283"/>
      <c r="P94" s="1276" t="s">
        <v>3923</v>
      </c>
      <c r="Q94" s="1277"/>
    </row>
    <row r="95" spans="2:17" ht="33.6" customHeight="1">
      <c r="B95" s="1500"/>
      <c r="C95" s="1500"/>
      <c r="D95" s="1361"/>
      <c r="E95" s="1361"/>
      <c r="F95" s="1361"/>
      <c r="G95" s="1500"/>
      <c r="H95" s="1503"/>
      <c r="I95" s="1506"/>
      <c r="J95" s="46" t="s">
        <v>3509</v>
      </c>
      <c r="K95" s="188" t="s">
        <v>3924</v>
      </c>
      <c r="L95" s="122" t="s">
        <v>3498</v>
      </c>
      <c r="M95" s="1283"/>
      <c r="N95" s="599" t="s">
        <v>19</v>
      </c>
      <c r="O95" s="1283"/>
      <c r="P95" s="1281" t="s">
        <v>3684</v>
      </c>
      <c r="Q95" s="1281"/>
    </row>
    <row r="96" spans="2:17" ht="50.25" customHeight="1">
      <c r="B96" s="1499" t="s">
        <v>2375</v>
      </c>
      <c r="C96" s="1499" t="s">
        <v>2706</v>
      </c>
      <c r="D96" s="1360" t="s">
        <v>3925</v>
      </c>
      <c r="E96" s="1360">
        <v>1112099520</v>
      </c>
      <c r="F96" s="1360" t="s">
        <v>243</v>
      </c>
      <c r="G96" s="1499" t="s">
        <v>244</v>
      </c>
      <c r="H96" s="1502">
        <v>41058</v>
      </c>
      <c r="I96" s="1505" t="s">
        <v>3926</v>
      </c>
      <c r="J96" s="46" t="s">
        <v>3927</v>
      </c>
      <c r="K96" s="188" t="s">
        <v>3928</v>
      </c>
      <c r="L96" s="122" t="s">
        <v>3929</v>
      </c>
      <c r="M96" s="1265" t="s">
        <v>18</v>
      </c>
      <c r="N96" s="602" t="s">
        <v>18</v>
      </c>
      <c r="O96" s="1265" t="s">
        <v>18</v>
      </c>
      <c r="P96" s="1276" t="s">
        <v>3930</v>
      </c>
      <c r="Q96" s="1277"/>
    </row>
    <row r="97" spans="2:17" ht="45" customHeight="1">
      <c r="B97" s="1500"/>
      <c r="C97" s="1500"/>
      <c r="D97" s="1361"/>
      <c r="E97" s="1361"/>
      <c r="F97" s="1361"/>
      <c r="G97" s="1500"/>
      <c r="H97" s="1503"/>
      <c r="I97" s="1506"/>
      <c r="J97" s="46" t="s">
        <v>3931</v>
      </c>
      <c r="K97" s="188" t="s">
        <v>3932</v>
      </c>
      <c r="L97" s="122" t="s">
        <v>3933</v>
      </c>
      <c r="M97" s="1283"/>
      <c r="N97" s="602" t="s">
        <v>18</v>
      </c>
      <c r="O97" s="1283"/>
      <c r="P97" s="1276" t="s">
        <v>3930</v>
      </c>
      <c r="Q97" s="1277"/>
    </row>
    <row r="98" spans="2:17" ht="33.6" customHeight="1">
      <c r="B98" s="1501"/>
      <c r="C98" s="1501"/>
      <c r="D98" s="1362"/>
      <c r="E98" s="1362"/>
      <c r="F98" s="1362"/>
      <c r="G98" s="1501"/>
      <c r="H98" s="1504"/>
      <c r="I98" s="1507"/>
      <c r="J98" s="46" t="s">
        <v>3934</v>
      </c>
      <c r="K98" s="188" t="s">
        <v>3935</v>
      </c>
      <c r="L98" s="122" t="s">
        <v>3498</v>
      </c>
      <c r="M98" s="1266"/>
      <c r="N98" s="602" t="s">
        <v>19</v>
      </c>
      <c r="O98" s="1266"/>
      <c r="P98" s="1276" t="s">
        <v>3599</v>
      </c>
      <c r="Q98" s="1277"/>
    </row>
    <row r="99" spans="2:17" ht="33.6" customHeight="1">
      <c r="B99" s="628" t="s">
        <v>2375</v>
      </c>
      <c r="C99" s="628" t="s">
        <v>2706</v>
      </c>
      <c r="D99" s="1050" t="s">
        <v>3936</v>
      </c>
      <c r="E99" s="1050">
        <v>31445054</v>
      </c>
      <c r="F99" s="1050" t="s">
        <v>114</v>
      </c>
      <c r="G99" s="217" t="s">
        <v>2492</v>
      </c>
      <c r="H99" s="631">
        <v>37421</v>
      </c>
      <c r="I99" s="699">
        <v>134159</v>
      </c>
      <c r="J99" s="46" t="s">
        <v>3498</v>
      </c>
      <c r="K99" s="188" t="s">
        <v>3498</v>
      </c>
      <c r="L99" s="122" t="s">
        <v>3498</v>
      </c>
      <c r="M99" s="599" t="s">
        <v>18</v>
      </c>
      <c r="N99" s="599" t="s">
        <v>19</v>
      </c>
      <c r="O99" s="599" t="s">
        <v>18</v>
      </c>
      <c r="P99" s="1278" t="s">
        <v>3937</v>
      </c>
      <c r="Q99" s="1279"/>
    </row>
    <row r="100" spans="2:17" ht="33.6" customHeight="1">
      <c r="B100" s="740"/>
      <c r="C100" s="740"/>
      <c r="D100" s="826"/>
      <c r="E100" s="826"/>
      <c r="F100" s="826"/>
      <c r="G100" s="740"/>
      <c r="H100" s="828"/>
      <c r="I100" s="829"/>
      <c r="J100" s="902"/>
      <c r="K100" s="746"/>
      <c r="L100" s="903"/>
      <c r="M100" s="404"/>
      <c r="N100" s="404"/>
      <c r="O100" s="404"/>
      <c r="P100" s="404"/>
      <c r="Q100" s="404"/>
    </row>
    <row r="101" spans="2:17" ht="33.6" customHeight="1">
      <c r="B101" s="217" t="s">
        <v>497</v>
      </c>
      <c r="C101" s="217" t="s">
        <v>3938</v>
      </c>
      <c r="D101" s="47" t="s">
        <v>3939</v>
      </c>
      <c r="E101" s="47">
        <v>34372934</v>
      </c>
      <c r="F101" s="47" t="s">
        <v>3940</v>
      </c>
      <c r="G101" s="217" t="s">
        <v>3941</v>
      </c>
      <c r="H101" s="418">
        <v>38706</v>
      </c>
      <c r="I101" s="698" t="s">
        <v>53</v>
      </c>
      <c r="J101" s="46" t="s">
        <v>3498</v>
      </c>
      <c r="K101" s="188" t="s">
        <v>3498</v>
      </c>
      <c r="L101" s="122" t="s">
        <v>3498</v>
      </c>
      <c r="M101" s="605" t="s">
        <v>53</v>
      </c>
      <c r="N101" s="605" t="s">
        <v>53</v>
      </c>
      <c r="O101" s="605" t="s">
        <v>53</v>
      </c>
      <c r="P101" s="1278"/>
      <c r="Q101" s="1279"/>
    </row>
    <row r="102" spans="2:17" ht="33.6" customHeight="1">
      <c r="B102" s="217" t="s">
        <v>497</v>
      </c>
      <c r="C102" s="217" t="s">
        <v>3938</v>
      </c>
      <c r="D102" s="47" t="s">
        <v>3942</v>
      </c>
      <c r="E102" s="47">
        <v>29661016</v>
      </c>
      <c r="F102" s="47" t="s">
        <v>3943</v>
      </c>
      <c r="G102" s="217" t="s">
        <v>2001</v>
      </c>
      <c r="H102" s="418" t="s">
        <v>3944</v>
      </c>
      <c r="I102" s="698" t="s">
        <v>53</v>
      </c>
      <c r="J102" s="46" t="s">
        <v>3498</v>
      </c>
      <c r="K102" s="188" t="s">
        <v>3498</v>
      </c>
      <c r="L102" s="122" t="s">
        <v>3498</v>
      </c>
      <c r="M102" s="605" t="s">
        <v>53</v>
      </c>
      <c r="N102" s="605" t="s">
        <v>53</v>
      </c>
      <c r="O102" s="605" t="s">
        <v>53</v>
      </c>
      <c r="P102" s="1278"/>
      <c r="Q102" s="1279"/>
    </row>
    <row r="103" spans="2:17" ht="33.6" customHeight="1">
      <c r="B103" s="217" t="s">
        <v>1098</v>
      </c>
      <c r="C103" s="217" t="s">
        <v>3508</v>
      </c>
      <c r="D103" s="47" t="s">
        <v>3945</v>
      </c>
      <c r="E103" s="47">
        <v>41922371</v>
      </c>
      <c r="F103" s="47" t="s">
        <v>3946</v>
      </c>
      <c r="G103" s="217" t="s">
        <v>2001</v>
      </c>
      <c r="H103" s="418" t="s">
        <v>3498</v>
      </c>
      <c r="I103" s="698" t="s">
        <v>53</v>
      </c>
      <c r="J103" s="46" t="s">
        <v>3498</v>
      </c>
      <c r="K103" s="188" t="s">
        <v>3498</v>
      </c>
      <c r="L103" s="122" t="s">
        <v>3498</v>
      </c>
      <c r="M103" s="605" t="s">
        <v>53</v>
      </c>
      <c r="N103" s="605" t="s">
        <v>53</v>
      </c>
      <c r="O103" s="605" t="s">
        <v>53</v>
      </c>
      <c r="P103" s="1278"/>
      <c r="Q103" s="1279"/>
    </row>
    <row r="106" spans="2:17" ht="46.15" customHeight="1">
      <c r="B106" s="115" t="s">
        <v>17</v>
      </c>
      <c r="C106" s="115" t="s">
        <v>119</v>
      </c>
      <c r="D106" s="1271" t="s">
        <v>82</v>
      </c>
      <c r="E106" s="1273"/>
    </row>
    <row r="107" spans="2:17" ht="46.9" customHeight="1">
      <c r="B107" s="129" t="s">
        <v>181</v>
      </c>
      <c r="C107" s="605" t="s">
        <v>18</v>
      </c>
      <c r="D107" s="1281"/>
      <c r="E107" s="1281"/>
    </row>
    <row r="110" spans="2:17" ht="26.25">
      <c r="B110" s="1256" t="s">
        <v>121</v>
      </c>
      <c r="C110" s="1257"/>
      <c r="D110" s="1257"/>
      <c r="E110" s="1257"/>
      <c r="F110" s="1257"/>
      <c r="G110" s="1257"/>
      <c r="H110" s="1257"/>
      <c r="I110" s="1257"/>
      <c r="J110" s="1257"/>
      <c r="K110" s="1257"/>
      <c r="L110" s="1257"/>
      <c r="M110" s="1257"/>
      <c r="N110" s="1257"/>
      <c r="O110" s="1257"/>
      <c r="P110" s="1257"/>
    </row>
    <row r="112" spans="2:17" ht="15.75" thickBot="1"/>
    <row r="113" spans="1:26" ht="27" thickBot="1">
      <c r="B113" s="1268" t="s">
        <v>122</v>
      </c>
      <c r="C113" s="1269"/>
      <c r="D113" s="1269"/>
      <c r="E113" s="1269"/>
      <c r="F113" s="1269"/>
      <c r="G113" s="1269"/>
      <c r="H113" s="1269"/>
      <c r="I113" s="1269"/>
      <c r="J113" s="1269"/>
      <c r="K113" s="1269"/>
      <c r="L113" s="1269"/>
      <c r="M113" s="1269"/>
      <c r="N113" s="1270"/>
    </row>
    <row r="115" spans="1:26" ht="15.75" thickBot="1">
      <c r="M115" s="51"/>
      <c r="N115" s="51"/>
    </row>
    <row r="116" spans="1:26" s="15" customFormat="1" ht="109.5" customHeight="1">
      <c r="B116" s="52" t="s">
        <v>33</v>
      </c>
      <c r="C116" s="52" t="s">
        <v>34</v>
      </c>
      <c r="D116" s="52" t="s">
        <v>35</v>
      </c>
      <c r="E116" s="52" t="s">
        <v>36</v>
      </c>
      <c r="F116" s="52" t="s">
        <v>37</v>
      </c>
      <c r="G116" s="52" t="s">
        <v>38</v>
      </c>
      <c r="H116" s="52" t="s">
        <v>39</v>
      </c>
      <c r="I116" s="52" t="s">
        <v>40</v>
      </c>
      <c r="J116" s="52" t="s">
        <v>41</v>
      </c>
      <c r="K116" s="52" t="s">
        <v>42</v>
      </c>
      <c r="L116" s="52" t="s">
        <v>43</v>
      </c>
      <c r="M116" s="53" t="s">
        <v>44</v>
      </c>
      <c r="N116" s="52" t="s">
        <v>45</v>
      </c>
      <c r="O116" s="52" t="s">
        <v>46</v>
      </c>
      <c r="P116" s="54" t="s">
        <v>47</v>
      </c>
      <c r="Q116" s="54" t="s">
        <v>48</v>
      </c>
    </row>
    <row r="117" spans="1:26" s="162" customFormat="1">
      <c r="A117" s="150">
        <v>1</v>
      </c>
      <c r="B117" s="153"/>
      <c r="C117" s="152"/>
      <c r="D117" s="153"/>
      <c r="E117" s="159"/>
      <c r="F117" s="155"/>
      <c r="G117" s="184"/>
      <c r="H117" s="156"/>
      <c r="I117" s="156"/>
      <c r="J117" s="157"/>
      <c r="K117" s="769"/>
      <c r="L117" s="157"/>
      <c r="M117" s="173"/>
      <c r="N117" s="173"/>
      <c r="O117" s="160"/>
      <c r="P117" s="160"/>
      <c r="Q117" s="174"/>
      <c r="R117" s="175"/>
      <c r="S117" s="175"/>
      <c r="T117" s="175"/>
      <c r="U117" s="175"/>
      <c r="V117" s="175"/>
      <c r="W117" s="175"/>
      <c r="X117" s="175"/>
      <c r="Y117" s="175"/>
      <c r="Z117" s="175"/>
    </row>
    <row r="118" spans="1:26" s="162" customFormat="1">
      <c r="A118" s="150"/>
      <c r="B118" s="151" t="s">
        <v>28</v>
      </c>
      <c r="C118" s="152"/>
      <c r="D118" s="153"/>
      <c r="E118" s="154"/>
      <c r="F118" s="155"/>
      <c r="G118" s="155"/>
      <c r="H118" s="155"/>
      <c r="I118" s="157"/>
      <c r="J118" s="157"/>
      <c r="K118" s="158">
        <f>SUM(K117:K117)</f>
        <v>0</v>
      </c>
      <c r="L118" s="158">
        <f>SUM(L117:L117)</f>
        <v>0</v>
      </c>
      <c r="M118" s="185">
        <f>SUM(M117:M117)</f>
        <v>0</v>
      </c>
      <c r="N118" s="158">
        <f>SUM(N117:N117)</f>
        <v>0</v>
      </c>
      <c r="O118" s="160"/>
      <c r="P118" s="160"/>
      <c r="Q118" s="161"/>
    </row>
    <row r="119" spans="1:26">
      <c r="B119" s="112"/>
      <c r="C119" s="112"/>
      <c r="D119" s="112"/>
      <c r="E119" s="163"/>
      <c r="F119" s="112"/>
      <c r="G119" s="112"/>
      <c r="H119" s="112"/>
      <c r="I119" s="112"/>
      <c r="J119" s="112"/>
      <c r="K119" s="112"/>
      <c r="L119" s="112"/>
      <c r="M119" s="112"/>
      <c r="N119" s="112"/>
      <c r="O119" s="112"/>
      <c r="P119" s="112"/>
    </row>
    <row r="120" spans="1:26" ht="18.75">
      <c r="B120" s="166" t="s">
        <v>123</v>
      </c>
      <c r="C120" s="176">
        <f>+K118</f>
        <v>0</v>
      </c>
      <c r="H120" s="168"/>
      <c r="I120" s="168"/>
      <c r="J120" s="168"/>
      <c r="K120" s="168"/>
      <c r="L120" s="168"/>
      <c r="M120" s="168"/>
      <c r="N120" s="112"/>
      <c r="O120" s="112"/>
      <c r="P120" s="112"/>
    </row>
    <row r="122" spans="1:26" ht="15.75" thickBot="1"/>
    <row r="123" spans="1:26" ht="37.15" customHeight="1" thickBot="1">
      <c r="B123" s="177" t="s">
        <v>124</v>
      </c>
      <c r="C123" s="142" t="s">
        <v>125</v>
      </c>
      <c r="D123" s="177" t="s">
        <v>27</v>
      </c>
      <c r="E123" s="142" t="s">
        <v>126</v>
      </c>
    </row>
    <row r="124" spans="1:26" ht="41.45" customHeight="1">
      <c r="B124" s="178" t="s">
        <v>127</v>
      </c>
      <c r="C124" s="179">
        <v>20</v>
      </c>
      <c r="D124" s="179"/>
      <c r="E124" s="1282">
        <f>+D124+D125+D126</f>
        <v>0</v>
      </c>
    </row>
    <row r="125" spans="1:26">
      <c r="B125" s="178" t="s">
        <v>128</v>
      </c>
      <c r="C125" s="118">
        <v>30</v>
      </c>
      <c r="D125" s="605">
        <v>0</v>
      </c>
      <c r="E125" s="1283"/>
    </row>
    <row r="126" spans="1:26" ht="15.75" thickBot="1">
      <c r="B126" s="178" t="s">
        <v>129</v>
      </c>
      <c r="C126" s="180">
        <v>40</v>
      </c>
      <c r="D126" s="180">
        <v>0</v>
      </c>
      <c r="E126" s="1284"/>
    </row>
    <row r="128" spans="1:26" ht="15.75" thickBot="1"/>
    <row r="129" spans="2:17" ht="27" thickBot="1">
      <c r="B129" s="1268" t="s">
        <v>130</v>
      </c>
      <c r="C129" s="1269"/>
      <c r="D129" s="1269"/>
      <c r="E129" s="1269"/>
      <c r="F129" s="1269"/>
      <c r="G129" s="1269"/>
      <c r="H129" s="1269"/>
      <c r="I129" s="1269"/>
      <c r="J129" s="1269"/>
      <c r="K129" s="1269"/>
      <c r="L129" s="1269"/>
      <c r="M129" s="1269"/>
      <c r="N129" s="1270"/>
    </row>
    <row r="131" spans="2:17" ht="76.5" customHeight="1">
      <c r="B131" s="114" t="s">
        <v>92</v>
      </c>
      <c r="C131" s="114" t="s">
        <v>93</v>
      </c>
      <c r="D131" s="114" t="s">
        <v>94</v>
      </c>
      <c r="E131" s="114" t="s">
        <v>95</v>
      </c>
      <c r="F131" s="114" t="s">
        <v>96</v>
      </c>
      <c r="G131" s="114" t="s">
        <v>97</v>
      </c>
      <c r="H131" s="114" t="s">
        <v>98</v>
      </c>
      <c r="I131" s="114" t="s">
        <v>99</v>
      </c>
      <c r="J131" s="1271" t="s">
        <v>1608</v>
      </c>
      <c r="K131" s="1272"/>
      <c r="L131" s="1273"/>
      <c r="M131" s="114" t="s">
        <v>101</v>
      </c>
      <c r="N131" s="114" t="s">
        <v>102</v>
      </c>
      <c r="O131" s="114" t="s">
        <v>103</v>
      </c>
      <c r="P131" s="1271" t="s">
        <v>82</v>
      </c>
      <c r="Q131" s="1273"/>
    </row>
    <row r="132" spans="2:17" ht="100.5" customHeight="1">
      <c r="B132" s="213" t="s">
        <v>460</v>
      </c>
      <c r="C132" s="213" t="s">
        <v>3508</v>
      </c>
      <c r="D132" s="119"/>
      <c r="E132" s="119"/>
      <c r="F132" s="119"/>
      <c r="G132" s="119"/>
      <c r="H132" s="219"/>
      <c r="I132" s="120"/>
      <c r="J132" s="46"/>
      <c r="K132" s="188"/>
      <c r="L132" s="122"/>
      <c r="M132" s="605"/>
      <c r="N132" s="605"/>
      <c r="O132" s="605"/>
      <c r="P132" s="1276"/>
      <c r="Q132" s="1277"/>
    </row>
    <row r="133" spans="2:17" ht="60.75" customHeight="1">
      <c r="B133" s="1499" t="s">
        <v>461</v>
      </c>
      <c r="C133" s="1529" t="s">
        <v>3508</v>
      </c>
      <c r="D133" s="1360"/>
      <c r="E133" s="1360"/>
      <c r="F133" s="1360"/>
      <c r="G133" s="1360"/>
      <c r="H133" s="1514"/>
      <c r="I133" s="1520"/>
      <c r="J133" s="46"/>
      <c r="K133" s="188"/>
      <c r="L133" s="122"/>
      <c r="M133" s="1265"/>
      <c r="N133" s="1265"/>
      <c r="O133" s="1265"/>
      <c r="P133" s="1298"/>
      <c r="Q133" s="1299"/>
    </row>
    <row r="134" spans="2:17" ht="60.75" customHeight="1">
      <c r="B134" s="1501"/>
      <c r="C134" s="1530"/>
      <c r="D134" s="1362"/>
      <c r="E134" s="1362"/>
      <c r="F134" s="1362"/>
      <c r="G134" s="1362"/>
      <c r="H134" s="1516"/>
      <c r="I134" s="1522"/>
      <c r="J134" s="46"/>
      <c r="K134" s="188"/>
      <c r="L134" s="122"/>
      <c r="M134" s="1266"/>
      <c r="N134" s="1266"/>
      <c r="O134" s="1266"/>
      <c r="P134" s="1308"/>
      <c r="Q134" s="1309"/>
    </row>
    <row r="135" spans="2:17" ht="95.25" customHeight="1">
      <c r="B135" s="213" t="s">
        <v>462</v>
      </c>
      <c r="C135" s="213" t="s">
        <v>3508</v>
      </c>
      <c r="D135" s="119"/>
      <c r="E135" s="119"/>
      <c r="F135" s="119"/>
      <c r="G135" s="119"/>
      <c r="H135" s="47"/>
      <c r="I135" s="119"/>
      <c r="J135" s="119"/>
      <c r="K135" s="119"/>
      <c r="L135" s="119"/>
      <c r="M135" s="44"/>
      <c r="N135" s="44"/>
      <c r="O135" s="44"/>
      <c r="P135" s="1280"/>
      <c r="Q135" s="1280"/>
    </row>
    <row r="136" spans="2:17" ht="95.25" customHeight="1">
      <c r="B136" s="44" t="s">
        <v>3568</v>
      </c>
      <c r="C136" s="213" t="s">
        <v>3508</v>
      </c>
      <c r="D136" s="44"/>
      <c r="E136" s="44"/>
      <c r="F136" s="44"/>
      <c r="G136" s="119"/>
      <c r="H136" s="47"/>
      <c r="I136" s="119"/>
      <c r="J136" s="119"/>
      <c r="K136" s="119"/>
      <c r="L136" s="119"/>
      <c r="M136" s="44"/>
      <c r="N136" s="44"/>
      <c r="O136" s="44"/>
      <c r="P136" s="1276"/>
      <c r="Q136" s="1277"/>
    </row>
    <row r="137" spans="2:17">
      <c r="B137" s="44" t="s">
        <v>3569</v>
      </c>
      <c r="C137" s="213" t="s">
        <v>3508</v>
      </c>
      <c r="D137" s="44"/>
      <c r="E137" s="44"/>
      <c r="F137" s="44"/>
      <c r="G137" s="44"/>
      <c r="H137" s="206"/>
      <c r="I137" s="44"/>
      <c r="J137" s="44"/>
      <c r="K137" s="770"/>
      <c r="L137" s="129"/>
      <c r="M137" s="44"/>
      <c r="N137" s="44"/>
      <c r="O137" s="44"/>
      <c r="P137" s="1276"/>
      <c r="Q137" s="1277"/>
    </row>
    <row r="138" spans="2:17">
      <c r="B138" s="44" t="s">
        <v>3570</v>
      </c>
      <c r="C138" s="44" t="s">
        <v>328</v>
      </c>
      <c r="D138" s="44"/>
      <c r="E138" s="44"/>
      <c r="F138" s="44"/>
      <c r="G138" s="44"/>
      <c r="H138" s="206"/>
      <c r="I138" s="44"/>
      <c r="J138" s="44"/>
      <c r="K138" s="770"/>
      <c r="L138" s="129"/>
      <c r="M138" s="44"/>
      <c r="N138" s="44"/>
      <c r="O138" s="44"/>
      <c r="P138" s="1276"/>
      <c r="Q138" s="1277"/>
    </row>
    <row r="139" spans="2:17" ht="95.25" customHeight="1">
      <c r="B139" s="32"/>
      <c r="C139" s="32"/>
      <c r="D139" s="32"/>
      <c r="E139" s="32"/>
      <c r="F139" s="32"/>
      <c r="G139" s="900"/>
      <c r="H139" s="826"/>
      <c r="I139" s="900"/>
      <c r="J139" s="900"/>
      <c r="K139" s="900"/>
      <c r="L139" s="900"/>
      <c r="M139" s="32"/>
      <c r="N139" s="32"/>
      <c r="O139" s="32"/>
      <c r="P139" s="773"/>
      <c r="Q139" s="773"/>
    </row>
    <row r="140" spans="2:17" ht="15.75" thickBot="1"/>
    <row r="141" spans="2:17" ht="54" customHeight="1">
      <c r="B141" s="615" t="s">
        <v>17</v>
      </c>
      <c r="C141" s="615" t="s">
        <v>124</v>
      </c>
      <c r="D141" s="114" t="s">
        <v>125</v>
      </c>
      <c r="E141" s="615" t="s">
        <v>27</v>
      </c>
      <c r="F141" s="142" t="s">
        <v>138</v>
      </c>
      <c r="G141" s="143"/>
    </row>
    <row r="142" spans="2:17" ht="120.75" customHeight="1">
      <c r="B142" s="1285" t="s">
        <v>139</v>
      </c>
      <c r="C142" s="144" t="s">
        <v>140</v>
      </c>
      <c r="D142" s="605">
        <v>25</v>
      </c>
      <c r="E142" s="605"/>
      <c r="F142" s="1286">
        <f>+E142+E143+E144</f>
        <v>0</v>
      </c>
      <c r="G142" s="145"/>
    </row>
    <row r="143" spans="2:17" ht="76.150000000000006" customHeight="1">
      <c r="B143" s="1285"/>
      <c r="C143" s="144" t="s">
        <v>141</v>
      </c>
      <c r="D143" s="602">
        <v>25</v>
      </c>
      <c r="E143" s="605"/>
      <c r="F143" s="1287"/>
      <c r="G143" s="145"/>
    </row>
    <row r="144" spans="2:17" ht="69" customHeight="1">
      <c r="B144" s="1285"/>
      <c r="C144" s="144" t="s">
        <v>142</v>
      </c>
      <c r="D144" s="605">
        <v>10</v>
      </c>
      <c r="E144" s="605"/>
      <c r="F144" s="1288"/>
      <c r="G144" s="145"/>
    </row>
    <row r="145" spans="2:5">
      <c r="C145"/>
    </row>
    <row r="147" spans="2:5">
      <c r="B147" s="42" t="s">
        <v>143</v>
      </c>
    </row>
    <row r="150" spans="2:5">
      <c r="B150" s="43" t="s">
        <v>17</v>
      </c>
      <c r="C150" s="43" t="s">
        <v>26</v>
      </c>
      <c r="D150" s="615" t="s">
        <v>27</v>
      </c>
      <c r="E150" s="615" t="s">
        <v>28</v>
      </c>
    </row>
    <row r="151" spans="2:5" ht="28.5">
      <c r="B151" s="49" t="s">
        <v>144</v>
      </c>
      <c r="C151" s="50">
        <v>40</v>
      </c>
      <c r="D151" s="605">
        <f>+E124</f>
        <v>0</v>
      </c>
      <c r="E151" s="1265">
        <f>+D151+D152</f>
        <v>0</v>
      </c>
    </row>
    <row r="152" spans="2:5" ht="42.75">
      <c r="B152" s="49" t="s">
        <v>145</v>
      </c>
      <c r="C152" s="50">
        <v>60</v>
      </c>
      <c r="D152" s="605">
        <f>+F142</f>
        <v>0</v>
      </c>
      <c r="E152" s="1266"/>
    </row>
  </sheetData>
  <mergeCells count="141">
    <mergeCell ref="P138:Q138"/>
    <mergeCell ref="B142:B144"/>
    <mergeCell ref="F142:F144"/>
    <mergeCell ref="E151:E152"/>
    <mergeCell ref="N133:N134"/>
    <mergeCell ref="O133:O134"/>
    <mergeCell ref="P133:Q134"/>
    <mergeCell ref="P135:Q135"/>
    <mergeCell ref="P136:Q136"/>
    <mergeCell ref="P137:Q137"/>
    <mergeCell ref="P132:Q132"/>
    <mergeCell ref="B133:B134"/>
    <mergeCell ref="C133:C134"/>
    <mergeCell ref="D133:D134"/>
    <mergeCell ref="E133:E134"/>
    <mergeCell ref="F133:F134"/>
    <mergeCell ref="G133:G134"/>
    <mergeCell ref="H133:H134"/>
    <mergeCell ref="I133:I134"/>
    <mergeCell ref="M133:M134"/>
    <mergeCell ref="B129:N129"/>
    <mergeCell ref="J131:L131"/>
    <mergeCell ref="P131:Q131"/>
    <mergeCell ref="P99:Q99"/>
    <mergeCell ref="P101:Q101"/>
    <mergeCell ref="P102:Q102"/>
    <mergeCell ref="P103:Q103"/>
    <mergeCell ref="D106:E106"/>
    <mergeCell ref="D107:E107"/>
    <mergeCell ref="B96:B98"/>
    <mergeCell ref="C96:C98"/>
    <mergeCell ref="D96:D98"/>
    <mergeCell ref="E96:E98"/>
    <mergeCell ref="F96:F98"/>
    <mergeCell ref="G96:G98"/>
    <mergeCell ref="B110:P110"/>
    <mergeCell ref="B113:N113"/>
    <mergeCell ref="E124:E126"/>
    <mergeCell ref="O92:O95"/>
    <mergeCell ref="P92:Q92"/>
    <mergeCell ref="P93:Q93"/>
    <mergeCell ref="P94:Q94"/>
    <mergeCell ref="P95:Q95"/>
    <mergeCell ref="H96:H98"/>
    <mergeCell ref="I96:I98"/>
    <mergeCell ref="M96:M98"/>
    <mergeCell ref="O96:O98"/>
    <mergeCell ref="P96:Q96"/>
    <mergeCell ref="P97:Q97"/>
    <mergeCell ref="P98:Q98"/>
    <mergeCell ref="B92:B95"/>
    <mergeCell ref="C92:C95"/>
    <mergeCell ref="D92:D95"/>
    <mergeCell ref="E92:E95"/>
    <mergeCell ref="F92:F95"/>
    <mergeCell ref="G92:G95"/>
    <mergeCell ref="H92:H95"/>
    <mergeCell ref="I92:I95"/>
    <mergeCell ref="M92:M95"/>
    <mergeCell ref="O82:O86"/>
    <mergeCell ref="P82:Q82"/>
    <mergeCell ref="P83:Q83"/>
    <mergeCell ref="P84:Q84"/>
    <mergeCell ref="P85:Q85"/>
    <mergeCell ref="P86:Q86"/>
    <mergeCell ref="P87:Q87"/>
    <mergeCell ref="P88:Q88"/>
    <mergeCell ref="B89:B91"/>
    <mergeCell ref="C89:C91"/>
    <mergeCell ref="D89:D91"/>
    <mergeCell ref="E89:E91"/>
    <mergeCell ref="F89:F91"/>
    <mergeCell ref="G89:G91"/>
    <mergeCell ref="H89:H91"/>
    <mergeCell ref="I89:I91"/>
    <mergeCell ref="M89:M91"/>
    <mergeCell ref="O89:O91"/>
    <mergeCell ref="P89:Q89"/>
    <mergeCell ref="P90:Q90"/>
    <mergeCell ref="P91:Q91"/>
    <mergeCell ref="B82:B86"/>
    <mergeCell ref="C82:C86"/>
    <mergeCell ref="D82:D86"/>
    <mergeCell ref="E82:E86"/>
    <mergeCell ref="F82:F86"/>
    <mergeCell ref="G82:G86"/>
    <mergeCell ref="H78:H81"/>
    <mergeCell ref="I78:I81"/>
    <mergeCell ref="M78:M81"/>
    <mergeCell ref="H82:H86"/>
    <mergeCell ref="I82:I86"/>
    <mergeCell ref="M82:M86"/>
    <mergeCell ref="O78:O81"/>
    <mergeCell ref="P78:Q78"/>
    <mergeCell ref="P79:Q79"/>
    <mergeCell ref="P80:Q80"/>
    <mergeCell ref="P81:Q81"/>
    <mergeCell ref="B78:B81"/>
    <mergeCell ref="C78:C81"/>
    <mergeCell ref="D78:D81"/>
    <mergeCell ref="E78:E81"/>
    <mergeCell ref="F78:F81"/>
    <mergeCell ref="G78:G81"/>
    <mergeCell ref="B72:B77"/>
    <mergeCell ref="C72:C77"/>
    <mergeCell ref="D72:D77"/>
    <mergeCell ref="E72:E77"/>
    <mergeCell ref="F72:F77"/>
    <mergeCell ref="G72:G77"/>
    <mergeCell ref="H72:H77"/>
    <mergeCell ref="I72:I77"/>
    <mergeCell ref="F54:R54"/>
    <mergeCell ref="C56:N56"/>
    <mergeCell ref="B58:N58"/>
    <mergeCell ref="O61:P61"/>
    <mergeCell ref="O62:P62"/>
    <mergeCell ref="B68:N68"/>
    <mergeCell ref="M72:M77"/>
    <mergeCell ref="O72:O77"/>
    <mergeCell ref="P72:Q72"/>
    <mergeCell ref="P73:Q73"/>
    <mergeCell ref="P74:Q74"/>
    <mergeCell ref="P75:Q75"/>
    <mergeCell ref="P76:Q76"/>
    <mergeCell ref="P77:Q77"/>
    <mergeCell ref="J71:L71"/>
    <mergeCell ref="P71:Q71"/>
    <mergeCell ref="C10:E10"/>
    <mergeCell ref="B14:C15"/>
    <mergeCell ref="B16:C16"/>
    <mergeCell ref="E24:Q24"/>
    <mergeCell ref="E35:E36"/>
    <mergeCell ref="B52:B53"/>
    <mergeCell ref="C52:C53"/>
    <mergeCell ref="D52:E52"/>
    <mergeCell ref="B2:P2"/>
    <mergeCell ref="B4:P4"/>
    <mergeCell ref="C6:N6"/>
    <mergeCell ref="C7:N7"/>
    <mergeCell ref="C8:N8"/>
    <mergeCell ref="C9:N9"/>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 right="0.7" top="0.75" bottom="0.75" header="0.3" footer="0.3"/>
  <pageSetup orientation="portrait" horizontalDpi="4294967295" verticalDpi="4294967295"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2:Z167"/>
  <sheetViews>
    <sheetView zoomScale="70" zoomScaleNormal="70" workbookViewId="0">
      <selection activeCell="C9" sqref="C9:N9"/>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7.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3509</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28</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28</v>
      </c>
      <c r="E15" s="20">
        <v>2088281000</v>
      </c>
      <c r="F15" s="693">
        <v>1000</v>
      </c>
      <c r="G15" s="779"/>
      <c r="I15" s="23"/>
      <c r="J15" s="23"/>
      <c r="K15" s="23"/>
      <c r="L15" s="23"/>
      <c r="M15" s="23"/>
      <c r="N15" s="16"/>
    </row>
    <row r="16" spans="2:16" ht="15.75" thickBot="1">
      <c r="B16" s="1263" t="s">
        <v>13</v>
      </c>
      <c r="C16" s="1264"/>
      <c r="D16" s="613"/>
      <c r="E16" s="644">
        <v>2088281000</v>
      </c>
      <c r="F16" s="956">
        <v>1000</v>
      </c>
      <c r="G16" s="779"/>
      <c r="H16" s="25"/>
      <c r="I16" s="15"/>
      <c r="J16" s="15"/>
      <c r="K16" s="15"/>
      <c r="L16" s="15"/>
      <c r="M16" s="15"/>
      <c r="N16" s="26"/>
    </row>
    <row r="17" spans="1:17" ht="45.75" thickBot="1">
      <c r="A17" s="30"/>
      <c r="B17" s="31" t="s">
        <v>14</v>
      </c>
      <c r="C17" s="31" t="s">
        <v>15</v>
      </c>
      <c r="E17" s="37"/>
      <c r="F17" s="37"/>
      <c r="G17" s="19"/>
      <c r="H17" s="19"/>
      <c r="I17" s="32"/>
      <c r="J17" s="32"/>
      <c r="K17" s="32"/>
      <c r="L17" s="32"/>
      <c r="M17" s="32"/>
    </row>
    <row r="18" spans="1:17" ht="15.75" thickBot="1">
      <c r="A18" s="33">
        <v>1</v>
      </c>
      <c r="C18" s="1235">
        <f>+F16*0.8</f>
        <v>800</v>
      </c>
      <c r="D18" s="647"/>
      <c r="E18" s="1236">
        <f>E16</f>
        <v>2088281000</v>
      </c>
      <c r="F18" s="37"/>
      <c r="G18" s="37"/>
      <c r="H18" s="37"/>
      <c r="I18" s="38"/>
      <c r="J18" s="38"/>
      <c r="K18" s="38"/>
      <c r="L18" s="38"/>
      <c r="M18" s="38"/>
    </row>
    <row r="19" spans="1:17">
      <c r="A19" s="773"/>
      <c r="C19" s="646"/>
      <c r="D19" s="647"/>
      <c r="E19" s="648"/>
      <c r="F19" s="37"/>
      <c r="G19" s="37"/>
      <c r="H19" s="37"/>
      <c r="I19" s="38"/>
      <c r="J19" s="38"/>
      <c r="K19" s="38"/>
      <c r="L19" s="38"/>
      <c r="M19" s="38"/>
    </row>
    <row r="20" spans="1:17">
      <c r="A20" s="773"/>
      <c r="C20" s="40"/>
      <c r="D20" s="23"/>
      <c r="E20" s="41"/>
      <c r="F20" s="37"/>
      <c r="G20" s="37"/>
      <c r="H20" s="37"/>
      <c r="I20" s="38"/>
      <c r="J20" s="38"/>
      <c r="K20" s="38"/>
      <c r="L20" s="38"/>
      <c r="M20" s="38"/>
    </row>
    <row r="21" spans="1:17">
      <c r="A21" s="773"/>
      <c r="B21" s="42" t="s">
        <v>16</v>
      </c>
      <c r="C21"/>
      <c r="D21"/>
      <c r="E21"/>
      <c r="F21"/>
      <c r="G21"/>
      <c r="H21"/>
      <c r="I21" s="15"/>
      <c r="J21" s="15"/>
      <c r="K21" s="15"/>
      <c r="L21" s="15"/>
      <c r="M21" s="15"/>
      <c r="N21" s="16"/>
    </row>
    <row r="22" spans="1:17">
      <c r="A22" s="773"/>
      <c r="B22"/>
      <c r="C22"/>
      <c r="D22"/>
      <c r="E22"/>
      <c r="F22"/>
      <c r="G22"/>
      <c r="H22"/>
      <c r="I22" s="15"/>
      <c r="J22" s="15"/>
      <c r="K22" s="15"/>
      <c r="L22" s="15"/>
      <c r="M22" s="15"/>
      <c r="N22" s="16"/>
    </row>
    <row r="23" spans="1:17">
      <c r="A23" s="773"/>
      <c r="B23" s="43" t="s">
        <v>17</v>
      </c>
      <c r="C23" s="43" t="s">
        <v>18</v>
      </c>
      <c r="D23" s="43" t="s">
        <v>19</v>
      </c>
      <c r="E23"/>
      <c r="F23"/>
      <c r="G23"/>
      <c r="H23"/>
      <c r="I23" s="15"/>
      <c r="J23" s="15"/>
      <c r="K23" s="15"/>
      <c r="L23" s="15"/>
      <c r="M23" s="15"/>
      <c r="N23" s="16"/>
    </row>
    <row r="24" spans="1:17" ht="33" customHeight="1">
      <c r="A24" s="773"/>
      <c r="B24" s="44" t="s">
        <v>20</v>
      </c>
      <c r="C24" s="605"/>
      <c r="D24" s="605" t="s">
        <v>184</v>
      </c>
      <c r="E24" s="1512" t="s">
        <v>3572</v>
      </c>
      <c r="F24" s="1513"/>
      <c r="G24" s="1513"/>
      <c r="H24" s="1513"/>
      <c r="I24" s="1513"/>
      <c r="J24" s="1513"/>
      <c r="K24" s="1513"/>
      <c r="L24" s="1513"/>
      <c r="M24" s="1513"/>
      <c r="N24" s="1513"/>
      <c r="O24" s="1513"/>
      <c r="P24" s="1513"/>
      <c r="Q24" s="1513"/>
    </row>
    <row r="25" spans="1:17">
      <c r="A25" s="773"/>
      <c r="B25" s="44" t="s">
        <v>21</v>
      </c>
      <c r="C25" s="1171"/>
      <c r="D25" s="1171" t="s">
        <v>184</v>
      </c>
      <c r="E25"/>
      <c r="F25"/>
      <c r="G25"/>
      <c r="H25"/>
      <c r="I25" s="15"/>
      <c r="J25" s="15"/>
      <c r="K25" s="15"/>
      <c r="L25" s="15"/>
      <c r="M25" s="15"/>
      <c r="N25" s="16"/>
    </row>
    <row r="26" spans="1:17">
      <c r="A26" s="773"/>
      <c r="B26" s="44" t="s">
        <v>22</v>
      </c>
      <c r="C26" s="605" t="s">
        <v>184</v>
      </c>
      <c r="D26" s="605"/>
      <c r="E26"/>
      <c r="F26"/>
      <c r="G26"/>
      <c r="H26"/>
      <c r="I26" s="15"/>
      <c r="J26" s="15"/>
      <c r="K26" s="15"/>
      <c r="L26" s="15"/>
      <c r="M26" s="15"/>
      <c r="N26" s="16"/>
    </row>
    <row r="27" spans="1:17">
      <c r="A27" s="773"/>
      <c r="B27" s="44" t="s">
        <v>23</v>
      </c>
      <c r="C27" s="605"/>
      <c r="D27" s="605" t="s">
        <v>184</v>
      </c>
      <c r="E27"/>
      <c r="F27"/>
      <c r="G27"/>
      <c r="H27"/>
      <c r="I27" s="15"/>
      <c r="J27" s="15"/>
      <c r="K27" s="15"/>
      <c r="L27" s="15"/>
      <c r="M27" s="15"/>
      <c r="N27" s="16"/>
    </row>
    <row r="28" spans="1:17">
      <c r="A28" s="773"/>
      <c r="B28" s="117" t="s">
        <v>24</v>
      </c>
      <c r="C28" s="47" t="s">
        <v>184</v>
      </c>
      <c r="D28" s="47"/>
      <c r="E28"/>
      <c r="F28"/>
      <c r="G28"/>
      <c r="H28"/>
      <c r="I28" s="15"/>
      <c r="J28" s="15"/>
      <c r="K28" s="15"/>
      <c r="L28" s="15"/>
      <c r="M28" s="15"/>
      <c r="N28" s="16"/>
    </row>
    <row r="29" spans="1:17">
      <c r="A29" s="773"/>
      <c r="B29"/>
      <c r="C29"/>
      <c r="D29"/>
      <c r="E29"/>
      <c r="F29"/>
      <c r="G29"/>
      <c r="H29"/>
      <c r="I29" s="15"/>
      <c r="J29" s="15"/>
      <c r="K29" s="15"/>
      <c r="L29" s="15"/>
      <c r="M29" s="15"/>
      <c r="N29" s="16"/>
    </row>
    <row r="30" spans="1:17">
      <c r="A30" s="773"/>
      <c r="B30" s="42" t="s">
        <v>25</v>
      </c>
      <c r="C30"/>
      <c r="D30"/>
      <c r="E30"/>
      <c r="F30"/>
      <c r="G30"/>
      <c r="H30"/>
      <c r="I30" s="15"/>
      <c r="J30" s="15"/>
      <c r="K30" s="15"/>
      <c r="L30" s="15"/>
      <c r="M30" s="15"/>
      <c r="N30" s="16"/>
    </row>
    <row r="31" spans="1:17">
      <c r="A31" s="773"/>
      <c r="B31"/>
      <c r="C31"/>
      <c r="D31"/>
      <c r="E31"/>
      <c r="F31"/>
      <c r="G31"/>
      <c r="H31"/>
      <c r="I31" s="15"/>
      <c r="J31" s="15"/>
      <c r="K31" s="15"/>
      <c r="L31" s="15"/>
      <c r="M31" s="15"/>
      <c r="N31" s="16"/>
    </row>
    <row r="32" spans="1:17">
      <c r="A32" s="773"/>
      <c r="B32"/>
      <c r="C32"/>
      <c r="D32"/>
      <c r="E32"/>
      <c r="F32"/>
      <c r="G32"/>
      <c r="H32"/>
      <c r="I32" s="15"/>
      <c r="J32" s="15"/>
      <c r="K32" s="15"/>
      <c r="L32" s="15"/>
      <c r="M32" s="15"/>
      <c r="N32" s="16"/>
    </row>
    <row r="33" spans="1:26">
      <c r="A33" s="773"/>
      <c r="B33" s="43" t="s">
        <v>17</v>
      </c>
      <c r="C33" s="43" t="s">
        <v>26</v>
      </c>
      <c r="D33" s="615" t="s">
        <v>27</v>
      </c>
      <c r="E33" s="615" t="s">
        <v>28</v>
      </c>
      <c r="F33"/>
      <c r="G33"/>
      <c r="H33"/>
      <c r="I33" s="15"/>
      <c r="J33" s="15"/>
      <c r="K33" s="15"/>
      <c r="L33" s="15"/>
      <c r="M33" s="15"/>
      <c r="N33" s="16"/>
    </row>
    <row r="34" spans="1:26" ht="28.5">
      <c r="A34" s="773"/>
      <c r="B34" s="49" t="s">
        <v>29</v>
      </c>
      <c r="C34" s="50">
        <v>40</v>
      </c>
      <c r="D34" s="605">
        <v>0</v>
      </c>
      <c r="E34" s="1265">
        <f>+D34+D35</f>
        <v>0</v>
      </c>
      <c r="F34"/>
      <c r="G34"/>
      <c r="H34"/>
      <c r="I34" s="15"/>
      <c r="J34" s="15"/>
      <c r="K34" s="15"/>
      <c r="L34" s="15"/>
      <c r="M34" s="15"/>
      <c r="N34" s="16"/>
    </row>
    <row r="35" spans="1:26" ht="42.75">
      <c r="A35" s="773"/>
      <c r="B35" s="49" t="s">
        <v>30</v>
      </c>
      <c r="C35" s="50">
        <v>60</v>
      </c>
      <c r="D35" s="605">
        <f>+F166</f>
        <v>0</v>
      </c>
      <c r="E35" s="1266"/>
      <c r="F35"/>
      <c r="G35"/>
      <c r="H35"/>
      <c r="I35" s="15"/>
      <c r="J35" s="15"/>
      <c r="K35" s="15"/>
      <c r="L35" s="15"/>
      <c r="M35" s="15"/>
      <c r="N35" s="16"/>
    </row>
    <row r="36" spans="1:26">
      <c r="A36" s="773"/>
      <c r="C36" s="40"/>
      <c r="D36" s="23"/>
      <c r="E36" s="41"/>
      <c r="F36" s="37"/>
      <c r="G36" s="37"/>
      <c r="H36" s="37"/>
      <c r="I36" s="38"/>
      <c r="J36" s="38"/>
      <c r="K36" s="38"/>
      <c r="L36" s="38"/>
      <c r="M36" s="38"/>
    </row>
    <row r="37" spans="1:26">
      <c r="B37" s="42" t="s">
        <v>32</v>
      </c>
      <c r="M37" s="51"/>
      <c r="N37" s="51"/>
    </row>
    <row r="38" spans="1:26">
      <c r="B38" s="42"/>
      <c r="M38" s="51"/>
      <c r="N38" s="51"/>
    </row>
    <row r="39" spans="1:26" ht="15.75" thickBot="1">
      <c r="M39" s="51"/>
      <c r="N39" s="51"/>
    </row>
    <row r="40" spans="1:26" s="15" customFormat="1" ht="109.5" customHeight="1">
      <c r="B40" s="52" t="s">
        <v>33</v>
      </c>
      <c r="C40" s="52" t="s">
        <v>34</v>
      </c>
      <c r="D40" s="52" t="s">
        <v>35</v>
      </c>
      <c r="E40" s="52" t="s">
        <v>36</v>
      </c>
      <c r="F40" s="52" t="s">
        <v>37</v>
      </c>
      <c r="G40" s="52" t="s">
        <v>38</v>
      </c>
      <c r="H40" s="52" t="s">
        <v>39</v>
      </c>
      <c r="I40" s="52" t="s">
        <v>40</v>
      </c>
      <c r="J40" s="52" t="s">
        <v>41</v>
      </c>
      <c r="K40" s="52" t="s">
        <v>42</v>
      </c>
      <c r="L40" s="52" t="s">
        <v>43</v>
      </c>
      <c r="M40" s="53" t="s">
        <v>44</v>
      </c>
      <c r="N40" s="52" t="s">
        <v>45</v>
      </c>
      <c r="O40" s="52" t="s">
        <v>46</v>
      </c>
      <c r="P40" s="54" t="s">
        <v>47</v>
      </c>
      <c r="Q40" s="54" t="s">
        <v>48</v>
      </c>
    </row>
    <row r="41" spans="1:26" s="162" customFormat="1" ht="75">
      <c r="A41" s="150">
        <v>1</v>
      </c>
      <c r="B41" s="153" t="s">
        <v>3509</v>
      </c>
      <c r="C41" s="152" t="s">
        <v>3509</v>
      </c>
      <c r="D41" s="152" t="s">
        <v>3510</v>
      </c>
      <c r="E41" s="159" t="s">
        <v>3511</v>
      </c>
      <c r="F41" s="155" t="s">
        <v>18</v>
      </c>
      <c r="G41" s="184" t="s">
        <v>53</v>
      </c>
      <c r="H41" s="156">
        <v>40070</v>
      </c>
      <c r="I41" s="156">
        <v>40178</v>
      </c>
      <c r="J41" s="157" t="s">
        <v>19</v>
      </c>
      <c r="K41" s="769">
        <v>0.9</v>
      </c>
      <c r="L41" s="545">
        <v>3</v>
      </c>
      <c r="M41" s="159">
        <v>5276</v>
      </c>
      <c r="N41" s="173" t="s">
        <v>53</v>
      </c>
      <c r="O41" s="160">
        <v>581476721</v>
      </c>
      <c r="P41" s="1047" t="s">
        <v>3512</v>
      </c>
      <c r="Q41" s="174" t="s">
        <v>3573</v>
      </c>
      <c r="R41" s="175"/>
      <c r="S41" s="175"/>
      <c r="T41" s="175"/>
      <c r="U41" s="175"/>
      <c r="V41" s="175"/>
      <c r="W41" s="175"/>
      <c r="X41" s="175"/>
      <c r="Y41" s="175"/>
      <c r="Z41" s="175"/>
    </row>
    <row r="42" spans="1:26" s="162" customFormat="1" ht="75">
      <c r="A42" s="150">
        <f>+A41+1</f>
        <v>2</v>
      </c>
      <c r="B42" s="153" t="s">
        <v>3509</v>
      </c>
      <c r="C42" s="152" t="s">
        <v>3509</v>
      </c>
      <c r="D42" s="152" t="s">
        <v>3510</v>
      </c>
      <c r="E42" s="159" t="s">
        <v>3514</v>
      </c>
      <c r="F42" s="155" t="s">
        <v>18</v>
      </c>
      <c r="G42" s="155" t="s">
        <v>53</v>
      </c>
      <c r="H42" s="156">
        <v>40212</v>
      </c>
      <c r="I42" s="156">
        <v>40392</v>
      </c>
      <c r="J42" s="157" t="s">
        <v>19</v>
      </c>
      <c r="K42" s="769">
        <f>(DAYS360(H42,I42))/30</f>
        <v>5.9666666666666668</v>
      </c>
      <c r="L42" s="545">
        <v>0</v>
      </c>
      <c r="M42" s="159">
        <v>5276</v>
      </c>
      <c r="N42" s="173" t="s">
        <v>53</v>
      </c>
      <c r="O42" s="160">
        <v>448319748</v>
      </c>
      <c r="P42" s="1047" t="s">
        <v>3515</v>
      </c>
      <c r="Q42" s="174" t="s">
        <v>3573</v>
      </c>
      <c r="R42" s="175"/>
      <c r="S42" s="175"/>
      <c r="T42" s="175"/>
      <c r="U42" s="175"/>
      <c r="V42" s="175"/>
      <c r="W42" s="175"/>
      <c r="X42" s="175"/>
      <c r="Y42" s="175"/>
      <c r="Z42" s="175"/>
    </row>
    <row r="43" spans="1:26" s="162" customFormat="1" ht="75">
      <c r="A43" s="150">
        <f t="shared" ref="A43:A48" si="0">+A42+1</f>
        <v>3</v>
      </c>
      <c r="B43" s="153" t="s">
        <v>3509</v>
      </c>
      <c r="C43" s="152" t="s">
        <v>3509</v>
      </c>
      <c r="D43" s="153" t="s">
        <v>3516</v>
      </c>
      <c r="E43" s="159" t="s">
        <v>3517</v>
      </c>
      <c r="F43" s="155" t="s">
        <v>18</v>
      </c>
      <c r="G43" s="155" t="s">
        <v>53</v>
      </c>
      <c r="H43" s="156">
        <v>40499</v>
      </c>
      <c r="I43" s="156">
        <v>40543</v>
      </c>
      <c r="J43" s="157" t="s">
        <v>19</v>
      </c>
      <c r="K43" s="769">
        <f t="shared" ref="K43:K47" si="1">(DAYS360(H43,I43))/30</f>
        <v>1.4666666666666666</v>
      </c>
      <c r="L43" s="545">
        <v>0</v>
      </c>
      <c r="M43" s="159">
        <v>4678</v>
      </c>
      <c r="N43" s="173" t="s">
        <v>53</v>
      </c>
      <c r="O43" s="160">
        <v>689188912</v>
      </c>
      <c r="P43" s="1047" t="s">
        <v>3518</v>
      </c>
      <c r="Q43" s="174" t="s">
        <v>3573</v>
      </c>
      <c r="R43" s="175"/>
      <c r="S43" s="175"/>
      <c r="T43" s="175"/>
      <c r="U43" s="175"/>
      <c r="V43" s="175"/>
      <c r="W43" s="175"/>
      <c r="X43" s="175"/>
      <c r="Y43" s="175"/>
      <c r="Z43" s="175"/>
    </row>
    <row r="44" spans="1:26" s="162" customFormat="1" ht="75">
      <c r="A44" s="150">
        <f t="shared" si="0"/>
        <v>4</v>
      </c>
      <c r="B44" s="153" t="s">
        <v>3509</v>
      </c>
      <c r="C44" s="152" t="s">
        <v>3509</v>
      </c>
      <c r="D44" s="152" t="s">
        <v>3510</v>
      </c>
      <c r="E44" s="159" t="s">
        <v>3519</v>
      </c>
      <c r="F44" s="155" t="s">
        <v>18</v>
      </c>
      <c r="G44" s="155" t="s">
        <v>53</v>
      </c>
      <c r="H44" s="156">
        <v>40617</v>
      </c>
      <c r="I44" s="156">
        <v>40908</v>
      </c>
      <c r="J44" s="157" t="s">
        <v>19</v>
      </c>
      <c r="K44" s="769">
        <f t="shared" si="1"/>
        <v>9.5333333333333332</v>
      </c>
      <c r="L44" s="545">
        <v>0</v>
      </c>
      <c r="M44" s="159">
        <v>2935</v>
      </c>
      <c r="N44" s="173" t="s">
        <v>53</v>
      </c>
      <c r="O44" s="160">
        <v>2409283383</v>
      </c>
      <c r="P44" s="1047" t="s">
        <v>3520</v>
      </c>
      <c r="Q44" s="174" t="s">
        <v>3573</v>
      </c>
      <c r="R44" s="175"/>
      <c r="S44" s="175"/>
      <c r="T44" s="175"/>
      <c r="U44" s="175"/>
      <c r="V44" s="175"/>
      <c r="W44" s="175"/>
      <c r="X44" s="175"/>
      <c r="Y44" s="175"/>
      <c r="Z44" s="175"/>
    </row>
    <row r="45" spans="1:26" s="162" customFormat="1" ht="130.5" customHeight="1">
      <c r="A45" s="150">
        <f t="shared" si="0"/>
        <v>5</v>
      </c>
      <c r="B45" s="153" t="s">
        <v>3509</v>
      </c>
      <c r="C45" s="152" t="s">
        <v>3509</v>
      </c>
      <c r="D45" s="161" t="s">
        <v>3521</v>
      </c>
      <c r="E45" s="150" t="s">
        <v>3522</v>
      </c>
      <c r="F45" s="155" t="s">
        <v>18</v>
      </c>
      <c r="G45" s="155" t="s">
        <v>53</v>
      </c>
      <c r="H45" s="156">
        <v>40823</v>
      </c>
      <c r="I45" s="156">
        <v>41250</v>
      </c>
      <c r="J45" s="157" t="s">
        <v>19</v>
      </c>
      <c r="K45" s="769">
        <v>11.2</v>
      </c>
      <c r="L45" s="545">
        <v>2.8</v>
      </c>
      <c r="M45" s="159">
        <v>130</v>
      </c>
      <c r="N45" s="173" t="s">
        <v>53</v>
      </c>
      <c r="O45" s="160">
        <v>515703000</v>
      </c>
      <c r="P45" s="1047" t="s">
        <v>3523</v>
      </c>
      <c r="Q45" s="174" t="s">
        <v>3573</v>
      </c>
      <c r="R45" s="175"/>
      <c r="S45" s="175"/>
      <c r="T45" s="175"/>
      <c r="U45" s="175"/>
      <c r="V45" s="175"/>
      <c r="W45" s="175"/>
      <c r="X45" s="175"/>
      <c r="Y45" s="175"/>
      <c r="Z45" s="175"/>
    </row>
    <row r="46" spans="1:26" s="162" customFormat="1" ht="75">
      <c r="A46" s="150">
        <f t="shared" si="0"/>
        <v>6</v>
      </c>
      <c r="B46" s="153" t="s">
        <v>3509</v>
      </c>
      <c r="C46" s="152" t="s">
        <v>3509</v>
      </c>
      <c r="D46" s="152" t="s">
        <v>3510</v>
      </c>
      <c r="E46" s="159">
        <v>1274</v>
      </c>
      <c r="F46" s="155" t="s">
        <v>18</v>
      </c>
      <c r="G46" s="155" t="s">
        <v>53</v>
      </c>
      <c r="H46" s="156">
        <v>41061</v>
      </c>
      <c r="I46" s="156">
        <v>41274</v>
      </c>
      <c r="J46" s="157" t="s">
        <v>19</v>
      </c>
      <c r="K46" s="769">
        <v>0.8</v>
      </c>
      <c r="L46" s="545">
        <v>7.2</v>
      </c>
      <c r="M46" s="159">
        <v>2000</v>
      </c>
      <c r="N46" s="173" t="s">
        <v>53</v>
      </c>
      <c r="O46" s="160">
        <v>1082274954</v>
      </c>
      <c r="P46" s="1047">
        <v>253</v>
      </c>
      <c r="Q46" s="174" t="s">
        <v>3573</v>
      </c>
      <c r="R46" s="175"/>
      <c r="S46" s="175"/>
      <c r="T46" s="175"/>
      <c r="U46" s="175"/>
      <c r="V46" s="175"/>
      <c r="W46" s="175"/>
      <c r="X46" s="175"/>
      <c r="Y46" s="175"/>
      <c r="Z46" s="175"/>
    </row>
    <row r="47" spans="1:26" s="162" customFormat="1" ht="75">
      <c r="A47" s="150">
        <f t="shared" si="0"/>
        <v>7</v>
      </c>
      <c r="B47" s="153" t="s">
        <v>3509</v>
      </c>
      <c r="C47" s="152" t="s">
        <v>3509</v>
      </c>
      <c r="D47" s="152" t="s">
        <v>3510</v>
      </c>
      <c r="E47" s="159">
        <v>381</v>
      </c>
      <c r="F47" s="155" t="s">
        <v>18</v>
      </c>
      <c r="G47" s="155" t="s">
        <v>53</v>
      </c>
      <c r="H47" s="156">
        <v>41472</v>
      </c>
      <c r="I47" s="156">
        <v>41639</v>
      </c>
      <c r="J47" s="157" t="s">
        <v>19</v>
      </c>
      <c r="K47" s="769">
        <f t="shared" si="1"/>
        <v>5.4666666666666668</v>
      </c>
      <c r="L47" s="545">
        <v>0</v>
      </c>
      <c r="M47" s="159">
        <v>3865</v>
      </c>
      <c r="N47" s="173" t="s">
        <v>53</v>
      </c>
      <c r="O47" s="160">
        <v>1514919480</v>
      </c>
      <c r="P47" s="1047" t="s">
        <v>3526</v>
      </c>
      <c r="Q47" s="174" t="s">
        <v>3573</v>
      </c>
      <c r="R47" s="175"/>
      <c r="S47" s="175"/>
      <c r="T47" s="175"/>
      <c r="U47" s="175"/>
      <c r="V47" s="175"/>
      <c r="W47" s="175"/>
      <c r="X47" s="175"/>
      <c r="Y47" s="175"/>
      <c r="Z47" s="175"/>
    </row>
    <row r="48" spans="1:26" s="162" customFormat="1" ht="75">
      <c r="A48" s="150">
        <f t="shared" si="0"/>
        <v>8</v>
      </c>
      <c r="B48" s="153" t="s">
        <v>3509</v>
      </c>
      <c r="C48" s="152" t="s">
        <v>3509</v>
      </c>
      <c r="D48" s="153" t="s">
        <v>3510</v>
      </c>
      <c r="E48" s="159">
        <v>577</v>
      </c>
      <c r="F48" s="155" t="s">
        <v>18</v>
      </c>
      <c r="G48" s="155" t="s">
        <v>53</v>
      </c>
      <c r="H48" s="156" t="s">
        <v>3527</v>
      </c>
      <c r="I48" s="156">
        <v>41471</v>
      </c>
      <c r="J48" s="157" t="s">
        <v>19</v>
      </c>
      <c r="K48" s="769">
        <v>1.6</v>
      </c>
      <c r="L48" s="545">
        <v>5.5</v>
      </c>
      <c r="M48" s="159">
        <v>2712</v>
      </c>
      <c r="N48" s="173" t="s">
        <v>53</v>
      </c>
      <c r="O48" s="160">
        <v>537662679</v>
      </c>
      <c r="P48" s="1047" t="s">
        <v>3528</v>
      </c>
      <c r="Q48" s="174" t="s">
        <v>3573</v>
      </c>
      <c r="R48" s="175"/>
      <c r="S48" s="175"/>
      <c r="T48" s="175"/>
      <c r="U48" s="175"/>
      <c r="V48" s="175"/>
      <c r="W48" s="175"/>
      <c r="X48" s="175"/>
      <c r="Y48" s="175"/>
      <c r="Z48" s="175"/>
    </row>
    <row r="49" spans="1:18" s="162" customFormat="1">
      <c r="A49" s="150"/>
      <c r="B49" s="151" t="s">
        <v>28</v>
      </c>
      <c r="C49" s="152"/>
      <c r="D49" s="153"/>
      <c r="E49" s="159"/>
      <c r="F49" s="155"/>
      <c r="G49" s="155"/>
      <c r="H49" s="155"/>
      <c r="I49" s="157"/>
      <c r="J49" s="157"/>
      <c r="K49" s="158">
        <f t="shared" ref="K49" si="2">SUM(K41:K48)</f>
        <v>36.933333333333337</v>
      </c>
      <c r="L49" s="158">
        <f t="shared" ref="L49:N49" si="3">SUM(L41:L48)</f>
        <v>18.5</v>
      </c>
      <c r="M49" s="521">
        <f t="shared" si="3"/>
        <v>26872</v>
      </c>
      <c r="N49" s="158">
        <f t="shared" si="3"/>
        <v>0</v>
      </c>
      <c r="O49" s="160"/>
      <c r="P49" s="1047"/>
      <c r="Q49" s="161"/>
    </row>
    <row r="50" spans="1:18" s="112" customFormat="1">
      <c r="E50" s="163"/>
    </row>
    <row r="51" spans="1:18" s="112" customFormat="1">
      <c r="B51" s="1253" t="s">
        <v>60</v>
      </c>
      <c r="C51" s="1253" t="s">
        <v>61</v>
      </c>
      <c r="D51" s="1255" t="s">
        <v>62</v>
      </c>
      <c r="E51" s="1255"/>
    </row>
    <row r="52" spans="1:18" s="112" customFormat="1">
      <c r="B52" s="1254"/>
      <c r="C52" s="1254"/>
      <c r="D52" s="625" t="s">
        <v>63</v>
      </c>
      <c r="E52" s="165" t="s">
        <v>64</v>
      </c>
    </row>
    <row r="53" spans="1:18" s="112" customFormat="1" ht="30.6" customHeight="1">
      <c r="B53" s="166" t="s">
        <v>65</v>
      </c>
      <c r="C53" s="167">
        <f>+K49</f>
        <v>36.933333333333337</v>
      </c>
      <c r="D53" s="118"/>
      <c r="E53" s="118" t="s">
        <v>184</v>
      </c>
      <c r="F53" s="1512" t="s">
        <v>3572</v>
      </c>
      <c r="G53" s="1513"/>
      <c r="H53" s="1513"/>
      <c r="I53" s="1513"/>
      <c r="J53" s="1513"/>
      <c r="K53" s="1513"/>
      <c r="L53" s="1513"/>
      <c r="M53" s="1513"/>
      <c r="N53" s="1513"/>
      <c r="O53" s="1513"/>
      <c r="P53" s="1513"/>
      <c r="Q53" s="1513"/>
      <c r="R53" s="1513"/>
    </row>
    <row r="54" spans="1:18" s="112" customFormat="1" ht="30" customHeight="1">
      <c r="B54" s="166" t="s">
        <v>66</v>
      </c>
      <c r="C54" s="167">
        <f>+M49</f>
        <v>26872</v>
      </c>
      <c r="D54" s="118"/>
      <c r="E54" s="1175" t="s">
        <v>184</v>
      </c>
    </row>
    <row r="55" spans="1:18" s="112" customFormat="1">
      <c r="B55" s="113"/>
      <c r="C55" s="1274"/>
      <c r="D55" s="1274"/>
      <c r="E55" s="1274"/>
      <c r="F55" s="1274"/>
      <c r="G55" s="1274"/>
      <c r="H55" s="1274"/>
      <c r="I55" s="1274"/>
      <c r="J55" s="1274"/>
      <c r="K55" s="1274"/>
      <c r="L55" s="1274"/>
      <c r="M55" s="1274"/>
      <c r="N55" s="1274"/>
    </row>
    <row r="56" spans="1:18" ht="28.15" customHeight="1" thickBot="1"/>
    <row r="57" spans="1:18" ht="27" thickBot="1">
      <c r="B57" s="1275" t="s">
        <v>68</v>
      </c>
      <c r="C57" s="1275"/>
      <c r="D57" s="1275"/>
      <c r="E57" s="1275"/>
      <c r="F57" s="1275"/>
      <c r="G57" s="1275"/>
      <c r="H57" s="1275"/>
      <c r="I57" s="1275"/>
      <c r="J57" s="1275"/>
      <c r="K57" s="1275"/>
      <c r="L57" s="1275"/>
      <c r="M57" s="1275"/>
      <c r="N57" s="1275"/>
    </row>
    <row r="60" spans="1:18" ht="109.5" customHeight="1">
      <c r="B60" s="114" t="s">
        <v>69</v>
      </c>
      <c r="C60" s="115" t="s">
        <v>70</v>
      </c>
      <c r="D60" s="115" t="s">
        <v>71</v>
      </c>
      <c r="E60" s="115" t="s">
        <v>72</v>
      </c>
      <c r="F60" s="115" t="s">
        <v>73</v>
      </c>
      <c r="G60" s="115" t="s">
        <v>74</v>
      </c>
      <c r="H60" s="115" t="s">
        <v>75</v>
      </c>
      <c r="I60" s="115" t="s">
        <v>76</v>
      </c>
      <c r="J60" s="115" t="s">
        <v>77</v>
      </c>
      <c r="K60" s="115" t="s">
        <v>78</v>
      </c>
      <c r="L60" s="115" t="s">
        <v>79</v>
      </c>
      <c r="M60" s="116" t="s">
        <v>80</v>
      </c>
      <c r="N60" s="116" t="s">
        <v>81</v>
      </c>
      <c r="O60" s="1271" t="s">
        <v>82</v>
      </c>
      <c r="P60" s="1273"/>
      <c r="Q60" s="115" t="s">
        <v>83</v>
      </c>
    </row>
    <row r="61" spans="1:18">
      <c r="B61" s="119" t="s">
        <v>1028</v>
      </c>
      <c r="C61" s="119" t="s">
        <v>155</v>
      </c>
      <c r="D61" s="120" t="s">
        <v>3947</v>
      </c>
      <c r="E61" s="120">
        <v>1000</v>
      </c>
      <c r="F61" s="121" t="s">
        <v>53</v>
      </c>
      <c r="G61" s="121" t="s">
        <v>53</v>
      </c>
      <c r="H61" s="121" t="s">
        <v>53</v>
      </c>
      <c r="I61" s="122" t="s">
        <v>18</v>
      </c>
      <c r="J61" s="122" t="s">
        <v>18</v>
      </c>
      <c r="K61" s="44" t="s">
        <v>18</v>
      </c>
      <c r="L61" s="44" t="s">
        <v>18</v>
      </c>
      <c r="M61" s="44" t="s">
        <v>18</v>
      </c>
      <c r="N61" s="44" t="s">
        <v>18</v>
      </c>
      <c r="O61" s="1278"/>
      <c r="P61" s="1279"/>
      <c r="Q61" s="44" t="s">
        <v>18</v>
      </c>
    </row>
    <row r="62" spans="1:18">
      <c r="B62" s="1" t="s">
        <v>88</v>
      </c>
    </row>
    <row r="63" spans="1:18">
      <c r="B63" s="1" t="s">
        <v>89</v>
      </c>
    </row>
    <row r="64" spans="1:18">
      <c r="B64" s="1" t="s">
        <v>90</v>
      </c>
    </row>
    <row r="66" spans="2:17" ht="15.75" thickBot="1"/>
    <row r="67" spans="2:17" ht="27" thickBot="1">
      <c r="B67" s="1268" t="s">
        <v>91</v>
      </c>
      <c r="C67" s="1269"/>
      <c r="D67" s="1269"/>
      <c r="E67" s="1269"/>
      <c r="F67" s="1269"/>
      <c r="G67" s="1269"/>
      <c r="H67" s="1269"/>
      <c r="I67" s="1269"/>
      <c r="J67" s="1269"/>
      <c r="K67" s="1269"/>
      <c r="L67" s="1269"/>
      <c r="M67" s="1269"/>
      <c r="N67" s="1270"/>
    </row>
    <row r="70" spans="2:17" ht="76.5" customHeight="1">
      <c r="B70" s="114" t="s">
        <v>92</v>
      </c>
      <c r="C70" s="114" t="s">
        <v>93</v>
      </c>
      <c r="D70" s="114" t="s">
        <v>94</v>
      </c>
      <c r="E70" s="114" t="s">
        <v>95</v>
      </c>
      <c r="F70" s="114" t="s">
        <v>96</v>
      </c>
      <c r="G70" s="114" t="s">
        <v>97</v>
      </c>
      <c r="H70" s="114" t="s">
        <v>98</v>
      </c>
      <c r="I70" s="114" t="s">
        <v>99</v>
      </c>
      <c r="J70" s="1271" t="s">
        <v>1608</v>
      </c>
      <c r="K70" s="1272"/>
      <c r="L70" s="1273"/>
      <c r="M70" s="114" t="s">
        <v>101</v>
      </c>
      <c r="N70" s="114" t="s">
        <v>102</v>
      </c>
      <c r="O70" s="114" t="s">
        <v>103</v>
      </c>
      <c r="P70" s="1271" t="s">
        <v>82</v>
      </c>
      <c r="Q70" s="1273"/>
    </row>
    <row r="71" spans="2:17" ht="49.5" customHeight="1">
      <c r="B71" s="1499" t="s">
        <v>104</v>
      </c>
      <c r="C71" s="1499" t="s">
        <v>2735</v>
      </c>
      <c r="D71" s="1360" t="s">
        <v>3948</v>
      </c>
      <c r="E71" s="1360">
        <v>34330368</v>
      </c>
      <c r="F71" s="1360" t="s">
        <v>114</v>
      </c>
      <c r="G71" s="1499" t="s">
        <v>115</v>
      </c>
      <c r="H71" s="1514">
        <v>41243</v>
      </c>
      <c r="I71" s="1520">
        <v>133464</v>
      </c>
      <c r="J71" s="46" t="s">
        <v>3949</v>
      </c>
      <c r="K71" s="188" t="s">
        <v>3950</v>
      </c>
      <c r="L71" s="122" t="s">
        <v>3951</v>
      </c>
      <c r="M71" s="1265" t="s">
        <v>18</v>
      </c>
      <c r="N71" s="605" t="s">
        <v>19</v>
      </c>
      <c r="O71" s="605" t="s">
        <v>18</v>
      </c>
      <c r="P71" s="1280" t="s">
        <v>3830</v>
      </c>
      <c r="Q71" s="1280"/>
    </row>
    <row r="72" spans="2:17" ht="37.5" customHeight="1">
      <c r="B72" s="1500"/>
      <c r="C72" s="1500"/>
      <c r="D72" s="1361"/>
      <c r="E72" s="1361"/>
      <c r="F72" s="1361"/>
      <c r="G72" s="1500"/>
      <c r="H72" s="1515"/>
      <c r="I72" s="1521"/>
      <c r="J72" s="46" t="s">
        <v>3509</v>
      </c>
      <c r="K72" s="188" t="s">
        <v>3952</v>
      </c>
      <c r="L72" s="122" t="s">
        <v>3953</v>
      </c>
      <c r="M72" s="1283"/>
      <c r="N72" s="605" t="s">
        <v>19</v>
      </c>
      <c r="O72" s="605" t="s">
        <v>18</v>
      </c>
      <c r="P72" s="1280" t="s">
        <v>3830</v>
      </c>
      <c r="Q72" s="1280"/>
    </row>
    <row r="73" spans="2:17" ht="36.75" customHeight="1">
      <c r="B73" s="1500"/>
      <c r="C73" s="1500"/>
      <c r="D73" s="1361"/>
      <c r="E73" s="1361"/>
      <c r="F73" s="1361"/>
      <c r="G73" s="1500"/>
      <c r="H73" s="1515"/>
      <c r="I73" s="1521"/>
      <c r="J73" s="46" t="s">
        <v>3954</v>
      </c>
      <c r="K73" s="188" t="s">
        <v>3955</v>
      </c>
      <c r="L73" s="122" t="s">
        <v>3498</v>
      </c>
      <c r="M73" s="1283"/>
      <c r="N73" s="605" t="s">
        <v>19</v>
      </c>
      <c r="O73" s="605" t="s">
        <v>18</v>
      </c>
      <c r="P73" s="1280" t="s">
        <v>3684</v>
      </c>
      <c r="Q73" s="1280"/>
    </row>
    <row r="74" spans="2:17" ht="36.75" customHeight="1">
      <c r="B74" s="1500"/>
      <c r="C74" s="1500"/>
      <c r="D74" s="1361"/>
      <c r="E74" s="1361"/>
      <c r="F74" s="1361"/>
      <c r="G74" s="1500"/>
      <c r="H74" s="1515"/>
      <c r="I74" s="1521"/>
      <c r="J74" s="46" t="s">
        <v>3956</v>
      </c>
      <c r="K74" s="188" t="s">
        <v>3498</v>
      </c>
      <c r="L74" s="122" t="s">
        <v>3498</v>
      </c>
      <c r="M74" s="1283"/>
      <c r="N74" s="605" t="s">
        <v>19</v>
      </c>
      <c r="O74" s="605" t="s">
        <v>18</v>
      </c>
      <c r="P74" s="1280" t="s">
        <v>3957</v>
      </c>
      <c r="Q74" s="1280"/>
    </row>
    <row r="75" spans="2:17" ht="36.75" customHeight="1">
      <c r="B75" s="1500"/>
      <c r="C75" s="1500"/>
      <c r="D75" s="1361"/>
      <c r="E75" s="1361"/>
      <c r="F75" s="1361"/>
      <c r="G75" s="1500"/>
      <c r="H75" s="1515"/>
      <c r="I75" s="1521"/>
      <c r="J75" s="46" t="s">
        <v>3958</v>
      </c>
      <c r="K75" s="215" t="s">
        <v>3959</v>
      </c>
      <c r="L75" s="122" t="s">
        <v>3960</v>
      </c>
      <c r="M75" s="1283"/>
      <c r="N75" s="605" t="s">
        <v>19</v>
      </c>
      <c r="O75" s="605" t="s">
        <v>18</v>
      </c>
      <c r="P75" s="1276" t="s">
        <v>3878</v>
      </c>
      <c r="Q75" s="1277"/>
    </row>
    <row r="76" spans="2:17" ht="45.75" customHeight="1">
      <c r="B76" s="1501"/>
      <c r="C76" s="1501"/>
      <c r="D76" s="1362"/>
      <c r="E76" s="1362"/>
      <c r="F76" s="1362"/>
      <c r="G76" s="1501"/>
      <c r="H76" s="1516"/>
      <c r="I76" s="1522"/>
      <c r="J76" s="46" t="s">
        <v>3961</v>
      </c>
      <c r="K76" s="188" t="s">
        <v>3498</v>
      </c>
      <c r="L76" s="122" t="s">
        <v>3498</v>
      </c>
      <c r="M76" s="1266"/>
      <c r="N76" s="605" t="s">
        <v>19</v>
      </c>
      <c r="O76" s="605" t="s">
        <v>18</v>
      </c>
      <c r="P76" s="1280" t="s">
        <v>3957</v>
      </c>
      <c r="Q76" s="1280"/>
    </row>
    <row r="77" spans="2:17" ht="33.6" customHeight="1">
      <c r="B77" s="217" t="s">
        <v>104</v>
      </c>
      <c r="C77" s="217" t="s">
        <v>2735</v>
      </c>
      <c r="D77" s="47" t="s">
        <v>3962</v>
      </c>
      <c r="E77" s="47">
        <v>4760345</v>
      </c>
      <c r="F77" s="47" t="s">
        <v>19</v>
      </c>
      <c r="G77" s="47" t="s">
        <v>19</v>
      </c>
      <c r="H77" s="636" t="s">
        <v>19</v>
      </c>
      <c r="I77" s="121" t="s">
        <v>19</v>
      </c>
      <c r="J77" s="46" t="s">
        <v>3963</v>
      </c>
      <c r="K77" s="188" t="s">
        <v>3964</v>
      </c>
      <c r="L77" s="122" t="s">
        <v>104</v>
      </c>
      <c r="M77" s="605" t="s">
        <v>18</v>
      </c>
      <c r="N77" s="605" t="s">
        <v>19</v>
      </c>
      <c r="O77" s="605" t="s">
        <v>18</v>
      </c>
      <c r="P77" s="1276" t="s">
        <v>3965</v>
      </c>
      <c r="Q77" s="1277"/>
    </row>
    <row r="78" spans="2:17" ht="33.6" customHeight="1">
      <c r="B78" s="1500" t="s">
        <v>104</v>
      </c>
      <c r="C78" s="1500" t="s">
        <v>3966</v>
      </c>
      <c r="D78" s="1361" t="s">
        <v>3967</v>
      </c>
      <c r="E78" s="1361">
        <v>29681923</v>
      </c>
      <c r="F78" s="1361" t="s">
        <v>114</v>
      </c>
      <c r="G78" s="1500" t="s">
        <v>3007</v>
      </c>
      <c r="H78" s="1515">
        <v>39311</v>
      </c>
      <c r="I78" s="1521" t="s">
        <v>3498</v>
      </c>
      <c r="J78" s="46" t="s">
        <v>3509</v>
      </c>
      <c r="K78" s="188" t="s">
        <v>3968</v>
      </c>
      <c r="L78" s="122" t="s">
        <v>3498</v>
      </c>
      <c r="M78" s="1283" t="s">
        <v>18</v>
      </c>
      <c r="N78" s="605" t="s">
        <v>19</v>
      </c>
      <c r="O78" s="605" t="s">
        <v>18</v>
      </c>
      <c r="P78" s="1280" t="s">
        <v>3684</v>
      </c>
      <c r="Q78" s="1280"/>
    </row>
    <row r="79" spans="2:17" ht="38.25" customHeight="1">
      <c r="B79" s="1500"/>
      <c r="C79" s="1500"/>
      <c r="D79" s="1361"/>
      <c r="E79" s="1361"/>
      <c r="F79" s="1361"/>
      <c r="G79" s="1500"/>
      <c r="H79" s="1515"/>
      <c r="I79" s="1521"/>
      <c r="J79" s="46" t="s">
        <v>3509</v>
      </c>
      <c r="K79" s="188" t="s">
        <v>3969</v>
      </c>
      <c r="L79" s="122" t="s">
        <v>3970</v>
      </c>
      <c r="M79" s="1283"/>
      <c r="N79" s="605" t="s">
        <v>19</v>
      </c>
      <c r="O79" s="605" t="s">
        <v>18</v>
      </c>
      <c r="P79" s="1276" t="s">
        <v>3878</v>
      </c>
      <c r="Q79" s="1277"/>
    </row>
    <row r="80" spans="2:17" ht="33.6" customHeight="1">
      <c r="B80" s="1501"/>
      <c r="C80" s="1501"/>
      <c r="D80" s="1362"/>
      <c r="E80" s="1362"/>
      <c r="F80" s="1362"/>
      <c r="G80" s="1501"/>
      <c r="H80" s="1516"/>
      <c r="I80" s="1522"/>
      <c r="J80" s="44" t="s">
        <v>3971</v>
      </c>
      <c r="K80" s="44" t="s">
        <v>3972</v>
      </c>
      <c r="L80" s="44" t="s">
        <v>3973</v>
      </c>
      <c r="M80" s="1266"/>
      <c r="N80" s="605" t="s">
        <v>19</v>
      </c>
      <c r="O80" s="605" t="s">
        <v>18</v>
      </c>
      <c r="P80" s="1280" t="s">
        <v>3830</v>
      </c>
      <c r="Q80" s="1280"/>
    </row>
    <row r="81" spans="2:17" ht="33.6" customHeight="1">
      <c r="B81" s="1499" t="s">
        <v>2375</v>
      </c>
      <c r="C81" s="1499" t="s">
        <v>3974</v>
      </c>
      <c r="D81" s="1360" t="s">
        <v>3975</v>
      </c>
      <c r="E81" s="1360">
        <v>25273063</v>
      </c>
      <c r="F81" s="1360" t="s">
        <v>114</v>
      </c>
      <c r="G81" s="1499" t="s">
        <v>3498</v>
      </c>
      <c r="H81" s="1514" t="s">
        <v>3498</v>
      </c>
      <c r="I81" s="1520">
        <v>133101</v>
      </c>
      <c r="J81" s="44" t="s">
        <v>3976</v>
      </c>
      <c r="K81" s="44" t="s">
        <v>3977</v>
      </c>
      <c r="L81" s="44" t="s">
        <v>3978</v>
      </c>
      <c r="M81" s="1265" t="s">
        <v>18</v>
      </c>
      <c r="N81" s="599" t="s">
        <v>19</v>
      </c>
      <c r="O81" s="599" t="s">
        <v>18</v>
      </c>
      <c r="P81" s="1280" t="s">
        <v>3979</v>
      </c>
      <c r="Q81" s="1280"/>
    </row>
    <row r="82" spans="2:17" ht="33.6" customHeight="1">
      <c r="B82" s="1500"/>
      <c r="C82" s="1500"/>
      <c r="D82" s="1361"/>
      <c r="E82" s="1361"/>
      <c r="F82" s="1361"/>
      <c r="G82" s="1500"/>
      <c r="H82" s="1515"/>
      <c r="I82" s="1521"/>
      <c r="J82" s="44" t="s">
        <v>3509</v>
      </c>
      <c r="K82" s="44" t="s">
        <v>3980</v>
      </c>
      <c r="L82" s="44" t="s">
        <v>3498</v>
      </c>
      <c r="M82" s="1283"/>
      <c r="N82" s="599" t="s">
        <v>19</v>
      </c>
      <c r="O82" s="599" t="s">
        <v>18</v>
      </c>
      <c r="P82" s="1280" t="s">
        <v>3981</v>
      </c>
      <c r="Q82" s="1280"/>
    </row>
    <row r="83" spans="2:17" ht="33.6" customHeight="1">
      <c r="B83" s="1500"/>
      <c r="C83" s="1500"/>
      <c r="D83" s="1361"/>
      <c r="E83" s="1361"/>
      <c r="F83" s="1361"/>
      <c r="G83" s="1500"/>
      <c r="H83" s="1515"/>
      <c r="I83" s="1521"/>
      <c r="J83" s="44" t="s">
        <v>3982</v>
      </c>
      <c r="K83" s="44" t="s">
        <v>3983</v>
      </c>
      <c r="L83" s="44" t="s">
        <v>3984</v>
      </c>
      <c r="M83" s="1283"/>
      <c r="N83" s="599" t="s">
        <v>19</v>
      </c>
      <c r="O83" s="599" t="s">
        <v>18</v>
      </c>
      <c r="P83" s="1280" t="s">
        <v>3981</v>
      </c>
      <c r="Q83" s="1280"/>
    </row>
    <row r="84" spans="2:17" ht="33.6" customHeight="1">
      <c r="B84" s="1501"/>
      <c r="C84" s="1501"/>
      <c r="D84" s="1362"/>
      <c r="E84" s="1362"/>
      <c r="F84" s="1362"/>
      <c r="G84" s="1501"/>
      <c r="H84" s="1516"/>
      <c r="I84" s="1522"/>
      <c r="J84" s="46" t="s">
        <v>3985</v>
      </c>
      <c r="K84" s="188" t="s">
        <v>3986</v>
      </c>
      <c r="L84" s="122" t="s">
        <v>3987</v>
      </c>
      <c r="M84" s="1266"/>
      <c r="N84" s="599" t="s">
        <v>18</v>
      </c>
      <c r="O84" s="599" t="s">
        <v>18</v>
      </c>
      <c r="P84" s="1281"/>
      <c r="Q84" s="1281"/>
    </row>
    <row r="85" spans="2:17" ht="33.6" customHeight="1">
      <c r="B85" s="1499" t="s">
        <v>2375</v>
      </c>
      <c r="C85" s="1499" t="s">
        <v>3974</v>
      </c>
      <c r="D85" s="1360" t="s">
        <v>3988</v>
      </c>
      <c r="E85" s="1360">
        <v>1067520454</v>
      </c>
      <c r="F85" s="1360" t="s">
        <v>243</v>
      </c>
      <c r="G85" s="1499" t="s">
        <v>244</v>
      </c>
      <c r="H85" s="1514">
        <v>40649</v>
      </c>
      <c r="I85" s="1520" t="s">
        <v>3989</v>
      </c>
      <c r="J85" s="46" t="s">
        <v>3990</v>
      </c>
      <c r="K85" s="188" t="s">
        <v>3991</v>
      </c>
      <c r="L85" s="122" t="s">
        <v>3992</v>
      </c>
      <c r="M85" s="1265" t="s">
        <v>18</v>
      </c>
      <c r="N85" s="1265" t="s">
        <v>18</v>
      </c>
      <c r="O85" s="1265" t="s">
        <v>18</v>
      </c>
      <c r="P85" s="1298"/>
      <c r="Q85" s="1299"/>
    </row>
    <row r="86" spans="2:17" ht="33.6" customHeight="1">
      <c r="B86" s="1500"/>
      <c r="C86" s="1500"/>
      <c r="D86" s="1361"/>
      <c r="E86" s="1361"/>
      <c r="F86" s="1361"/>
      <c r="G86" s="1500"/>
      <c r="H86" s="1515"/>
      <c r="I86" s="1521"/>
      <c r="J86" s="46" t="s">
        <v>3845</v>
      </c>
      <c r="K86" s="188" t="s">
        <v>3993</v>
      </c>
      <c r="L86" s="122" t="s">
        <v>243</v>
      </c>
      <c r="M86" s="1283"/>
      <c r="N86" s="1283"/>
      <c r="O86" s="1283"/>
      <c r="P86" s="1306"/>
      <c r="Q86" s="1307"/>
    </row>
    <row r="87" spans="2:17" ht="33.6" customHeight="1">
      <c r="B87" s="1501"/>
      <c r="C87" s="1501"/>
      <c r="D87" s="1362"/>
      <c r="E87" s="1362"/>
      <c r="F87" s="1362"/>
      <c r="G87" s="1501"/>
      <c r="H87" s="1516"/>
      <c r="I87" s="1522"/>
      <c r="J87" s="46" t="s">
        <v>3994</v>
      </c>
      <c r="K87" s="188" t="s">
        <v>3553</v>
      </c>
      <c r="L87" s="122" t="s">
        <v>3995</v>
      </c>
      <c r="M87" s="1266"/>
      <c r="N87" s="1266"/>
      <c r="O87" s="1266"/>
      <c r="P87" s="1308"/>
      <c r="Q87" s="1309"/>
    </row>
    <row r="88" spans="2:17" ht="33.6" customHeight="1">
      <c r="B88" s="1499" t="s">
        <v>2375</v>
      </c>
      <c r="C88" s="1499" t="s">
        <v>3974</v>
      </c>
      <c r="D88" s="1360" t="s">
        <v>3996</v>
      </c>
      <c r="E88" s="1360">
        <v>34318862</v>
      </c>
      <c r="F88" s="1360" t="s">
        <v>114</v>
      </c>
      <c r="G88" s="1499" t="s">
        <v>3997</v>
      </c>
      <c r="H88" s="1514">
        <v>40158</v>
      </c>
      <c r="I88" s="1520">
        <v>114619</v>
      </c>
      <c r="J88" s="46" t="s">
        <v>3998</v>
      </c>
      <c r="K88" s="188" t="s">
        <v>3545</v>
      </c>
      <c r="L88" s="122" t="s">
        <v>3999</v>
      </c>
      <c r="M88" s="1265" t="s">
        <v>18</v>
      </c>
      <c r="N88" s="605" t="s">
        <v>18</v>
      </c>
      <c r="O88" s="1265" t="s">
        <v>18</v>
      </c>
      <c r="P88" s="1280"/>
      <c r="Q88" s="1280"/>
    </row>
    <row r="89" spans="2:17" ht="33.6" customHeight="1">
      <c r="B89" s="1500"/>
      <c r="C89" s="1500"/>
      <c r="D89" s="1361"/>
      <c r="E89" s="1361"/>
      <c r="F89" s="1361"/>
      <c r="G89" s="1500"/>
      <c r="H89" s="1515"/>
      <c r="I89" s="1521"/>
      <c r="J89" s="46" t="s">
        <v>3638</v>
      </c>
      <c r="K89" s="188" t="s">
        <v>4000</v>
      </c>
      <c r="L89" s="122" t="s">
        <v>4001</v>
      </c>
      <c r="M89" s="1283"/>
      <c r="N89" s="605" t="s">
        <v>18</v>
      </c>
      <c r="O89" s="1283"/>
      <c r="P89" s="1280"/>
      <c r="Q89" s="1280"/>
    </row>
    <row r="90" spans="2:17" ht="33.6" customHeight="1">
      <c r="B90" s="1500"/>
      <c r="C90" s="1500"/>
      <c r="D90" s="1361"/>
      <c r="E90" s="1361"/>
      <c r="F90" s="1361"/>
      <c r="G90" s="1500"/>
      <c r="H90" s="1515"/>
      <c r="I90" s="1521"/>
      <c r="J90" s="46" t="s">
        <v>4002</v>
      </c>
      <c r="K90" s="188" t="s">
        <v>4003</v>
      </c>
      <c r="L90" s="122" t="s">
        <v>3498</v>
      </c>
      <c r="M90" s="1283"/>
      <c r="N90" s="605" t="s">
        <v>19</v>
      </c>
      <c r="O90" s="1283"/>
      <c r="P90" s="1276" t="s">
        <v>3684</v>
      </c>
      <c r="Q90" s="1277"/>
    </row>
    <row r="91" spans="2:17" ht="33.6" customHeight="1">
      <c r="B91" s="1500"/>
      <c r="C91" s="1500"/>
      <c r="D91" s="1361"/>
      <c r="E91" s="1361"/>
      <c r="F91" s="1361"/>
      <c r="G91" s="1500"/>
      <c r="H91" s="1515"/>
      <c r="I91" s="1521"/>
      <c r="J91" s="46" t="s">
        <v>188</v>
      </c>
      <c r="K91" s="188" t="s">
        <v>4004</v>
      </c>
      <c r="L91" s="122" t="s">
        <v>4005</v>
      </c>
      <c r="M91" s="1283"/>
      <c r="N91" s="605" t="s">
        <v>18</v>
      </c>
      <c r="O91" s="1283"/>
      <c r="P91" s="1280"/>
      <c r="Q91" s="1280"/>
    </row>
    <row r="92" spans="2:17" ht="33.6" customHeight="1">
      <c r="B92" s="1500"/>
      <c r="C92" s="1500"/>
      <c r="D92" s="1361"/>
      <c r="E92" s="1361"/>
      <c r="F92" s="1361"/>
      <c r="G92" s="1500"/>
      <c r="H92" s="1515"/>
      <c r="I92" s="1521"/>
      <c r="J92" s="46" t="s">
        <v>4006</v>
      </c>
      <c r="K92" s="188" t="s">
        <v>4007</v>
      </c>
      <c r="L92" s="122" t="s">
        <v>4008</v>
      </c>
      <c r="M92" s="1283"/>
      <c r="N92" s="605" t="s">
        <v>19</v>
      </c>
      <c r="O92" s="1283"/>
      <c r="P92" s="1276" t="s">
        <v>3981</v>
      </c>
      <c r="Q92" s="1277"/>
    </row>
    <row r="93" spans="2:17" ht="33.6" customHeight="1">
      <c r="B93" s="1500"/>
      <c r="C93" s="1500"/>
      <c r="D93" s="1361"/>
      <c r="E93" s="1361"/>
      <c r="F93" s="1361"/>
      <c r="G93" s="1500"/>
      <c r="H93" s="1515"/>
      <c r="I93" s="1521"/>
      <c r="J93" s="46" t="s">
        <v>289</v>
      </c>
      <c r="K93" s="188" t="s">
        <v>4009</v>
      </c>
      <c r="L93" s="122" t="s">
        <v>4010</v>
      </c>
      <c r="M93" s="1283"/>
      <c r="N93" s="605" t="s">
        <v>19</v>
      </c>
      <c r="O93" s="1283"/>
      <c r="P93" s="1276" t="s">
        <v>3981</v>
      </c>
      <c r="Q93" s="1277"/>
    </row>
    <row r="94" spans="2:17" ht="33.6" customHeight="1">
      <c r="B94" s="1501"/>
      <c r="C94" s="1501"/>
      <c r="D94" s="1362"/>
      <c r="E94" s="1362"/>
      <c r="F94" s="1362"/>
      <c r="G94" s="1501"/>
      <c r="H94" s="1516"/>
      <c r="I94" s="1522"/>
      <c r="J94" s="46" t="s">
        <v>4011</v>
      </c>
      <c r="K94" s="188" t="s">
        <v>4012</v>
      </c>
      <c r="L94" s="122" t="s">
        <v>4013</v>
      </c>
      <c r="M94" s="1266"/>
      <c r="N94" s="605" t="s">
        <v>18</v>
      </c>
      <c r="O94" s="1266"/>
      <c r="P94" s="1276"/>
      <c r="Q94" s="1277"/>
    </row>
    <row r="95" spans="2:17" ht="33.6" customHeight="1">
      <c r="B95" s="1499" t="s">
        <v>2375</v>
      </c>
      <c r="C95" s="1499" t="s">
        <v>3974</v>
      </c>
      <c r="D95" s="1360" t="s">
        <v>4014</v>
      </c>
      <c r="E95" s="1360">
        <v>34610649</v>
      </c>
      <c r="F95" s="1360" t="s">
        <v>114</v>
      </c>
      <c r="G95" s="1499" t="s">
        <v>4015</v>
      </c>
      <c r="H95" s="1514">
        <v>39437</v>
      </c>
      <c r="I95" s="1520">
        <v>106482</v>
      </c>
      <c r="J95" s="46" t="s">
        <v>4016</v>
      </c>
      <c r="K95" s="188" t="s">
        <v>3810</v>
      </c>
      <c r="L95" s="122" t="s">
        <v>3498</v>
      </c>
      <c r="M95" s="1265" t="s">
        <v>18</v>
      </c>
      <c r="N95" s="602" t="s">
        <v>19</v>
      </c>
      <c r="O95" s="1281" t="s">
        <v>18</v>
      </c>
      <c r="P95" s="1276" t="s">
        <v>3684</v>
      </c>
      <c r="Q95" s="1277"/>
    </row>
    <row r="96" spans="2:17" ht="33.6" customHeight="1">
      <c r="B96" s="1501"/>
      <c r="C96" s="1501"/>
      <c r="D96" s="1362"/>
      <c r="E96" s="1362"/>
      <c r="F96" s="1362"/>
      <c r="G96" s="1501"/>
      <c r="H96" s="1516"/>
      <c r="I96" s="1522"/>
      <c r="J96" s="46" t="s">
        <v>4002</v>
      </c>
      <c r="K96" s="188" t="s">
        <v>4017</v>
      </c>
      <c r="L96" s="122" t="s">
        <v>4018</v>
      </c>
      <c r="M96" s="1266"/>
      <c r="N96" s="619" t="s">
        <v>19</v>
      </c>
      <c r="O96" s="1281"/>
      <c r="P96" s="1276" t="s">
        <v>3684</v>
      </c>
      <c r="Q96" s="1277"/>
    </row>
    <row r="97" spans="2:17" ht="33.6" customHeight="1">
      <c r="B97" s="1499" t="s">
        <v>2375</v>
      </c>
      <c r="C97" s="1499" t="s">
        <v>3974</v>
      </c>
      <c r="D97" s="1360" t="s">
        <v>4019</v>
      </c>
      <c r="E97" s="1360">
        <v>34639796</v>
      </c>
      <c r="F97" s="1360" t="s">
        <v>114</v>
      </c>
      <c r="G97" s="1499" t="s">
        <v>4015</v>
      </c>
      <c r="H97" s="1514">
        <v>39802</v>
      </c>
      <c r="I97" s="1520">
        <v>109397</v>
      </c>
      <c r="J97" s="46" t="s">
        <v>4020</v>
      </c>
      <c r="K97" s="188" t="s">
        <v>4021</v>
      </c>
      <c r="L97" s="122" t="s">
        <v>4022</v>
      </c>
      <c r="M97" s="1265" t="s">
        <v>18</v>
      </c>
      <c r="N97" s="621" t="s">
        <v>19</v>
      </c>
      <c r="O97" s="1265" t="s">
        <v>18</v>
      </c>
      <c r="P97" s="1276" t="s">
        <v>3981</v>
      </c>
      <c r="Q97" s="1277"/>
    </row>
    <row r="98" spans="2:17" ht="33.6" customHeight="1">
      <c r="B98" s="1500"/>
      <c r="C98" s="1500"/>
      <c r="D98" s="1361"/>
      <c r="E98" s="1361"/>
      <c r="F98" s="1361"/>
      <c r="G98" s="1500"/>
      <c r="H98" s="1515"/>
      <c r="I98" s="1521"/>
      <c r="J98" s="46" t="s">
        <v>3998</v>
      </c>
      <c r="K98" s="188" t="s">
        <v>3545</v>
      </c>
      <c r="L98" s="122" t="s">
        <v>3999</v>
      </c>
      <c r="M98" s="1283"/>
      <c r="N98" s="605" t="s">
        <v>19</v>
      </c>
      <c r="O98" s="1283"/>
      <c r="P98" s="1276" t="s">
        <v>3684</v>
      </c>
      <c r="Q98" s="1277"/>
    </row>
    <row r="99" spans="2:17" ht="33.6" customHeight="1">
      <c r="B99" s="1500"/>
      <c r="C99" s="1500"/>
      <c r="D99" s="1361"/>
      <c r="E99" s="1361"/>
      <c r="F99" s="1361"/>
      <c r="G99" s="1500"/>
      <c r="H99" s="1515"/>
      <c r="I99" s="1521"/>
      <c r="J99" s="46" t="s">
        <v>4002</v>
      </c>
      <c r="K99" s="188" t="s">
        <v>4023</v>
      </c>
      <c r="L99" s="122" t="s">
        <v>3498</v>
      </c>
      <c r="M99" s="1283"/>
      <c r="N99" s="605" t="s">
        <v>19</v>
      </c>
      <c r="O99" s="1283"/>
      <c r="P99" s="1276" t="s">
        <v>3684</v>
      </c>
      <c r="Q99" s="1277"/>
    </row>
    <row r="100" spans="2:17" ht="33.6" customHeight="1">
      <c r="B100" s="1500"/>
      <c r="C100" s="1500"/>
      <c r="D100" s="1361"/>
      <c r="E100" s="1361"/>
      <c r="F100" s="1361"/>
      <c r="G100" s="1500"/>
      <c r="H100" s="1515"/>
      <c r="I100" s="1521"/>
      <c r="J100" s="46" t="s">
        <v>4024</v>
      </c>
      <c r="K100" s="188" t="s">
        <v>4025</v>
      </c>
      <c r="L100" s="122" t="s">
        <v>4026</v>
      </c>
      <c r="M100" s="1283"/>
      <c r="N100" s="605" t="s">
        <v>18</v>
      </c>
      <c r="O100" s="1283"/>
      <c r="P100" s="1276" t="s">
        <v>4027</v>
      </c>
      <c r="Q100" s="1277"/>
    </row>
    <row r="101" spans="2:17" ht="33.6" customHeight="1">
      <c r="B101" s="1501"/>
      <c r="C101" s="1501"/>
      <c r="D101" s="1362"/>
      <c r="E101" s="1362"/>
      <c r="F101" s="1362"/>
      <c r="G101" s="1501"/>
      <c r="H101" s="1516"/>
      <c r="I101" s="1522"/>
      <c r="J101" s="46" t="s">
        <v>4028</v>
      </c>
      <c r="K101" s="188" t="s">
        <v>4029</v>
      </c>
      <c r="L101" s="122" t="s">
        <v>4030</v>
      </c>
      <c r="M101" s="1266"/>
      <c r="N101" s="605" t="s">
        <v>18</v>
      </c>
      <c r="O101" s="1266"/>
      <c r="P101" s="1276" t="s">
        <v>4031</v>
      </c>
      <c r="Q101" s="1277"/>
    </row>
    <row r="102" spans="2:17" ht="33.6" customHeight="1">
      <c r="B102" s="217" t="s">
        <v>2375</v>
      </c>
      <c r="C102" s="217" t="s">
        <v>3974</v>
      </c>
      <c r="D102" s="47" t="s">
        <v>4032</v>
      </c>
      <c r="E102" s="47">
        <v>25682570</v>
      </c>
      <c r="F102" s="47" t="s">
        <v>114</v>
      </c>
      <c r="G102" s="213" t="s">
        <v>4015</v>
      </c>
      <c r="H102" s="636">
        <v>39255</v>
      </c>
      <c r="I102" s="121">
        <v>137533</v>
      </c>
      <c r="J102" s="46" t="s">
        <v>4033</v>
      </c>
      <c r="K102" s="188" t="s">
        <v>4034</v>
      </c>
      <c r="L102" s="122" t="s">
        <v>4035</v>
      </c>
      <c r="M102" s="605" t="s">
        <v>18</v>
      </c>
      <c r="N102" s="605" t="s">
        <v>18</v>
      </c>
      <c r="O102" s="605" t="s">
        <v>18</v>
      </c>
      <c r="P102" s="1276"/>
      <c r="Q102" s="1277"/>
    </row>
    <row r="103" spans="2:17" ht="26.25" customHeight="1">
      <c r="B103" s="740"/>
      <c r="C103" s="630"/>
      <c r="D103" s="826"/>
      <c r="E103" s="826"/>
      <c r="F103" s="826"/>
      <c r="G103" s="591"/>
      <c r="H103" s="1061"/>
      <c r="I103" s="1053"/>
      <c r="J103" s="902"/>
      <c r="K103" s="746"/>
      <c r="L103" s="903"/>
      <c r="M103" s="404"/>
      <c r="N103" s="404"/>
      <c r="O103" s="404"/>
      <c r="P103" s="773"/>
      <c r="Q103" s="773"/>
    </row>
    <row r="104" spans="2:17" ht="33.6" customHeight="1">
      <c r="B104" s="217" t="s">
        <v>497</v>
      </c>
      <c r="C104" s="217" t="s">
        <v>2507</v>
      </c>
      <c r="D104" s="47" t="s">
        <v>4036</v>
      </c>
      <c r="E104" s="47">
        <v>34611941</v>
      </c>
      <c r="F104" s="47" t="s">
        <v>3563</v>
      </c>
      <c r="G104" s="213" t="s">
        <v>4037</v>
      </c>
      <c r="H104" s="636">
        <v>39759</v>
      </c>
      <c r="I104" s="121" t="s">
        <v>53</v>
      </c>
      <c r="J104" s="46" t="s">
        <v>2298</v>
      </c>
      <c r="K104" s="188" t="s">
        <v>4038</v>
      </c>
      <c r="L104" s="122" t="s">
        <v>4039</v>
      </c>
      <c r="M104" s="605" t="s">
        <v>53</v>
      </c>
      <c r="N104" s="605" t="s">
        <v>53</v>
      </c>
      <c r="O104" s="605" t="s">
        <v>53</v>
      </c>
      <c r="P104" s="1276"/>
      <c r="Q104" s="1277"/>
    </row>
    <row r="105" spans="2:17" ht="33.6" customHeight="1">
      <c r="B105" s="217" t="s">
        <v>497</v>
      </c>
      <c r="C105" s="217" t="s">
        <v>2507</v>
      </c>
      <c r="D105" s="47" t="s">
        <v>4040</v>
      </c>
      <c r="E105" s="47">
        <v>29543572</v>
      </c>
      <c r="F105" s="47" t="s">
        <v>4041</v>
      </c>
      <c r="G105" s="213" t="s">
        <v>4042</v>
      </c>
      <c r="H105" s="636" t="s">
        <v>3648</v>
      </c>
      <c r="I105" s="121" t="s">
        <v>53</v>
      </c>
      <c r="J105" s="46" t="s">
        <v>3498</v>
      </c>
      <c r="K105" s="188" t="s">
        <v>3498</v>
      </c>
      <c r="L105" s="122" t="s">
        <v>3498</v>
      </c>
      <c r="M105" s="605" t="s">
        <v>53</v>
      </c>
      <c r="N105" s="605" t="s">
        <v>53</v>
      </c>
      <c r="O105" s="605" t="s">
        <v>53</v>
      </c>
      <c r="P105" s="1276"/>
      <c r="Q105" s="1277"/>
    </row>
    <row r="106" spans="2:17" ht="33.6" customHeight="1">
      <c r="B106" s="217" t="s">
        <v>497</v>
      </c>
      <c r="C106" s="217" t="s">
        <v>2507</v>
      </c>
      <c r="D106" s="47" t="s">
        <v>4043</v>
      </c>
      <c r="E106" s="47">
        <v>1059359208</v>
      </c>
      <c r="F106" s="47" t="s">
        <v>4044</v>
      </c>
      <c r="G106" s="213" t="s">
        <v>198</v>
      </c>
      <c r="H106" s="636">
        <v>41551</v>
      </c>
      <c r="I106" s="121" t="s">
        <v>53</v>
      </c>
      <c r="J106" s="46" t="s">
        <v>4045</v>
      </c>
      <c r="K106" s="188" t="s">
        <v>4046</v>
      </c>
      <c r="L106" s="122" t="s">
        <v>4047</v>
      </c>
      <c r="M106" s="605" t="s">
        <v>53</v>
      </c>
      <c r="N106" s="605" t="s">
        <v>53</v>
      </c>
      <c r="O106" s="605" t="s">
        <v>53</v>
      </c>
      <c r="P106" s="1276"/>
      <c r="Q106" s="1277"/>
    </row>
    <row r="107" spans="2:17" ht="33.6" customHeight="1">
      <c r="B107" s="217" t="s">
        <v>497</v>
      </c>
      <c r="C107" s="217" t="s">
        <v>2507</v>
      </c>
      <c r="D107" s="47" t="s">
        <v>4048</v>
      </c>
      <c r="E107" s="47">
        <v>31969537</v>
      </c>
      <c r="F107" s="47" t="s">
        <v>4049</v>
      </c>
      <c r="G107" s="213" t="s">
        <v>2492</v>
      </c>
      <c r="H107" s="636" t="s">
        <v>3648</v>
      </c>
      <c r="I107" s="121" t="s">
        <v>53</v>
      </c>
      <c r="J107" s="46" t="s">
        <v>3498</v>
      </c>
      <c r="K107" s="188" t="s">
        <v>3498</v>
      </c>
      <c r="L107" s="122" t="s">
        <v>3498</v>
      </c>
      <c r="M107" s="605" t="s">
        <v>53</v>
      </c>
      <c r="N107" s="605" t="s">
        <v>53</v>
      </c>
      <c r="O107" s="605" t="s">
        <v>53</v>
      </c>
      <c r="P107" s="1276"/>
      <c r="Q107" s="1277"/>
    </row>
    <row r="108" spans="2:17" ht="33.6" customHeight="1">
      <c r="B108" s="217" t="s">
        <v>1098</v>
      </c>
      <c r="C108" s="217" t="s">
        <v>4050</v>
      </c>
      <c r="D108" s="47" t="s">
        <v>4051</v>
      </c>
      <c r="E108" s="47">
        <v>66900481</v>
      </c>
      <c r="F108" s="47" t="s">
        <v>4052</v>
      </c>
      <c r="G108" s="213" t="s">
        <v>244</v>
      </c>
      <c r="H108" s="636" t="s">
        <v>3648</v>
      </c>
      <c r="I108" s="121" t="s">
        <v>53</v>
      </c>
      <c r="J108" s="46" t="s">
        <v>3498</v>
      </c>
      <c r="K108" s="188" t="s">
        <v>3498</v>
      </c>
      <c r="L108" s="122" t="s">
        <v>3498</v>
      </c>
      <c r="M108" s="605" t="s">
        <v>53</v>
      </c>
      <c r="N108" s="605" t="s">
        <v>53</v>
      </c>
      <c r="O108" s="605" t="s">
        <v>53</v>
      </c>
      <c r="P108" s="1276"/>
      <c r="Q108" s="1277"/>
    </row>
    <row r="109" spans="2:17" ht="33.6" customHeight="1">
      <c r="B109" s="217" t="s">
        <v>1098</v>
      </c>
      <c r="C109" s="217" t="s">
        <v>4050</v>
      </c>
      <c r="D109" s="47" t="s">
        <v>4053</v>
      </c>
      <c r="E109" s="47">
        <v>1130948063</v>
      </c>
      <c r="F109" s="47" t="s">
        <v>4054</v>
      </c>
      <c r="G109" s="213" t="s">
        <v>4055</v>
      </c>
      <c r="H109" s="636" t="s">
        <v>3648</v>
      </c>
      <c r="I109" s="121" t="s">
        <v>53</v>
      </c>
      <c r="J109" s="46" t="s">
        <v>3498</v>
      </c>
      <c r="K109" s="188" t="s">
        <v>3498</v>
      </c>
      <c r="L109" s="122" t="s">
        <v>3498</v>
      </c>
      <c r="M109" s="605" t="s">
        <v>53</v>
      </c>
      <c r="N109" s="605" t="s">
        <v>53</v>
      </c>
      <c r="O109" s="605" t="s">
        <v>53</v>
      </c>
      <c r="P109" s="1276"/>
      <c r="Q109" s="1277"/>
    </row>
    <row r="110" spans="2:17" ht="33.6" customHeight="1">
      <c r="B110" s="217" t="s">
        <v>4056</v>
      </c>
      <c r="C110" s="217" t="s">
        <v>4050</v>
      </c>
      <c r="D110" s="47" t="s">
        <v>4057</v>
      </c>
      <c r="E110" s="47">
        <v>1114882593</v>
      </c>
      <c r="F110" s="47" t="s">
        <v>3771</v>
      </c>
      <c r="G110" s="213" t="s">
        <v>289</v>
      </c>
      <c r="H110" s="636" t="s">
        <v>3648</v>
      </c>
      <c r="I110" s="121" t="s">
        <v>53</v>
      </c>
      <c r="J110" s="46" t="s">
        <v>3498</v>
      </c>
      <c r="K110" s="188" t="s">
        <v>3498</v>
      </c>
      <c r="L110" s="122" t="s">
        <v>3498</v>
      </c>
      <c r="M110" s="605" t="s">
        <v>53</v>
      </c>
      <c r="N110" s="605" t="s">
        <v>53</v>
      </c>
      <c r="O110" s="605" t="s">
        <v>53</v>
      </c>
      <c r="P110" s="1276"/>
      <c r="Q110" s="1277"/>
    </row>
    <row r="111" spans="2:17" ht="33.6" customHeight="1">
      <c r="B111" s="217" t="s">
        <v>192</v>
      </c>
      <c r="C111" s="217" t="s">
        <v>4050</v>
      </c>
      <c r="D111" s="47" t="s">
        <v>4058</v>
      </c>
      <c r="E111" s="47">
        <v>1130607563</v>
      </c>
      <c r="F111" s="47" t="s">
        <v>4059</v>
      </c>
      <c r="G111" s="213" t="s">
        <v>1073</v>
      </c>
      <c r="H111" s="636">
        <v>41786</v>
      </c>
      <c r="I111" s="121" t="s">
        <v>53</v>
      </c>
      <c r="J111" s="46" t="s">
        <v>3498</v>
      </c>
      <c r="K111" s="188" t="s">
        <v>3498</v>
      </c>
      <c r="L111" s="122" t="s">
        <v>3498</v>
      </c>
      <c r="M111" s="605" t="s">
        <v>53</v>
      </c>
      <c r="N111" s="605" t="s">
        <v>53</v>
      </c>
      <c r="O111" s="605" t="s">
        <v>53</v>
      </c>
      <c r="P111" s="1276"/>
      <c r="Q111" s="1277"/>
    </row>
    <row r="112" spans="2:17" ht="33.6" customHeight="1">
      <c r="B112" s="217" t="s">
        <v>192</v>
      </c>
      <c r="C112" s="217" t="s">
        <v>4050</v>
      </c>
      <c r="D112" s="47" t="s">
        <v>4060</v>
      </c>
      <c r="E112" s="47">
        <v>34514037</v>
      </c>
      <c r="F112" s="47" t="s">
        <v>4061</v>
      </c>
      <c r="G112" s="213" t="s">
        <v>244</v>
      </c>
      <c r="H112" s="636" t="s">
        <v>3648</v>
      </c>
      <c r="I112" s="121" t="s">
        <v>53</v>
      </c>
      <c r="J112" s="46" t="s">
        <v>3498</v>
      </c>
      <c r="K112" s="188" t="s">
        <v>3498</v>
      </c>
      <c r="L112" s="122" t="s">
        <v>3498</v>
      </c>
      <c r="M112" s="605" t="s">
        <v>53</v>
      </c>
      <c r="N112" s="605" t="s">
        <v>53</v>
      </c>
      <c r="O112" s="605" t="s">
        <v>53</v>
      </c>
      <c r="P112" s="1276"/>
      <c r="Q112" s="1277"/>
    </row>
    <row r="113" spans="2:17" ht="33.6" customHeight="1">
      <c r="B113" s="1531" t="s">
        <v>192</v>
      </c>
      <c r="C113" s="1531" t="s">
        <v>4062</v>
      </c>
      <c r="D113" s="1532" t="s">
        <v>4063</v>
      </c>
      <c r="E113" s="1532">
        <v>34597327</v>
      </c>
      <c r="F113" s="1532" t="s">
        <v>302</v>
      </c>
      <c r="G113" s="1531" t="s">
        <v>4064</v>
      </c>
      <c r="H113" s="1533">
        <v>39242</v>
      </c>
      <c r="I113" s="1534" t="s">
        <v>53</v>
      </c>
      <c r="J113" s="120" t="s">
        <v>4065</v>
      </c>
      <c r="K113" s="188" t="s">
        <v>4066</v>
      </c>
      <c r="L113" s="122" t="s">
        <v>1795</v>
      </c>
      <c r="M113" s="1281" t="s">
        <v>53</v>
      </c>
      <c r="N113" s="1281" t="s">
        <v>53</v>
      </c>
      <c r="O113" s="1281" t="s">
        <v>53</v>
      </c>
      <c r="P113" s="1280"/>
      <c r="Q113" s="1280"/>
    </row>
    <row r="114" spans="2:17" ht="33.6" customHeight="1">
      <c r="B114" s="1531"/>
      <c r="C114" s="1531"/>
      <c r="D114" s="1532"/>
      <c r="E114" s="1532"/>
      <c r="F114" s="1532"/>
      <c r="G114" s="1531"/>
      <c r="H114" s="1533"/>
      <c r="I114" s="1534"/>
      <c r="J114" s="120" t="s">
        <v>4067</v>
      </c>
      <c r="K114" s="188" t="s">
        <v>4068</v>
      </c>
      <c r="L114" s="122" t="s">
        <v>3498</v>
      </c>
      <c r="M114" s="1281"/>
      <c r="N114" s="1281"/>
      <c r="O114" s="1281"/>
      <c r="P114" s="1280"/>
      <c r="Q114" s="1280"/>
    </row>
    <row r="115" spans="2:17" ht="33.6" customHeight="1">
      <c r="B115" s="1531"/>
      <c r="C115" s="1531"/>
      <c r="D115" s="1532"/>
      <c r="E115" s="1532"/>
      <c r="F115" s="1532"/>
      <c r="G115" s="1531"/>
      <c r="H115" s="1533"/>
      <c r="I115" s="1534"/>
      <c r="J115" s="120" t="s">
        <v>4069</v>
      </c>
      <c r="K115" s="188" t="s">
        <v>4070</v>
      </c>
      <c r="L115" s="122" t="s">
        <v>4071</v>
      </c>
      <c r="M115" s="1281"/>
      <c r="N115" s="1281"/>
      <c r="O115" s="1281"/>
      <c r="P115" s="1280"/>
      <c r="Q115" s="1280"/>
    </row>
    <row r="116" spans="2:17">
      <c r="C116" s="1065"/>
    </row>
    <row r="117" spans="2:17" ht="15.75" thickBot="1">
      <c r="C117" s="412"/>
    </row>
    <row r="118" spans="2:17" ht="27" thickBot="1">
      <c r="B118" s="1268" t="s">
        <v>118</v>
      </c>
      <c r="C118" s="1269"/>
      <c r="D118" s="1269"/>
      <c r="E118" s="1269"/>
      <c r="F118" s="1269"/>
      <c r="G118" s="1269"/>
      <c r="H118" s="1269"/>
      <c r="I118" s="1269"/>
      <c r="J118" s="1269"/>
      <c r="K118" s="1269"/>
      <c r="L118" s="1269"/>
      <c r="M118" s="1269"/>
      <c r="N118" s="1270"/>
    </row>
    <row r="121" spans="2:17" ht="46.15" customHeight="1">
      <c r="B121" s="115" t="s">
        <v>17</v>
      </c>
      <c r="C121" s="115" t="s">
        <v>119</v>
      </c>
      <c r="D121" s="1271" t="s">
        <v>82</v>
      </c>
      <c r="E121" s="1273"/>
    </row>
    <row r="122" spans="2:17" ht="33" customHeight="1">
      <c r="B122" s="129" t="s">
        <v>181</v>
      </c>
      <c r="C122" s="605" t="s">
        <v>18</v>
      </c>
      <c r="D122" s="1281"/>
      <c r="E122" s="1281"/>
    </row>
    <row r="125" spans="2:17" ht="26.25">
      <c r="B125" s="1256" t="s">
        <v>121</v>
      </c>
      <c r="C125" s="1257"/>
      <c r="D125" s="1257"/>
      <c r="E125" s="1257"/>
      <c r="F125" s="1257"/>
      <c r="G125" s="1257"/>
      <c r="H125" s="1257"/>
      <c r="I125" s="1257"/>
      <c r="J125" s="1257"/>
      <c r="K125" s="1257"/>
      <c r="L125" s="1257"/>
      <c r="M125" s="1257"/>
      <c r="N125" s="1257"/>
      <c r="O125" s="1257"/>
      <c r="P125" s="1257"/>
    </row>
    <row r="127" spans="2:17" ht="15.75" thickBot="1"/>
    <row r="128" spans="2:17" ht="27" thickBot="1">
      <c r="B128" s="1268" t="s">
        <v>122</v>
      </c>
      <c r="C128" s="1269"/>
      <c r="D128" s="1269"/>
      <c r="E128" s="1269"/>
      <c r="F128" s="1269"/>
      <c r="G128" s="1269"/>
      <c r="H128" s="1269"/>
      <c r="I128" s="1269"/>
      <c r="J128" s="1269"/>
      <c r="K128" s="1269"/>
      <c r="L128" s="1269"/>
      <c r="M128" s="1269"/>
      <c r="N128" s="1270"/>
    </row>
    <row r="130" spans="1:26" ht="15.75" thickBot="1">
      <c r="M130" s="51"/>
      <c r="N130" s="51"/>
    </row>
    <row r="131" spans="1:26" s="15" customFormat="1" ht="109.5" customHeight="1">
      <c r="B131" s="52" t="s">
        <v>33</v>
      </c>
      <c r="C131" s="52" t="s">
        <v>34</v>
      </c>
      <c r="D131" s="52" t="s">
        <v>35</v>
      </c>
      <c r="E131" s="52" t="s">
        <v>36</v>
      </c>
      <c r="F131" s="52" t="s">
        <v>37</v>
      </c>
      <c r="G131" s="52" t="s">
        <v>38</v>
      </c>
      <c r="H131" s="52" t="s">
        <v>39</v>
      </c>
      <c r="I131" s="52" t="s">
        <v>40</v>
      </c>
      <c r="J131" s="52" t="s">
        <v>41</v>
      </c>
      <c r="K131" s="52" t="s">
        <v>42</v>
      </c>
      <c r="L131" s="52" t="s">
        <v>43</v>
      </c>
      <c r="M131" s="53" t="s">
        <v>44</v>
      </c>
      <c r="N131" s="52" t="s">
        <v>45</v>
      </c>
      <c r="O131" s="52" t="s">
        <v>46</v>
      </c>
      <c r="P131" s="54" t="s">
        <v>47</v>
      </c>
      <c r="Q131" s="54" t="s">
        <v>48</v>
      </c>
    </row>
    <row r="132" spans="1:26" s="162" customFormat="1">
      <c r="A132" s="150">
        <v>1</v>
      </c>
      <c r="B132" s="153"/>
      <c r="C132" s="152"/>
      <c r="D132" s="153"/>
      <c r="E132" s="159"/>
      <c r="F132" s="155"/>
      <c r="G132" s="184"/>
      <c r="H132" s="156"/>
      <c r="I132" s="156"/>
      <c r="J132" s="157"/>
      <c r="K132" s="769"/>
      <c r="L132" s="157"/>
      <c r="M132" s="173"/>
      <c r="N132" s="173"/>
      <c r="O132" s="160"/>
      <c r="P132" s="160"/>
      <c r="Q132" s="174"/>
      <c r="R132" s="175"/>
      <c r="S132" s="175"/>
      <c r="T132" s="175"/>
      <c r="U132" s="175"/>
      <c r="V132" s="175"/>
      <c r="W132" s="175"/>
      <c r="X132" s="175"/>
      <c r="Y132" s="175"/>
      <c r="Z132" s="175"/>
    </row>
    <row r="133" spans="1:26" s="162" customFormat="1">
      <c r="A133" s="150"/>
      <c r="B133" s="151" t="s">
        <v>28</v>
      </c>
      <c r="C133" s="152"/>
      <c r="D133" s="153"/>
      <c r="E133" s="154"/>
      <c r="F133" s="155"/>
      <c r="G133" s="155"/>
      <c r="H133" s="155"/>
      <c r="I133" s="157"/>
      <c r="J133" s="157"/>
      <c r="K133" s="158">
        <f>SUM(K132:K132)</f>
        <v>0</v>
      </c>
      <c r="L133" s="158">
        <f>SUM(L132:L132)</f>
        <v>0</v>
      </c>
      <c r="M133" s="185">
        <f>SUM(M132:M132)</f>
        <v>0</v>
      </c>
      <c r="N133" s="158">
        <f>SUM(N132:N132)</f>
        <v>0</v>
      </c>
      <c r="O133" s="160"/>
      <c r="P133" s="160"/>
      <c r="Q133" s="161"/>
    </row>
    <row r="134" spans="1:26">
      <c r="B134" s="112"/>
      <c r="C134" s="112"/>
      <c r="D134" s="112"/>
      <c r="E134" s="163"/>
      <c r="F134" s="112"/>
      <c r="G134" s="112"/>
      <c r="H134" s="112"/>
      <c r="I134" s="112"/>
      <c r="J134" s="112"/>
      <c r="K134" s="112"/>
      <c r="L134" s="112"/>
      <c r="M134" s="112"/>
      <c r="N134" s="112"/>
      <c r="O134" s="112"/>
      <c r="P134" s="112"/>
    </row>
    <row r="135" spans="1:26" ht="18.75">
      <c r="B135" s="166" t="s">
        <v>123</v>
      </c>
      <c r="C135" s="176">
        <f>+K133</f>
        <v>0</v>
      </c>
      <c r="H135" s="168"/>
      <c r="I135" s="168"/>
      <c r="J135" s="168"/>
      <c r="K135" s="168"/>
      <c r="L135" s="168"/>
      <c r="M135" s="168"/>
      <c r="N135" s="112"/>
      <c r="O135" s="112"/>
      <c r="P135" s="112"/>
    </row>
    <row r="137" spans="1:26" ht="15.75" thickBot="1"/>
    <row r="138" spans="1:26" ht="37.15" customHeight="1" thickBot="1">
      <c r="B138" s="177" t="s">
        <v>124</v>
      </c>
      <c r="C138" s="142" t="s">
        <v>125</v>
      </c>
      <c r="D138" s="177" t="s">
        <v>27</v>
      </c>
      <c r="E138" s="142" t="s">
        <v>126</v>
      </c>
    </row>
    <row r="139" spans="1:26" ht="41.45" customHeight="1">
      <c r="B139" s="178" t="s">
        <v>127</v>
      </c>
      <c r="C139" s="179">
        <v>20</v>
      </c>
      <c r="D139" s="179">
        <v>0</v>
      </c>
      <c r="E139" s="1282">
        <f>+D139+D140+D141</f>
        <v>0</v>
      </c>
    </row>
    <row r="140" spans="1:26">
      <c r="B140" s="178" t="s">
        <v>128</v>
      </c>
      <c r="C140" s="118">
        <v>30</v>
      </c>
      <c r="D140" s="605">
        <v>0</v>
      </c>
      <c r="E140" s="1283"/>
    </row>
    <row r="141" spans="1:26" ht="15.75" thickBot="1">
      <c r="B141" s="178" t="s">
        <v>129</v>
      </c>
      <c r="C141" s="180">
        <v>40</v>
      </c>
      <c r="D141" s="180">
        <v>0</v>
      </c>
      <c r="E141" s="1284"/>
    </row>
    <row r="143" spans="1:26" ht="15.75" thickBot="1"/>
    <row r="144" spans="1:26" ht="27" thickBot="1">
      <c r="B144" s="1268" t="s">
        <v>130</v>
      </c>
      <c r="C144" s="1269"/>
      <c r="D144" s="1269"/>
      <c r="E144" s="1269"/>
      <c r="F144" s="1269"/>
      <c r="G144" s="1269"/>
      <c r="H144" s="1269"/>
      <c r="I144" s="1269"/>
      <c r="J144" s="1269"/>
      <c r="K144" s="1269"/>
      <c r="L144" s="1269"/>
      <c r="M144" s="1269"/>
      <c r="N144" s="1270"/>
    </row>
    <row r="146" spans="2:17" ht="76.5" customHeight="1">
      <c r="B146" s="114" t="s">
        <v>92</v>
      </c>
      <c r="C146" s="114" t="s">
        <v>93</v>
      </c>
      <c r="D146" s="114" t="s">
        <v>94</v>
      </c>
      <c r="E146" s="114" t="s">
        <v>95</v>
      </c>
      <c r="F146" s="114" t="s">
        <v>96</v>
      </c>
      <c r="G146" s="114" t="s">
        <v>97</v>
      </c>
      <c r="H146" s="114" t="s">
        <v>98</v>
      </c>
      <c r="I146" s="114" t="s">
        <v>99</v>
      </c>
      <c r="J146" s="1271" t="s">
        <v>1608</v>
      </c>
      <c r="K146" s="1272"/>
      <c r="L146" s="1273"/>
      <c r="M146" s="114" t="s">
        <v>101</v>
      </c>
      <c r="N146" s="114" t="s">
        <v>102</v>
      </c>
      <c r="O146" s="114" t="s">
        <v>103</v>
      </c>
      <c r="P146" s="1271" t="s">
        <v>82</v>
      </c>
      <c r="Q146" s="1273"/>
    </row>
    <row r="147" spans="2:17" ht="60.75" customHeight="1">
      <c r="B147" s="1517" t="s">
        <v>460</v>
      </c>
      <c r="C147" s="1499" t="s">
        <v>131</v>
      </c>
      <c r="D147" s="1360"/>
      <c r="E147" s="1360"/>
      <c r="F147" s="1360"/>
      <c r="G147" s="1360"/>
      <c r="H147" s="1514"/>
      <c r="I147" s="1520"/>
      <c r="J147" s="46"/>
      <c r="K147" s="215"/>
      <c r="L147" s="122"/>
      <c r="M147" s="1265"/>
      <c r="N147" s="1265"/>
      <c r="O147" s="1265"/>
      <c r="P147" s="1298"/>
      <c r="Q147" s="1299"/>
    </row>
    <row r="148" spans="2:17" ht="86.25" customHeight="1">
      <c r="B148" s="1519"/>
      <c r="C148" s="1501"/>
      <c r="D148" s="1362"/>
      <c r="E148" s="1362"/>
      <c r="F148" s="1362"/>
      <c r="G148" s="1362"/>
      <c r="H148" s="1516"/>
      <c r="I148" s="1522"/>
      <c r="J148" s="46"/>
      <c r="K148" s="215"/>
      <c r="L148" s="122"/>
      <c r="M148" s="1266"/>
      <c r="N148" s="1266"/>
      <c r="O148" s="1266"/>
      <c r="P148" s="1308"/>
      <c r="Q148" s="1309"/>
    </row>
    <row r="149" spans="2:17" ht="147" customHeight="1">
      <c r="B149" s="213" t="s">
        <v>461</v>
      </c>
      <c r="C149" s="217" t="s">
        <v>131</v>
      </c>
      <c r="D149" s="1050"/>
      <c r="E149" s="1050"/>
      <c r="F149" s="1050"/>
      <c r="G149" s="1050"/>
      <c r="H149" s="1051"/>
      <c r="I149" s="626"/>
      <c r="J149" s="626"/>
      <c r="K149" s="626"/>
      <c r="L149" s="626"/>
      <c r="M149" s="599"/>
      <c r="N149" s="599"/>
      <c r="O149" s="599"/>
      <c r="P149" s="1280"/>
      <c r="Q149" s="1280"/>
    </row>
    <row r="150" spans="2:17" ht="95.25" customHeight="1">
      <c r="B150" s="213" t="s">
        <v>462</v>
      </c>
      <c r="C150" s="217" t="s">
        <v>131</v>
      </c>
      <c r="D150" s="119"/>
      <c r="E150" s="119"/>
      <c r="F150" s="119"/>
      <c r="G150" s="119"/>
      <c r="H150" s="47"/>
      <c r="I150" s="119"/>
      <c r="J150" s="119"/>
      <c r="K150" s="119"/>
      <c r="L150" s="119"/>
      <c r="M150" s="44"/>
      <c r="N150" s="44"/>
      <c r="O150" s="44"/>
      <c r="P150" s="1280"/>
      <c r="Q150" s="1280"/>
    </row>
    <row r="151" spans="2:17" ht="95.25" customHeight="1">
      <c r="B151" s="44" t="s">
        <v>3568</v>
      </c>
      <c r="C151" s="217" t="s">
        <v>131</v>
      </c>
      <c r="D151" s="44"/>
      <c r="E151" s="44"/>
      <c r="F151" s="44"/>
      <c r="G151" s="119"/>
      <c r="H151" s="47"/>
      <c r="I151" s="119"/>
      <c r="J151" s="119"/>
      <c r="K151" s="119"/>
      <c r="L151" s="119"/>
      <c r="M151" s="44"/>
      <c r="N151" s="44"/>
      <c r="O151" s="44"/>
      <c r="P151" s="1276"/>
      <c r="Q151" s="1277"/>
    </row>
    <row r="152" spans="2:17">
      <c r="B152" s="44" t="s">
        <v>3569</v>
      </c>
      <c r="C152" s="217" t="s">
        <v>131</v>
      </c>
      <c r="D152" s="44"/>
      <c r="E152" s="44"/>
      <c r="F152" s="44"/>
      <c r="G152" s="44"/>
      <c r="H152" s="206"/>
      <c r="I152" s="44"/>
      <c r="J152" s="44"/>
      <c r="K152" s="770"/>
      <c r="L152" s="129"/>
      <c r="M152" s="44"/>
      <c r="N152" s="44"/>
      <c r="O152" s="44"/>
      <c r="P152" s="1276"/>
      <c r="Q152" s="1277"/>
    </row>
    <row r="153" spans="2:17">
      <c r="B153" s="44" t="s">
        <v>3570</v>
      </c>
      <c r="C153" s="44" t="s">
        <v>328</v>
      </c>
      <c r="D153" s="44"/>
      <c r="E153" s="44"/>
      <c r="F153" s="44"/>
      <c r="G153" s="44"/>
      <c r="H153" s="206"/>
      <c r="I153" s="44"/>
      <c r="J153" s="44"/>
      <c r="K153" s="770"/>
      <c r="L153" s="129"/>
      <c r="M153" s="44"/>
      <c r="N153" s="44"/>
      <c r="O153" s="44"/>
      <c r="P153" s="1276"/>
      <c r="Q153" s="1277"/>
    </row>
    <row r="154" spans="2:17">
      <c r="B154" s="32"/>
      <c r="C154" s="740"/>
      <c r="D154" s="32"/>
      <c r="E154" s="32"/>
      <c r="F154" s="32"/>
      <c r="G154" s="32"/>
      <c r="H154" s="1045"/>
      <c r="I154" s="32"/>
      <c r="J154" s="32"/>
      <c r="K154" s="1046"/>
      <c r="L154" s="660"/>
      <c r="M154" s="32"/>
      <c r="N154" s="32"/>
      <c r="O154" s="32"/>
      <c r="P154" s="404"/>
      <c r="Q154" s="404"/>
    </row>
    <row r="155" spans="2:17" ht="15.75" thickBot="1"/>
    <row r="156" spans="2:17" ht="54" customHeight="1">
      <c r="B156" s="615" t="s">
        <v>17</v>
      </c>
      <c r="C156" s="615" t="s">
        <v>124</v>
      </c>
      <c r="D156" s="114" t="s">
        <v>125</v>
      </c>
      <c r="E156" s="615" t="s">
        <v>27</v>
      </c>
      <c r="F156" s="142" t="s">
        <v>138</v>
      </c>
      <c r="G156" s="143"/>
    </row>
    <row r="157" spans="2:17" ht="120.75" customHeight="1">
      <c r="B157" s="1285" t="s">
        <v>139</v>
      </c>
      <c r="C157" s="144" t="s">
        <v>140</v>
      </c>
      <c r="D157" s="605">
        <v>25</v>
      </c>
      <c r="E157" s="605"/>
      <c r="F157" s="1286">
        <f>+E157+E158+E159</f>
        <v>0</v>
      </c>
      <c r="G157" s="145"/>
    </row>
    <row r="158" spans="2:17" ht="76.150000000000006" customHeight="1">
      <c r="B158" s="1285"/>
      <c r="C158" s="144" t="s">
        <v>141</v>
      </c>
      <c r="D158" s="602">
        <v>25</v>
      </c>
      <c r="E158" s="605"/>
      <c r="F158" s="1287"/>
      <c r="G158" s="145"/>
    </row>
    <row r="159" spans="2:17" ht="69" customHeight="1">
      <c r="B159" s="1285"/>
      <c r="C159" s="144" t="s">
        <v>142</v>
      </c>
      <c r="D159" s="605">
        <v>10</v>
      </c>
      <c r="E159" s="605"/>
      <c r="F159" s="1288"/>
      <c r="G159" s="145"/>
    </row>
    <row r="160" spans="2:17">
      <c r="C160"/>
    </row>
    <row r="162" spans="2:5">
      <c r="B162" s="42" t="s">
        <v>143</v>
      </c>
    </row>
    <row r="165" spans="2:5">
      <c r="B165" s="43" t="s">
        <v>17</v>
      </c>
      <c r="C165" s="43" t="s">
        <v>26</v>
      </c>
      <c r="D165" s="615" t="s">
        <v>27</v>
      </c>
      <c r="E165" s="615" t="s">
        <v>28</v>
      </c>
    </row>
    <row r="166" spans="2:5" ht="28.5">
      <c r="B166" s="49" t="s">
        <v>144</v>
      </c>
      <c r="C166" s="50">
        <v>40</v>
      </c>
      <c r="D166" s="605">
        <f>+E139</f>
        <v>0</v>
      </c>
      <c r="E166" s="1265">
        <f>+D166+D167</f>
        <v>0</v>
      </c>
    </row>
    <row r="167" spans="2:5" ht="42.75">
      <c r="B167" s="49" t="s">
        <v>145</v>
      </c>
      <c r="C167" s="50">
        <v>60</v>
      </c>
      <c r="D167" s="605">
        <f>+F157</f>
        <v>0</v>
      </c>
      <c r="E167" s="1266"/>
    </row>
  </sheetData>
  <mergeCells count="170">
    <mergeCell ref="E166:E167"/>
    <mergeCell ref="P150:Q150"/>
    <mergeCell ref="P151:Q151"/>
    <mergeCell ref="P152:Q152"/>
    <mergeCell ref="P153:Q153"/>
    <mergeCell ref="B157:B159"/>
    <mergeCell ref="F157:F159"/>
    <mergeCell ref="I147:I148"/>
    <mergeCell ref="M147:M148"/>
    <mergeCell ref="N147:N148"/>
    <mergeCell ref="O147:O148"/>
    <mergeCell ref="P147:Q148"/>
    <mergeCell ref="P149:Q149"/>
    <mergeCell ref="B144:N144"/>
    <mergeCell ref="J146:L146"/>
    <mergeCell ref="P146:Q146"/>
    <mergeCell ref="B147:B148"/>
    <mergeCell ref="C147:C148"/>
    <mergeCell ref="D147:D148"/>
    <mergeCell ref="E147:E148"/>
    <mergeCell ref="F147:F148"/>
    <mergeCell ref="G147:G148"/>
    <mergeCell ref="H147:H148"/>
    <mergeCell ref="B118:N118"/>
    <mergeCell ref="D121:E121"/>
    <mergeCell ref="D122:E122"/>
    <mergeCell ref="B125:P125"/>
    <mergeCell ref="B128:N128"/>
    <mergeCell ref="E139:E141"/>
    <mergeCell ref="H113:H115"/>
    <mergeCell ref="I113:I115"/>
    <mergeCell ref="M113:M115"/>
    <mergeCell ref="N113:N115"/>
    <mergeCell ref="O113:O115"/>
    <mergeCell ref="P113:Q115"/>
    <mergeCell ref="P109:Q109"/>
    <mergeCell ref="P110:Q110"/>
    <mergeCell ref="P111:Q111"/>
    <mergeCell ref="P112:Q112"/>
    <mergeCell ref="B113:B115"/>
    <mergeCell ref="C113:C115"/>
    <mergeCell ref="D113:D115"/>
    <mergeCell ref="E113:E115"/>
    <mergeCell ref="F113:F115"/>
    <mergeCell ref="G113:G115"/>
    <mergeCell ref="P102:Q102"/>
    <mergeCell ref="P104:Q104"/>
    <mergeCell ref="P105:Q105"/>
    <mergeCell ref="P106:Q106"/>
    <mergeCell ref="P107:Q107"/>
    <mergeCell ref="P108:Q108"/>
    <mergeCell ref="I97:I101"/>
    <mergeCell ref="M97:M101"/>
    <mergeCell ref="O97:O101"/>
    <mergeCell ref="P97:Q97"/>
    <mergeCell ref="P98:Q98"/>
    <mergeCell ref="P99:Q99"/>
    <mergeCell ref="P100:Q100"/>
    <mergeCell ref="P101:Q101"/>
    <mergeCell ref="B88:B94"/>
    <mergeCell ref="C88:C94"/>
    <mergeCell ref="D88:D94"/>
    <mergeCell ref="E88:E94"/>
    <mergeCell ref="O95:O96"/>
    <mergeCell ref="P95:Q95"/>
    <mergeCell ref="P96:Q96"/>
    <mergeCell ref="B97:B101"/>
    <mergeCell ref="C97:C101"/>
    <mergeCell ref="D97:D101"/>
    <mergeCell ref="E97:E101"/>
    <mergeCell ref="F97:F101"/>
    <mergeCell ref="G97:G101"/>
    <mergeCell ref="H97:H101"/>
    <mergeCell ref="B85:B87"/>
    <mergeCell ref="C85:C87"/>
    <mergeCell ref="D85:D87"/>
    <mergeCell ref="E85:E87"/>
    <mergeCell ref="F85:F87"/>
    <mergeCell ref="G85:G87"/>
    <mergeCell ref="P94:Q94"/>
    <mergeCell ref="B95:B96"/>
    <mergeCell ref="C95:C96"/>
    <mergeCell ref="D95:D96"/>
    <mergeCell ref="E95:E96"/>
    <mergeCell ref="F95:F96"/>
    <mergeCell ref="G95:G96"/>
    <mergeCell ref="H95:H96"/>
    <mergeCell ref="I95:I96"/>
    <mergeCell ref="M95:M96"/>
    <mergeCell ref="H88:H94"/>
    <mergeCell ref="I88:I94"/>
    <mergeCell ref="M88:M94"/>
    <mergeCell ref="O88:O94"/>
    <mergeCell ref="P88:Q88"/>
    <mergeCell ref="P89:Q89"/>
    <mergeCell ref="P90:Q90"/>
    <mergeCell ref="P91:Q91"/>
    <mergeCell ref="P79:Q79"/>
    <mergeCell ref="P80:Q80"/>
    <mergeCell ref="F88:F94"/>
    <mergeCell ref="G88:G94"/>
    <mergeCell ref="H85:H87"/>
    <mergeCell ref="I85:I87"/>
    <mergeCell ref="M85:M87"/>
    <mergeCell ref="N85:N87"/>
    <mergeCell ref="O85:O87"/>
    <mergeCell ref="P85:Q87"/>
    <mergeCell ref="P92:Q92"/>
    <mergeCell ref="P93:Q93"/>
    <mergeCell ref="B81:B84"/>
    <mergeCell ref="C81:C84"/>
    <mergeCell ref="D81:D84"/>
    <mergeCell ref="E81:E84"/>
    <mergeCell ref="F81:F84"/>
    <mergeCell ref="G81:G84"/>
    <mergeCell ref="H81:H84"/>
    <mergeCell ref="P77:Q77"/>
    <mergeCell ref="B78:B80"/>
    <mergeCell ref="C78:C80"/>
    <mergeCell ref="D78:D80"/>
    <mergeCell ref="E78:E80"/>
    <mergeCell ref="F78:F80"/>
    <mergeCell ref="G78:G80"/>
    <mergeCell ref="H78:H80"/>
    <mergeCell ref="I78:I80"/>
    <mergeCell ref="M78:M80"/>
    <mergeCell ref="I81:I84"/>
    <mergeCell ref="M81:M84"/>
    <mergeCell ref="P81:Q81"/>
    <mergeCell ref="P82:Q82"/>
    <mergeCell ref="P83:Q83"/>
    <mergeCell ref="P84:Q84"/>
    <mergeCell ref="P78:Q78"/>
    <mergeCell ref="B71:B76"/>
    <mergeCell ref="C71:C76"/>
    <mergeCell ref="D71:D76"/>
    <mergeCell ref="E71:E76"/>
    <mergeCell ref="F71:F76"/>
    <mergeCell ref="G71:G76"/>
    <mergeCell ref="H71:H76"/>
    <mergeCell ref="I71:I76"/>
    <mergeCell ref="F53:R53"/>
    <mergeCell ref="C55:N55"/>
    <mergeCell ref="B57:N57"/>
    <mergeCell ref="O60:P60"/>
    <mergeCell ref="O61:P61"/>
    <mergeCell ref="B67:N67"/>
    <mergeCell ref="M71:M76"/>
    <mergeCell ref="P71:Q71"/>
    <mergeCell ref="P72:Q72"/>
    <mergeCell ref="P73:Q73"/>
    <mergeCell ref="P74:Q74"/>
    <mergeCell ref="P75:Q75"/>
    <mergeCell ref="P76:Q76"/>
    <mergeCell ref="J70:L70"/>
    <mergeCell ref="P70:Q70"/>
    <mergeCell ref="C10:E10"/>
    <mergeCell ref="B14:C15"/>
    <mergeCell ref="B16:C16"/>
    <mergeCell ref="E24:Q24"/>
    <mergeCell ref="E34:E35"/>
    <mergeCell ref="B51:B52"/>
    <mergeCell ref="C51:C52"/>
    <mergeCell ref="D51:E51"/>
    <mergeCell ref="B2:P2"/>
    <mergeCell ref="B4:P4"/>
    <mergeCell ref="C6:N6"/>
    <mergeCell ref="C7:N7"/>
    <mergeCell ref="C8:N8"/>
    <mergeCell ref="C9:N9"/>
  </mergeCells>
  <dataValidations disablePrompts="1" count="2">
    <dataValidation type="decimal" allowBlank="1" showInputMessage="1" showErrorMessage="1" sqref="WVH983083 WLL983083 C65579 IV65579 SR65579 ACN65579 AMJ65579 AWF65579 BGB65579 BPX65579 BZT65579 CJP65579 CTL65579 DDH65579 DND65579 DWZ65579 EGV65579 EQR65579 FAN65579 FKJ65579 FUF65579 GEB65579 GNX65579 GXT65579 HHP65579 HRL65579 IBH65579 ILD65579 IUZ65579 JEV65579 JOR65579 JYN65579 KIJ65579 KSF65579 LCB65579 LLX65579 LVT65579 MFP65579 MPL65579 MZH65579 NJD65579 NSZ65579 OCV65579 OMR65579 OWN65579 PGJ65579 PQF65579 QAB65579 QJX65579 QTT65579 RDP65579 RNL65579 RXH65579 SHD65579 SQZ65579 TAV65579 TKR65579 TUN65579 UEJ65579 UOF65579 UYB65579 VHX65579 VRT65579 WBP65579 WLL65579 WVH65579 C131115 IV131115 SR131115 ACN131115 AMJ131115 AWF131115 BGB131115 BPX131115 BZT131115 CJP131115 CTL131115 DDH131115 DND131115 DWZ131115 EGV131115 EQR131115 FAN131115 FKJ131115 FUF131115 GEB131115 GNX131115 GXT131115 HHP131115 HRL131115 IBH131115 ILD131115 IUZ131115 JEV131115 JOR131115 JYN131115 KIJ131115 KSF131115 LCB131115 LLX131115 LVT131115 MFP131115 MPL131115 MZH131115 NJD131115 NSZ131115 OCV131115 OMR131115 OWN131115 PGJ131115 PQF131115 QAB131115 QJX131115 QTT131115 RDP131115 RNL131115 RXH131115 SHD131115 SQZ131115 TAV131115 TKR131115 TUN131115 UEJ131115 UOF131115 UYB131115 VHX131115 VRT131115 WBP131115 WLL131115 WVH131115 C196651 IV196651 SR196651 ACN196651 AMJ196651 AWF196651 BGB196651 BPX196651 BZT196651 CJP196651 CTL196651 DDH196651 DND196651 DWZ196651 EGV196651 EQR196651 FAN196651 FKJ196651 FUF196651 GEB196651 GNX196651 GXT196651 HHP196651 HRL196651 IBH196651 ILD196651 IUZ196651 JEV196651 JOR196651 JYN196651 KIJ196651 KSF196651 LCB196651 LLX196651 LVT196651 MFP196651 MPL196651 MZH196651 NJD196651 NSZ196651 OCV196651 OMR196651 OWN196651 PGJ196651 PQF196651 QAB196651 QJX196651 QTT196651 RDP196651 RNL196651 RXH196651 SHD196651 SQZ196651 TAV196651 TKR196651 TUN196651 UEJ196651 UOF196651 UYB196651 VHX196651 VRT196651 WBP196651 WLL196651 WVH196651 C262187 IV262187 SR262187 ACN262187 AMJ262187 AWF262187 BGB262187 BPX262187 BZT262187 CJP262187 CTL262187 DDH262187 DND262187 DWZ262187 EGV262187 EQR262187 FAN262187 FKJ262187 FUF262187 GEB262187 GNX262187 GXT262187 HHP262187 HRL262187 IBH262187 ILD262187 IUZ262187 JEV262187 JOR262187 JYN262187 KIJ262187 KSF262187 LCB262187 LLX262187 LVT262187 MFP262187 MPL262187 MZH262187 NJD262187 NSZ262187 OCV262187 OMR262187 OWN262187 PGJ262187 PQF262187 QAB262187 QJX262187 QTT262187 RDP262187 RNL262187 RXH262187 SHD262187 SQZ262187 TAV262187 TKR262187 TUN262187 UEJ262187 UOF262187 UYB262187 VHX262187 VRT262187 WBP262187 WLL262187 WVH262187 C327723 IV327723 SR327723 ACN327723 AMJ327723 AWF327723 BGB327723 BPX327723 BZT327723 CJP327723 CTL327723 DDH327723 DND327723 DWZ327723 EGV327723 EQR327723 FAN327723 FKJ327723 FUF327723 GEB327723 GNX327723 GXT327723 HHP327723 HRL327723 IBH327723 ILD327723 IUZ327723 JEV327723 JOR327723 JYN327723 KIJ327723 KSF327723 LCB327723 LLX327723 LVT327723 MFP327723 MPL327723 MZH327723 NJD327723 NSZ327723 OCV327723 OMR327723 OWN327723 PGJ327723 PQF327723 QAB327723 QJX327723 QTT327723 RDP327723 RNL327723 RXH327723 SHD327723 SQZ327723 TAV327723 TKR327723 TUN327723 UEJ327723 UOF327723 UYB327723 VHX327723 VRT327723 WBP327723 WLL327723 WVH327723 C393259 IV393259 SR393259 ACN393259 AMJ393259 AWF393259 BGB393259 BPX393259 BZT393259 CJP393259 CTL393259 DDH393259 DND393259 DWZ393259 EGV393259 EQR393259 FAN393259 FKJ393259 FUF393259 GEB393259 GNX393259 GXT393259 HHP393259 HRL393259 IBH393259 ILD393259 IUZ393259 JEV393259 JOR393259 JYN393259 KIJ393259 KSF393259 LCB393259 LLX393259 LVT393259 MFP393259 MPL393259 MZH393259 NJD393259 NSZ393259 OCV393259 OMR393259 OWN393259 PGJ393259 PQF393259 QAB393259 QJX393259 QTT393259 RDP393259 RNL393259 RXH393259 SHD393259 SQZ393259 TAV393259 TKR393259 TUN393259 UEJ393259 UOF393259 UYB393259 VHX393259 VRT393259 WBP393259 WLL393259 WVH393259 C458795 IV458795 SR458795 ACN458795 AMJ458795 AWF458795 BGB458795 BPX458795 BZT458795 CJP458795 CTL458795 DDH458795 DND458795 DWZ458795 EGV458795 EQR458795 FAN458795 FKJ458795 FUF458795 GEB458795 GNX458795 GXT458795 HHP458795 HRL458795 IBH458795 ILD458795 IUZ458795 JEV458795 JOR458795 JYN458795 KIJ458795 KSF458795 LCB458795 LLX458795 LVT458795 MFP458795 MPL458795 MZH458795 NJD458795 NSZ458795 OCV458795 OMR458795 OWN458795 PGJ458795 PQF458795 QAB458795 QJX458795 QTT458795 RDP458795 RNL458795 RXH458795 SHD458795 SQZ458795 TAV458795 TKR458795 TUN458795 UEJ458795 UOF458795 UYB458795 VHX458795 VRT458795 WBP458795 WLL458795 WVH458795 C524331 IV524331 SR524331 ACN524331 AMJ524331 AWF524331 BGB524331 BPX524331 BZT524331 CJP524331 CTL524331 DDH524331 DND524331 DWZ524331 EGV524331 EQR524331 FAN524331 FKJ524331 FUF524331 GEB524331 GNX524331 GXT524331 HHP524331 HRL524331 IBH524331 ILD524331 IUZ524331 JEV524331 JOR524331 JYN524331 KIJ524331 KSF524331 LCB524331 LLX524331 LVT524331 MFP524331 MPL524331 MZH524331 NJD524331 NSZ524331 OCV524331 OMR524331 OWN524331 PGJ524331 PQF524331 QAB524331 QJX524331 QTT524331 RDP524331 RNL524331 RXH524331 SHD524331 SQZ524331 TAV524331 TKR524331 TUN524331 UEJ524331 UOF524331 UYB524331 VHX524331 VRT524331 WBP524331 WLL524331 WVH524331 C589867 IV589867 SR589867 ACN589867 AMJ589867 AWF589867 BGB589867 BPX589867 BZT589867 CJP589867 CTL589867 DDH589867 DND589867 DWZ589867 EGV589867 EQR589867 FAN589867 FKJ589867 FUF589867 GEB589867 GNX589867 GXT589867 HHP589867 HRL589867 IBH589867 ILD589867 IUZ589867 JEV589867 JOR589867 JYN589867 KIJ589867 KSF589867 LCB589867 LLX589867 LVT589867 MFP589867 MPL589867 MZH589867 NJD589867 NSZ589867 OCV589867 OMR589867 OWN589867 PGJ589867 PQF589867 QAB589867 QJX589867 QTT589867 RDP589867 RNL589867 RXH589867 SHD589867 SQZ589867 TAV589867 TKR589867 TUN589867 UEJ589867 UOF589867 UYB589867 VHX589867 VRT589867 WBP589867 WLL589867 WVH589867 C655403 IV655403 SR655403 ACN655403 AMJ655403 AWF655403 BGB655403 BPX655403 BZT655403 CJP655403 CTL655403 DDH655403 DND655403 DWZ655403 EGV655403 EQR655403 FAN655403 FKJ655403 FUF655403 GEB655403 GNX655403 GXT655403 HHP655403 HRL655403 IBH655403 ILD655403 IUZ655403 JEV655403 JOR655403 JYN655403 KIJ655403 KSF655403 LCB655403 LLX655403 LVT655403 MFP655403 MPL655403 MZH655403 NJD655403 NSZ655403 OCV655403 OMR655403 OWN655403 PGJ655403 PQF655403 QAB655403 QJX655403 QTT655403 RDP655403 RNL655403 RXH655403 SHD655403 SQZ655403 TAV655403 TKR655403 TUN655403 UEJ655403 UOF655403 UYB655403 VHX655403 VRT655403 WBP655403 WLL655403 WVH655403 C720939 IV720939 SR720939 ACN720939 AMJ720939 AWF720939 BGB720939 BPX720939 BZT720939 CJP720939 CTL720939 DDH720939 DND720939 DWZ720939 EGV720939 EQR720939 FAN720939 FKJ720939 FUF720939 GEB720939 GNX720939 GXT720939 HHP720939 HRL720939 IBH720939 ILD720939 IUZ720939 JEV720939 JOR720939 JYN720939 KIJ720939 KSF720939 LCB720939 LLX720939 LVT720939 MFP720939 MPL720939 MZH720939 NJD720939 NSZ720939 OCV720939 OMR720939 OWN720939 PGJ720939 PQF720939 QAB720939 QJX720939 QTT720939 RDP720939 RNL720939 RXH720939 SHD720939 SQZ720939 TAV720939 TKR720939 TUN720939 UEJ720939 UOF720939 UYB720939 VHX720939 VRT720939 WBP720939 WLL720939 WVH720939 C786475 IV786475 SR786475 ACN786475 AMJ786475 AWF786475 BGB786475 BPX786475 BZT786475 CJP786475 CTL786475 DDH786475 DND786475 DWZ786475 EGV786475 EQR786475 FAN786475 FKJ786475 FUF786475 GEB786475 GNX786475 GXT786475 HHP786475 HRL786475 IBH786475 ILD786475 IUZ786475 JEV786475 JOR786475 JYN786475 KIJ786475 KSF786475 LCB786475 LLX786475 LVT786475 MFP786475 MPL786475 MZH786475 NJD786475 NSZ786475 OCV786475 OMR786475 OWN786475 PGJ786475 PQF786475 QAB786475 QJX786475 QTT786475 RDP786475 RNL786475 RXH786475 SHD786475 SQZ786475 TAV786475 TKR786475 TUN786475 UEJ786475 UOF786475 UYB786475 VHX786475 VRT786475 WBP786475 WLL786475 WVH786475 C852011 IV852011 SR852011 ACN852011 AMJ852011 AWF852011 BGB852011 BPX852011 BZT852011 CJP852011 CTL852011 DDH852011 DND852011 DWZ852011 EGV852011 EQR852011 FAN852011 FKJ852011 FUF852011 GEB852011 GNX852011 GXT852011 HHP852011 HRL852011 IBH852011 ILD852011 IUZ852011 JEV852011 JOR852011 JYN852011 KIJ852011 KSF852011 LCB852011 LLX852011 LVT852011 MFP852011 MPL852011 MZH852011 NJD852011 NSZ852011 OCV852011 OMR852011 OWN852011 PGJ852011 PQF852011 QAB852011 QJX852011 QTT852011 RDP852011 RNL852011 RXH852011 SHD852011 SQZ852011 TAV852011 TKR852011 TUN852011 UEJ852011 UOF852011 UYB852011 VHX852011 VRT852011 WBP852011 WLL852011 WVH852011 C917547 IV917547 SR917547 ACN917547 AMJ917547 AWF917547 BGB917547 BPX917547 BZT917547 CJP917547 CTL917547 DDH917547 DND917547 DWZ917547 EGV917547 EQR917547 FAN917547 FKJ917547 FUF917547 GEB917547 GNX917547 GXT917547 HHP917547 HRL917547 IBH917547 ILD917547 IUZ917547 JEV917547 JOR917547 JYN917547 KIJ917547 KSF917547 LCB917547 LLX917547 LVT917547 MFP917547 MPL917547 MZH917547 NJD917547 NSZ917547 OCV917547 OMR917547 OWN917547 PGJ917547 PQF917547 QAB917547 QJX917547 QTT917547 RDP917547 RNL917547 RXH917547 SHD917547 SQZ917547 TAV917547 TKR917547 TUN917547 UEJ917547 UOF917547 UYB917547 VHX917547 VRT917547 WBP917547 WLL917547 WVH917547 C983083 IV983083 SR983083 ACN983083 AMJ983083 AWF983083 BGB983083 BPX983083 BZT983083 CJP983083 CTL983083 DDH983083 DND983083 DWZ983083 EGV983083 EQR983083 FAN983083 FKJ983083 FUF983083 GEB983083 GNX983083 GXT983083 HHP983083 HRL983083 IBH983083 ILD983083 IUZ983083 JEV983083 JOR983083 JYN983083 KIJ983083 KSF983083 LCB983083 LLX983083 LVT983083 MFP983083 MPL983083 MZH983083 NJD983083 NSZ983083 OCV983083 OMR983083 OWN983083 PGJ983083 PQF983083 QAB983083 QJX983083 QTT983083 RDP983083 RNL983083 RXH983083 SHD983083 SQZ983083 TAV983083 TKR983083 TUN983083 UEJ983083 UOF983083 UYB983083 VHX983083 VRT983083 WBP983083 WVH18:WVH36 WLL18:WLL36 WBP18:WBP36 VRT18:VRT36 VHX18:VHX36 UYB18:UYB36 UOF18:UOF36 UEJ18:UEJ36 TUN18:TUN36 TKR18:TKR36 TAV18:TAV36 SQZ18:SQZ36 SHD18:SHD36 RXH18:RXH36 RNL18:RNL36 RDP18:RDP36 QTT18:QTT36 QJX18:QJX36 QAB18:QAB36 PQF18:PQF36 PGJ18:PGJ36 OWN18:OWN36 OMR18:OMR36 OCV18:OCV36 NSZ18:NSZ36 NJD18:NJD36 MZH18:MZH36 MPL18:MPL36 MFP18:MFP36 LVT18:LVT36 LLX18:LLX36 LCB18:LCB36 KSF18:KSF36 KIJ18:KIJ36 JYN18:JYN36 JOR18:JOR36 JEV18:JEV36 IUZ18:IUZ36 ILD18:ILD36 IBH18:IBH36 HRL18:HRL36 HHP18:HHP36 GXT18:GXT36 GNX18:GNX36 GEB18:GEB36 FUF18:FUF36 FKJ18:FKJ36 FAN18:FAN36 EQR18:EQR36 EGV18:EGV36 DWZ18:DWZ36 DND18:DND36 DDH18:DDH36 CTL18:CTL36 CJP18:CJP36 BZT18:BZT36 BPX18:BPX36 BGB18:BGB36 AWF18:AWF36 AMJ18:AMJ36 ACN18:ACN36 SR18:SR36 IV18:IV36">
      <formula1>0</formula1>
      <formula2>1</formula2>
    </dataValidation>
    <dataValidation type="list" allowBlank="1" showInputMessage="1" showErrorMessage="1" sqref="WVE983083 A65579 IS65579 SO65579 ACK65579 AMG65579 AWC65579 BFY65579 BPU65579 BZQ65579 CJM65579 CTI65579 DDE65579 DNA65579 DWW65579 EGS65579 EQO65579 FAK65579 FKG65579 FUC65579 GDY65579 GNU65579 GXQ65579 HHM65579 HRI65579 IBE65579 ILA65579 IUW65579 JES65579 JOO65579 JYK65579 KIG65579 KSC65579 LBY65579 LLU65579 LVQ65579 MFM65579 MPI65579 MZE65579 NJA65579 NSW65579 OCS65579 OMO65579 OWK65579 PGG65579 PQC65579 PZY65579 QJU65579 QTQ65579 RDM65579 RNI65579 RXE65579 SHA65579 SQW65579 TAS65579 TKO65579 TUK65579 UEG65579 UOC65579 UXY65579 VHU65579 VRQ65579 WBM65579 WLI65579 WVE65579 A131115 IS131115 SO131115 ACK131115 AMG131115 AWC131115 BFY131115 BPU131115 BZQ131115 CJM131115 CTI131115 DDE131115 DNA131115 DWW131115 EGS131115 EQO131115 FAK131115 FKG131115 FUC131115 GDY131115 GNU131115 GXQ131115 HHM131115 HRI131115 IBE131115 ILA131115 IUW131115 JES131115 JOO131115 JYK131115 KIG131115 KSC131115 LBY131115 LLU131115 LVQ131115 MFM131115 MPI131115 MZE131115 NJA131115 NSW131115 OCS131115 OMO131115 OWK131115 PGG131115 PQC131115 PZY131115 QJU131115 QTQ131115 RDM131115 RNI131115 RXE131115 SHA131115 SQW131115 TAS131115 TKO131115 TUK131115 UEG131115 UOC131115 UXY131115 VHU131115 VRQ131115 WBM131115 WLI131115 WVE131115 A196651 IS196651 SO196651 ACK196651 AMG196651 AWC196651 BFY196651 BPU196651 BZQ196651 CJM196651 CTI196651 DDE196651 DNA196651 DWW196651 EGS196651 EQO196651 FAK196651 FKG196651 FUC196651 GDY196651 GNU196651 GXQ196651 HHM196651 HRI196651 IBE196651 ILA196651 IUW196651 JES196651 JOO196651 JYK196651 KIG196651 KSC196651 LBY196651 LLU196651 LVQ196651 MFM196651 MPI196651 MZE196651 NJA196651 NSW196651 OCS196651 OMO196651 OWK196651 PGG196651 PQC196651 PZY196651 QJU196651 QTQ196651 RDM196651 RNI196651 RXE196651 SHA196651 SQW196651 TAS196651 TKO196651 TUK196651 UEG196651 UOC196651 UXY196651 VHU196651 VRQ196651 WBM196651 WLI196651 WVE196651 A262187 IS262187 SO262187 ACK262187 AMG262187 AWC262187 BFY262187 BPU262187 BZQ262187 CJM262187 CTI262187 DDE262187 DNA262187 DWW262187 EGS262187 EQO262187 FAK262187 FKG262187 FUC262187 GDY262187 GNU262187 GXQ262187 HHM262187 HRI262187 IBE262187 ILA262187 IUW262187 JES262187 JOO262187 JYK262187 KIG262187 KSC262187 LBY262187 LLU262187 LVQ262187 MFM262187 MPI262187 MZE262187 NJA262187 NSW262187 OCS262187 OMO262187 OWK262187 PGG262187 PQC262187 PZY262187 QJU262187 QTQ262187 RDM262187 RNI262187 RXE262187 SHA262187 SQW262187 TAS262187 TKO262187 TUK262187 UEG262187 UOC262187 UXY262187 VHU262187 VRQ262187 WBM262187 WLI262187 WVE262187 A327723 IS327723 SO327723 ACK327723 AMG327723 AWC327723 BFY327723 BPU327723 BZQ327723 CJM327723 CTI327723 DDE327723 DNA327723 DWW327723 EGS327723 EQO327723 FAK327723 FKG327723 FUC327723 GDY327723 GNU327723 GXQ327723 HHM327723 HRI327723 IBE327723 ILA327723 IUW327723 JES327723 JOO327723 JYK327723 KIG327723 KSC327723 LBY327723 LLU327723 LVQ327723 MFM327723 MPI327723 MZE327723 NJA327723 NSW327723 OCS327723 OMO327723 OWK327723 PGG327723 PQC327723 PZY327723 QJU327723 QTQ327723 RDM327723 RNI327723 RXE327723 SHA327723 SQW327723 TAS327723 TKO327723 TUK327723 UEG327723 UOC327723 UXY327723 VHU327723 VRQ327723 WBM327723 WLI327723 WVE327723 A393259 IS393259 SO393259 ACK393259 AMG393259 AWC393259 BFY393259 BPU393259 BZQ393259 CJM393259 CTI393259 DDE393259 DNA393259 DWW393259 EGS393259 EQO393259 FAK393259 FKG393259 FUC393259 GDY393259 GNU393259 GXQ393259 HHM393259 HRI393259 IBE393259 ILA393259 IUW393259 JES393259 JOO393259 JYK393259 KIG393259 KSC393259 LBY393259 LLU393259 LVQ393259 MFM393259 MPI393259 MZE393259 NJA393259 NSW393259 OCS393259 OMO393259 OWK393259 PGG393259 PQC393259 PZY393259 QJU393259 QTQ393259 RDM393259 RNI393259 RXE393259 SHA393259 SQW393259 TAS393259 TKO393259 TUK393259 UEG393259 UOC393259 UXY393259 VHU393259 VRQ393259 WBM393259 WLI393259 WVE393259 A458795 IS458795 SO458795 ACK458795 AMG458795 AWC458795 BFY458795 BPU458795 BZQ458795 CJM458795 CTI458795 DDE458795 DNA458795 DWW458795 EGS458795 EQO458795 FAK458795 FKG458795 FUC458795 GDY458795 GNU458795 GXQ458795 HHM458795 HRI458795 IBE458795 ILA458795 IUW458795 JES458795 JOO458795 JYK458795 KIG458795 KSC458795 LBY458795 LLU458795 LVQ458795 MFM458795 MPI458795 MZE458795 NJA458795 NSW458795 OCS458795 OMO458795 OWK458795 PGG458795 PQC458795 PZY458795 QJU458795 QTQ458795 RDM458795 RNI458795 RXE458795 SHA458795 SQW458795 TAS458795 TKO458795 TUK458795 UEG458795 UOC458795 UXY458795 VHU458795 VRQ458795 WBM458795 WLI458795 WVE458795 A524331 IS524331 SO524331 ACK524331 AMG524331 AWC524331 BFY524331 BPU524331 BZQ524331 CJM524331 CTI524331 DDE524331 DNA524331 DWW524331 EGS524331 EQO524331 FAK524331 FKG524331 FUC524331 GDY524331 GNU524331 GXQ524331 HHM524331 HRI524331 IBE524331 ILA524331 IUW524331 JES524331 JOO524331 JYK524331 KIG524331 KSC524331 LBY524331 LLU524331 LVQ524331 MFM524331 MPI524331 MZE524331 NJA524331 NSW524331 OCS524331 OMO524331 OWK524331 PGG524331 PQC524331 PZY524331 QJU524331 QTQ524331 RDM524331 RNI524331 RXE524331 SHA524331 SQW524331 TAS524331 TKO524331 TUK524331 UEG524331 UOC524331 UXY524331 VHU524331 VRQ524331 WBM524331 WLI524331 WVE524331 A589867 IS589867 SO589867 ACK589867 AMG589867 AWC589867 BFY589867 BPU589867 BZQ589867 CJM589867 CTI589867 DDE589867 DNA589867 DWW589867 EGS589867 EQO589867 FAK589867 FKG589867 FUC589867 GDY589867 GNU589867 GXQ589867 HHM589867 HRI589867 IBE589867 ILA589867 IUW589867 JES589867 JOO589867 JYK589867 KIG589867 KSC589867 LBY589867 LLU589867 LVQ589867 MFM589867 MPI589867 MZE589867 NJA589867 NSW589867 OCS589867 OMO589867 OWK589867 PGG589867 PQC589867 PZY589867 QJU589867 QTQ589867 RDM589867 RNI589867 RXE589867 SHA589867 SQW589867 TAS589867 TKO589867 TUK589867 UEG589867 UOC589867 UXY589867 VHU589867 VRQ589867 WBM589867 WLI589867 WVE589867 A655403 IS655403 SO655403 ACK655403 AMG655403 AWC655403 BFY655403 BPU655403 BZQ655403 CJM655403 CTI655403 DDE655403 DNA655403 DWW655403 EGS655403 EQO655403 FAK655403 FKG655403 FUC655403 GDY655403 GNU655403 GXQ655403 HHM655403 HRI655403 IBE655403 ILA655403 IUW655403 JES655403 JOO655403 JYK655403 KIG655403 KSC655403 LBY655403 LLU655403 LVQ655403 MFM655403 MPI655403 MZE655403 NJA655403 NSW655403 OCS655403 OMO655403 OWK655403 PGG655403 PQC655403 PZY655403 QJU655403 QTQ655403 RDM655403 RNI655403 RXE655403 SHA655403 SQW655403 TAS655403 TKO655403 TUK655403 UEG655403 UOC655403 UXY655403 VHU655403 VRQ655403 WBM655403 WLI655403 WVE655403 A720939 IS720939 SO720939 ACK720939 AMG720939 AWC720939 BFY720939 BPU720939 BZQ720939 CJM720939 CTI720939 DDE720939 DNA720939 DWW720939 EGS720939 EQO720939 FAK720939 FKG720939 FUC720939 GDY720939 GNU720939 GXQ720939 HHM720939 HRI720939 IBE720939 ILA720939 IUW720939 JES720939 JOO720939 JYK720939 KIG720939 KSC720939 LBY720939 LLU720939 LVQ720939 MFM720939 MPI720939 MZE720939 NJA720939 NSW720939 OCS720939 OMO720939 OWK720939 PGG720939 PQC720939 PZY720939 QJU720939 QTQ720939 RDM720939 RNI720939 RXE720939 SHA720939 SQW720939 TAS720939 TKO720939 TUK720939 UEG720939 UOC720939 UXY720939 VHU720939 VRQ720939 WBM720939 WLI720939 WVE720939 A786475 IS786475 SO786475 ACK786475 AMG786475 AWC786475 BFY786475 BPU786475 BZQ786475 CJM786475 CTI786475 DDE786475 DNA786475 DWW786475 EGS786475 EQO786475 FAK786475 FKG786475 FUC786475 GDY786475 GNU786475 GXQ786475 HHM786475 HRI786475 IBE786475 ILA786475 IUW786475 JES786475 JOO786475 JYK786475 KIG786475 KSC786475 LBY786475 LLU786475 LVQ786475 MFM786475 MPI786475 MZE786475 NJA786475 NSW786475 OCS786475 OMO786475 OWK786475 PGG786475 PQC786475 PZY786475 QJU786475 QTQ786475 RDM786475 RNI786475 RXE786475 SHA786475 SQW786475 TAS786475 TKO786475 TUK786475 UEG786475 UOC786475 UXY786475 VHU786475 VRQ786475 WBM786475 WLI786475 WVE786475 A852011 IS852011 SO852011 ACK852011 AMG852011 AWC852011 BFY852011 BPU852011 BZQ852011 CJM852011 CTI852011 DDE852011 DNA852011 DWW852011 EGS852011 EQO852011 FAK852011 FKG852011 FUC852011 GDY852011 GNU852011 GXQ852011 HHM852011 HRI852011 IBE852011 ILA852011 IUW852011 JES852011 JOO852011 JYK852011 KIG852011 KSC852011 LBY852011 LLU852011 LVQ852011 MFM852011 MPI852011 MZE852011 NJA852011 NSW852011 OCS852011 OMO852011 OWK852011 PGG852011 PQC852011 PZY852011 QJU852011 QTQ852011 RDM852011 RNI852011 RXE852011 SHA852011 SQW852011 TAS852011 TKO852011 TUK852011 UEG852011 UOC852011 UXY852011 VHU852011 VRQ852011 WBM852011 WLI852011 WVE852011 A917547 IS917547 SO917547 ACK917547 AMG917547 AWC917547 BFY917547 BPU917547 BZQ917547 CJM917547 CTI917547 DDE917547 DNA917547 DWW917547 EGS917547 EQO917547 FAK917547 FKG917547 FUC917547 GDY917547 GNU917547 GXQ917547 HHM917547 HRI917547 IBE917547 ILA917547 IUW917547 JES917547 JOO917547 JYK917547 KIG917547 KSC917547 LBY917547 LLU917547 LVQ917547 MFM917547 MPI917547 MZE917547 NJA917547 NSW917547 OCS917547 OMO917547 OWK917547 PGG917547 PQC917547 PZY917547 QJU917547 QTQ917547 RDM917547 RNI917547 RXE917547 SHA917547 SQW917547 TAS917547 TKO917547 TUK917547 UEG917547 UOC917547 UXY917547 VHU917547 VRQ917547 WBM917547 WLI917547 WVE917547 A983083 IS983083 SO983083 ACK983083 AMG983083 AWC983083 BFY983083 BPU983083 BZQ983083 CJM983083 CTI983083 DDE983083 DNA983083 DWW983083 EGS983083 EQO983083 FAK983083 FKG983083 FUC983083 GDY983083 GNU983083 GXQ983083 HHM983083 HRI983083 IBE983083 ILA983083 IUW983083 JES983083 JOO983083 JYK983083 KIG983083 KSC983083 LBY983083 LLU983083 LVQ983083 MFM983083 MPI983083 MZE983083 NJA983083 NSW983083 OCS983083 OMO983083 OWK983083 PGG983083 PQC983083 PZY983083 QJU983083 QTQ983083 RDM983083 RNI983083 RXE983083 SHA983083 SQW983083 TAS983083 TKO983083 TUK983083 UEG983083 UOC983083 UXY983083 VHU983083 VRQ983083 WBM983083 WLI983083 WVE18:WVE36 WLI18:WLI36 WBM18:WBM36 VRQ18:VRQ36 VHU18:VHU36 UXY18:UXY36 UOC18:UOC36 UEG18:UEG36 TUK18:TUK36 TKO18:TKO36 TAS18:TAS36 SQW18:SQW36 SHA18:SHA36 RXE18:RXE36 RNI18:RNI36 RDM18:RDM36 QTQ18:QTQ36 QJU18:QJU36 PZY18:PZY36 PQC18:PQC36 PGG18:PGG36 OWK18:OWK36 OMO18:OMO36 OCS18:OCS36 NSW18:NSW36 NJA18:NJA36 MZE18:MZE36 MPI18:MPI36 MFM18:MFM36 LVQ18:LVQ36 LLU18:LLU36 LBY18:LBY36 KSC18:KSC36 KIG18:KIG36 JYK18:JYK36 JOO18:JOO36 JES18:JES36 IUW18:IUW36 ILA18:ILA36 IBE18:IBE36 HRI18:HRI36 HHM18:HHM36 GXQ18:GXQ36 GNU18:GNU36 GDY18:GDY36 FUC18:FUC36 FKG18:FKG36 FAK18:FAK36 EQO18:EQO36 EGS18:EGS36 DWW18:DWW36 DNA18:DNA36 DDE18:DDE36 CTI18:CTI36 CJM18:CJM36 BZQ18:BZQ36 BPU18:BPU36 BFY18:BFY36 AWC18:AWC36 AMG18:AMG36 ACK18:ACK36 SO18:SO36 IS18:IS36 A18:A36">
      <formula1>"1,2,3,4,5"</formula1>
    </dataValidation>
  </dataValidations>
  <pageMargins left="0.7" right="0.7" top="0.75" bottom="0.75" header="0.3" footer="0.3"/>
  <pageSetup orientation="portrait" horizontalDpi="4294967295" verticalDpi="4294967295"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2:Z138"/>
  <sheetViews>
    <sheetView zoomScale="80" zoomScaleNormal="80" workbookViewId="0">
      <selection activeCell="B12" sqref="B12"/>
    </sheetView>
  </sheetViews>
  <sheetFormatPr baseColWidth="10" defaultRowHeight="15"/>
  <cols>
    <col min="1" max="1" width="3.140625" style="1" bestFit="1" customWidth="1"/>
    <col min="2" max="2" width="44.5703125" style="1" customWidth="1"/>
    <col min="3" max="3" width="23.42578125" style="1" customWidth="1"/>
    <col min="4" max="4" width="31.85546875" style="1" customWidth="1"/>
    <col min="5" max="5" width="14.7109375" style="1" customWidth="1"/>
    <col min="6" max="6" width="24.28515625" style="1" customWidth="1"/>
    <col min="7" max="7" width="29.7109375" style="1" customWidth="1"/>
    <col min="8" max="8" width="15.140625" style="1" customWidth="1"/>
    <col min="9" max="9" width="13.7109375" style="1" customWidth="1"/>
    <col min="10" max="10" width="39.85546875" style="1" customWidth="1"/>
    <col min="11" max="11" width="30.7109375" style="1" customWidth="1"/>
    <col min="12" max="12" width="29.85546875" style="1" customWidth="1"/>
    <col min="13" max="13" width="18.7109375" style="1" customWidth="1"/>
    <col min="14" max="14" width="16.28515625" style="1" customWidth="1"/>
    <col min="15" max="15" width="18.7109375" style="1" customWidth="1"/>
    <col min="16" max="16" width="33.85546875" style="1" customWidth="1"/>
    <col min="17" max="17" width="36.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183</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146</v>
      </c>
      <c r="C10" s="1260">
        <v>14</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17" t="s">
        <v>10</v>
      </c>
      <c r="E14" s="17" t="s">
        <v>11</v>
      </c>
      <c r="F14" s="17" t="s">
        <v>12</v>
      </c>
      <c r="G14" s="776"/>
      <c r="I14" s="19"/>
      <c r="J14" s="19"/>
      <c r="K14" s="19"/>
      <c r="L14" s="19"/>
      <c r="M14" s="19"/>
      <c r="N14" s="16"/>
    </row>
    <row r="15" spans="2:16">
      <c r="B15" s="1262"/>
      <c r="C15" s="1262"/>
      <c r="D15" s="17">
        <v>14</v>
      </c>
      <c r="E15" s="20">
        <v>835312400</v>
      </c>
      <c r="F15" s="190">
        <v>400</v>
      </c>
      <c r="G15" s="779"/>
      <c r="I15" s="23"/>
      <c r="J15" s="23"/>
      <c r="K15" s="23"/>
      <c r="L15" s="23"/>
      <c r="M15" s="23"/>
      <c r="N15" s="16"/>
    </row>
    <row r="16" spans="2:16">
      <c r="B16" s="1262"/>
      <c r="C16" s="1262"/>
      <c r="D16" s="17"/>
      <c r="E16" s="20"/>
      <c r="F16" s="20"/>
      <c r="G16" s="779"/>
      <c r="I16" s="23"/>
      <c r="J16" s="23"/>
      <c r="K16" s="23"/>
      <c r="L16" s="23"/>
      <c r="M16" s="23"/>
      <c r="N16" s="16"/>
    </row>
    <row r="17" spans="1:14">
      <c r="B17" s="1262"/>
      <c r="C17" s="1262"/>
      <c r="D17" s="17"/>
      <c r="E17" s="20"/>
      <c r="F17" s="20"/>
      <c r="G17" s="779"/>
      <c r="I17" s="23"/>
      <c r="J17" s="23"/>
      <c r="K17" s="23"/>
      <c r="L17" s="23"/>
      <c r="M17" s="23"/>
      <c r="N17" s="16"/>
    </row>
    <row r="18" spans="1:14">
      <c r="B18" s="1262"/>
      <c r="C18" s="1262"/>
      <c r="D18" s="17"/>
      <c r="E18" s="24"/>
      <c r="F18" s="20"/>
      <c r="G18" s="779"/>
      <c r="H18" s="25"/>
      <c r="I18" s="23"/>
      <c r="J18" s="23"/>
      <c r="K18" s="23"/>
      <c r="L18" s="23"/>
      <c r="M18" s="23"/>
      <c r="N18" s="26"/>
    </row>
    <row r="19" spans="1:14">
      <c r="B19" s="1262"/>
      <c r="C19" s="1262"/>
      <c r="D19" s="17"/>
      <c r="E19" s="24"/>
      <c r="F19" s="20"/>
      <c r="G19" s="779"/>
      <c r="H19" s="25"/>
      <c r="I19" s="27"/>
      <c r="J19" s="27"/>
      <c r="K19" s="27"/>
      <c r="L19" s="27"/>
      <c r="M19" s="27"/>
      <c r="N19" s="26"/>
    </row>
    <row r="20" spans="1:14">
      <c r="B20" s="1262"/>
      <c r="C20" s="1262"/>
      <c r="D20" s="17"/>
      <c r="E20" s="24"/>
      <c r="F20" s="20"/>
      <c r="G20" s="779"/>
      <c r="H20" s="25"/>
      <c r="I20" s="15"/>
      <c r="J20" s="15"/>
      <c r="K20" s="15"/>
      <c r="L20" s="15"/>
      <c r="M20" s="15"/>
      <c r="N20" s="26"/>
    </row>
    <row r="21" spans="1:14">
      <c r="B21" s="1262"/>
      <c r="C21" s="1262"/>
      <c r="D21" s="17"/>
      <c r="E21" s="24"/>
      <c r="F21" s="20"/>
      <c r="G21" s="779"/>
      <c r="H21" s="25"/>
      <c r="I21" s="15"/>
      <c r="J21" s="15"/>
      <c r="K21" s="15"/>
      <c r="L21" s="15"/>
      <c r="M21" s="15"/>
      <c r="N21" s="26"/>
    </row>
    <row r="22" spans="1:14" ht="15.75" thickBot="1">
      <c r="B22" s="1263" t="s">
        <v>13</v>
      </c>
      <c r="C22" s="1264"/>
      <c r="D22" s="17"/>
      <c r="E22" s="28">
        <f>+SUM(E15:E21)</f>
        <v>835312400</v>
      </c>
      <c r="F22" s="29">
        <f>+SUM(F15:F21)</f>
        <v>400</v>
      </c>
      <c r="G22" s="779"/>
      <c r="H22" s="25"/>
      <c r="I22" s="15"/>
      <c r="J22" s="15"/>
      <c r="K22" s="15"/>
      <c r="L22" s="15"/>
      <c r="M22" s="15"/>
      <c r="N22" s="26"/>
    </row>
    <row r="23" spans="1:14" ht="63" customHeight="1" thickBot="1">
      <c r="A23" s="30"/>
      <c r="B23" s="31" t="s">
        <v>14</v>
      </c>
      <c r="C23" s="31" t="s">
        <v>15</v>
      </c>
      <c r="E23" s="19"/>
      <c r="F23" s="19"/>
      <c r="G23" s="19"/>
      <c r="H23" s="19"/>
      <c r="I23" s="32"/>
      <c r="J23" s="32"/>
      <c r="K23" s="32"/>
      <c r="L23" s="32"/>
      <c r="M23" s="32"/>
    </row>
    <row r="24" spans="1:14" ht="15.75" thickBot="1">
      <c r="A24" s="33">
        <v>1</v>
      </c>
      <c r="C24" s="191">
        <f>+F22*0.8</f>
        <v>320</v>
      </c>
      <c r="D24" s="192"/>
      <c r="E24" s="193">
        <f>E22</f>
        <v>835312400</v>
      </c>
      <c r="F24" s="37"/>
      <c r="G24" s="37"/>
      <c r="H24" s="37"/>
      <c r="I24" s="38"/>
      <c r="J24" s="38"/>
      <c r="K24" s="38"/>
      <c r="L24" s="38"/>
      <c r="M24" s="38"/>
    </row>
    <row r="25" spans="1:14">
      <c r="A25" s="39"/>
      <c r="C25" s="40"/>
      <c r="D25" s="23"/>
      <c r="E25" s="41"/>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c r="H27"/>
      <c r="I27" s="15"/>
      <c r="J27" s="15"/>
      <c r="K27" s="15"/>
      <c r="L27" s="15"/>
      <c r="M27" s="15"/>
      <c r="N27" s="16"/>
    </row>
    <row r="28" spans="1:14">
      <c r="A28" s="39"/>
      <c r="B28"/>
      <c r="C28"/>
      <c r="D28"/>
      <c r="E28"/>
      <c r="F28"/>
      <c r="G28"/>
      <c r="H28"/>
      <c r="I28" s="15"/>
      <c r="J28" s="15"/>
      <c r="K28" s="15"/>
      <c r="L28" s="15"/>
      <c r="M28" s="15"/>
      <c r="N28" s="16"/>
    </row>
    <row r="29" spans="1:14">
      <c r="A29" s="39"/>
      <c r="B29" s="43" t="s">
        <v>17</v>
      </c>
      <c r="C29" s="43" t="s">
        <v>18</v>
      </c>
      <c r="D29" s="43" t="s">
        <v>19</v>
      </c>
      <c r="E29"/>
      <c r="F29"/>
      <c r="G29"/>
      <c r="H29"/>
      <c r="I29" s="15"/>
      <c r="J29" s="15"/>
      <c r="K29" s="15"/>
      <c r="L29" s="15"/>
      <c r="M29" s="15"/>
      <c r="N29" s="16"/>
    </row>
    <row r="30" spans="1:14" s="103" customFormat="1">
      <c r="A30" s="194"/>
      <c r="B30" s="110" t="s">
        <v>20</v>
      </c>
      <c r="C30" s="109"/>
      <c r="D30" s="109" t="s">
        <v>19</v>
      </c>
      <c r="E30" s="195"/>
      <c r="F30" s="195"/>
      <c r="G30" s="195"/>
      <c r="H30" s="195"/>
      <c r="I30" s="172"/>
      <c r="J30" s="172"/>
      <c r="K30" s="172"/>
      <c r="L30" s="172"/>
      <c r="M30" s="172"/>
      <c r="N30" s="196"/>
    </row>
    <row r="31" spans="1:14" s="103" customFormat="1">
      <c r="A31" s="194"/>
      <c r="B31" s="110" t="s">
        <v>21</v>
      </c>
      <c r="C31" s="109" t="s">
        <v>18</v>
      </c>
      <c r="D31" s="109"/>
      <c r="E31" s="195"/>
      <c r="F31" s="195"/>
      <c r="G31" s="195"/>
      <c r="H31" s="195"/>
      <c r="I31" s="172"/>
      <c r="J31" s="172"/>
      <c r="K31" s="172"/>
      <c r="L31" s="172"/>
      <c r="M31" s="172"/>
      <c r="N31" s="196"/>
    </row>
    <row r="32" spans="1:14" s="103" customFormat="1">
      <c r="A32" s="194"/>
      <c r="B32" s="110" t="s">
        <v>22</v>
      </c>
      <c r="C32" s="109"/>
      <c r="D32" s="109" t="s">
        <v>19</v>
      </c>
      <c r="E32" s="195"/>
      <c r="F32" s="195"/>
      <c r="G32" s="195"/>
      <c r="H32" s="195"/>
      <c r="I32" s="172"/>
      <c r="J32" s="172"/>
      <c r="K32" s="172"/>
      <c r="L32" s="172"/>
      <c r="M32" s="172"/>
      <c r="N32" s="196"/>
    </row>
    <row r="33" spans="1:17" s="103" customFormat="1">
      <c r="A33" s="194"/>
      <c r="B33" s="110" t="s">
        <v>23</v>
      </c>
      <c r="C33" s="109"/>
      <c r="D33" s="109" t="s">
        <v>19</v>
      </c>
      <c r="E33" s="195"/>
      <c r="F33" s="195"/>
      <c r="G33" s="195"/>
      <c r="H33" s="195"/>
      <c r="I33" s="172"/>
      <c r="J33" s="172"/>
      <c r="K33" s="172"/>
      <c r="L33" s="172"/>
      <c r="M33" s="172"/>
      <c r="N33" s="196"/>
    </row>
    <row r="34" spans="1:17" s="103" customFormat="1">
      <c r="A34" s="194"/>
      <c r="B34" s="197" t="s">
        <v>24</v>
      </c>
      <c r="C34" s="109" t="s">
        <v>18</v>
      </c>
      <c r="D34" s="197"/>
      <c r="E34" s="195"/>
      <c r="F34" s="195"/>
      <c r="G34" s="195"/>
      <c r="H34" s="195"/>
      <c r="I34" s="172"/>
      <c r="J34" s="172"/>
      <c r="K34" s="172"/>
      <c r="L34" s="172"/>
      <c r="M34" s="172"/>
      <c r="N34" s="196"/>
    </row>
    <row r="35" spans="1:17">
      <c r="A35" s="39"/>
      <c r="B35"/>
      <c r="C35"/>
      <c r="D35"/>
      <c r="E35"/>
      <c r="F35"/>
      <c r="G35"/>
      <c r="H35"/>
      <c r="I35" s="15"/>
      <c r="J35" s="15"/>
      <c r="K35" s="15"/>
      <c r="L35" s="15"/>
      <c r="M35" s="15"/>
      <c r="N35" s="16"/>
    </row>
    <row r="36" spans="1:17">
      <c r="A36" s="39"/>
      <c r="B36" s="42" t="s">
        <v>25</v>
      </c>
      <c r="C36"/>
      <c r="D36"/>
      <c r="E36"/>
      <c r="F36"/>
      <c r="G36"/>
      <c r="H36"/>
      <c r="I36" s="15"/>
      <c r="J36" s="15"/>
      <c r="K36" s="15"/>
      <c r="L36" s="15"/>
      <c r="M36" s="15"/>
      <c r="N36" s="16"/>
    </row>
    <row r="37" spans="1:17">
      <c r="A37" s="39"/>
      <c r="B37"/>
      <c r="C37"/>
      <c r="D37"/>
      <c r="E37"/>
      <c r="F37"/>
      <c r="G37"/>
      <c r="H37"/>
      <c r="I37" s="15"/>
      <c r="J37" s="15"/>
      <c r="K37" s="15"/>
      <c r="L37" s="15"/>
      <c r="M37" s="15"/>
      <c r="N37" s="16"/>
    </row>
    <row r="38" spans="1:17">
      <c r="A38" s="39"/>
      <c r="B38"/>
      <c r="C38"/>
      <c r="D38"/>
      <c r="E38"/>
      <c r="F38"/>
      <c r="G38"/>
      <c r="H38"/>
      <c r="I38" s="15"/>
      <c r="J38" s="15"/>
      <c r="K38" s="15"/>
      <c r="L38" s="15"/>
      <c r="M38" s="15"/>
      <c r="N38" s="16"/>
    </row>
    <row r="39" spans="1:17">
      <c r="A39" s="39"/>
      <c r="B39" s="43" t="s">
        <v>17</v>
      </c>
      <c r="C39" s="43" t="s">
        <v>26</v>
      </c>
      <c r="D39" s="48" t="s">
        <v>27</v>
      </c>
      <c r="E39" s="48" t="s">
        <v>28</v>
      </c>
      <c r="F39"/>
      <c r="G39"/>
      <c r="H39"/>
      <c r="I39" s="15"/>
      <c r="J39" s="15"/>
      <c r="K39" s="15"/>
      <c r="L39" s="15"/>
      <c r="M39" s="15"/>
      <c r="N39" s="16"/>
    </row>
    <row r="40" spans="1:17" ht="54" customHeight="1">
      <c r="A40" s="39"/>
      <c r="B40" s="49" t="s">
        <v>29</v>
      </c>
      <c r="C40" s="50">
        <v>40</v>
      </c>
      <c r="D40" s="45">
        <v>0</v>
      </c>
      <c r="E40" s="1265">
        <f>+D40+D41</f>
        <v>0</v>
      </c>
      <c r="F40"/>
      <c r="G40"/>
      <c r="H40"/>
      <c r="I40" s="15"/>
      <c r="J40" s="15"/>
      <c r="K40" s="15"/>
      <c r="L40" s="15"/>
      <c r="M40" s="15"/>
      <c r="N40" s="16"/>
    </row>
    <row r="41" spans="1:17" ht="90.75" customHeight="1">
      <c r="A41" s="39"/>
      <c r="B41" s="49" t="s">
        <v>30</v>
      </c>
      <c r="C41" s="50">
        <v>60</v>
      </c>
      <c r="D41" s="45">
        <v>0</v>
      </c>
      <c r="E41" s="1266"/>
      <c r="F41"/>
      <c r="G41"/>
      <c r="H41"/>
      <c r="I41" s="15"/>
      <c r="J41" s="15"/>
      <c r="K41" s="15"/>
      <c r="L41" s="15"/>
      <c r="M41" s="15"/>
      <c r="N41" s="16"/>
    </row>
    <row r="42" spans="1:17">
      <c r="A42" s="39"/>
      <c r="C42" s="40"/>
      <c r="D42" s="23"/>
      <c r="E42" s="41"/>
      <c r="F42" s="37"/>
      <c r="G42" s="37"/>
      <c r="H42" s="37"/>
      <c r="I42" s="38"/>
      <c r="J42" s="38"/>
      <c r="K42" s="38"/>
      <c r="L42" s="38"/>
      <c r="M42" s="38"/>
    </row>
    <row r="43" spans="1:17">
      <c r="A43" s="39"/>
      <c r="C43" s="40"/>
      <c r="D43" s="23"/>
      <c r="E43" s="41"/>
      <c r="F43" s="37"/>
      <c r="G43" s="37"/>
      <c r="H43" s="37"/>
      <c r="I43" s="38"/>
      <c r="J43" s="38"/>
      <c r="K43" s="38"/>
      <c r="L43" s="38"/>
      <c r="M43" s="38"/>
    </row>
    <row r="44" spans="1:17">
      <c r="A44" s="39"/>
      <c r="C44" s="40"/>
      <c r="D44" s="23"/>
      <c r="E44" s="41"/>
      <c r="F44" s="37"/>
      <c r="G44" s="37"/>
      <c r="H44" s="37"/>
      <c r="I44" s="38"/>
      <c r="J44" s="38"/>
      <c r="K44" s="38"/>
      <c r="L44" s="38"/>
      <c r="M44" s="38"/>
    </row>
    <row r="45" spans="1:17" ht="15.75" thickBot="1">
      <c r="M45" s="1267"/>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5" customFormat="1" ht="53.25" customHeight="1">
      <c r="B49" s="151" t="s">
        <v>183</v>
      </c>
      <c r="C49" s="152" t="s">
        <v>183</v>
      </c>
      <c r="D49" s="153" t="s">
        <v>49</v>
      </c>
      <c r="E49" s="198" t="s">
        <v>193</v>
      </c>
      <c r="F49" s="155" t="s">
        <v>18</v>
      </c>
      <c r="G49" s="184" t="s">
        <v>53</v>
      </c>
      <c r="H49" s="156">
        <v>41852</v>
      </c>
      <c r="I49" s="156">
        <v>41943</v>
      </c>
      <c r="J49" s="157" t="s">
        <v>19</v>
      </c>
      <c r="K49" s="64">
        <v>3</v>
      </c>
      <c r="L49" s="65" t="s">
        <v>53</v>
      </c>
      <c r="M49" s="159">
        <v>909</v>
      </c>
      <c r="N49" s="173" t="s">
        <v>53</v>
      </c>
      <c r="O49" s="199">
        <v>494467821</v>
      </c>
      <c r="P49" s="160">
        <v>48</v>
      </c>
      <c r="Q49" s="70"/>
    </row>
    <row r="50" spans="1:26" s="162" customFormat="1" ht="63.75" customHeight="1">
      <c r="A50" s="150">
        <v>1</v>
      </c>
      <c r="B50" s="151" t="s">
        <v>183</v>
      </c>
      <c r="C50" s="152" t="s">
        <v>183</v>
      </c>
      <c r="D50" s="153" t="s">
        <v>194</v>
      </c>
      <c r="E50" s="198" t="s">
        <v>195</v>
      </c>
      <c r="F50" s="155" t="s">
        <v>18</v>
      </c>
      <c r="G50" s="184" t="s">
        <v>53</v>
      </c>
      <c r="H50" s="156">
        <v>41671</v>
      </c>
      <c r="I50" s="156">
        <v>41973</v>
      </c>
      <c r="J50" s="157" t="s">
        <v>19</v>
      </c>
      <c r="K50" s="64">
        <v>7</v>
      </c>
      <c r="L50" s="65">
        <v>3</v>
      </c>
      <c r="M50" s="64">
        <v>210</v>
      </c>
      <c r="N50" s="173" t="s">
        <v>53</v>
      </c>
      <c r="O50" s="200" t="s">
        <v>196</v>
      </c>
      <c r="P50" s="160">
        <v>50</v>
      </c>
      <c r="Q50" s="201" t="s">
        <v>197</v>
      </c>
      <c r="R50" s="175"/>
      <c r="S50" s="175"/>
      <c r="T50" s="175"/>
      <c r="U50" s="175"/>
      <c r="V50" s="175"/>
      <c r="W50" s="175"/>
      <c r="X50" s="175"/>
      <c r="Y50" s="175"/>
      <c r="Z50" s="175"/>
    </row>
    <row r="51" spans="1:26" s="162" customFormat="1" ht="45">
      <c r="A51" s="150">
        <f>+A50+1</f>
        <v>2</v>
      </c>
      <c r="B51" s="151" t="s">
        <v>183</v>
      </c>
      <c r="C51" s="152" t="s">
        <v>183</v>
      </c>
      <c r="D51" s="153" t="s">
        <v>198</v>
      </c>
      <c r="E51" s="198" t="s">
        <v>199</v>
      </c>
      <c r="F51" s="155" t="s">
        <v>19</v>
      </c>
      <c r="G51" s="184" t="s">
        <v>53</v>
      </c>
      <c r="H51" s="156">
        <v>41036</v>
      </c>
      <c r="I51" s="156">
        <v>41243</v>
      </c>
      <c r="J51" s="157" t="s">
        <v>19</v>
      </c>
      <c r="K51" s="64" t="s">
        <v>53</v>
      </c>
      <c r="L51" s="65" t="s">
        <v>53</v>
      </c>
      <c r="M51" s="64" t="s">
        <v>53</v>
      </c>
      <c r="N51" s="173" t="s">
        <v>53</v>
      </c>
      <c r="O51" s="200" t="s">
        <v>196</v>
      </c>
      <c r="P51" s="160">
        <v>52</v>
      </c>
      <c r="Q51" s="174" t="s">
        <v>200</v>
      </c>
      <c r="R51" s="175"/>
      <c r="S51" s="175"/>
      <c r="T51" s="175"/>
      <c r="U51" s="175"/>
      <c r="V51" s="175"/>
      <c r="W51" s="175"/>
      <c r="X51" s="175"/>
      <c r="Y51" s="175"/>
      <c r="Z51" s="175"/>
    </row>
    <row r="52" spans="1:26" s="162" customFormat="1" ht="112.5" customHeight="1">
      <c r="A52" s="150">
        <f t="shared" ref="A52:A56" si="0">+A51+1</f>
        <v>3</v>
      </c>
      <c r="B52" s="151" t="s">
        <v>183</v>
      </c>
      <c r="C52" s="152" t="s">
        <v>183</v>
      </c>
      <c r="D52" s="153" t="s">
        <v>185</v>
      </c>
      <c r="E52" s="198" t="s">
        <v>201</v>
      </c>
      <c r="F52" s="155" t="s">
        <v>19</v>
      </c>
      <c r="G52" s="184" t="s">
        <v>53</v>
      </c>
      <c r="H52" s="156">
        <v>41275</v>
      </c>
      <c r="I52" s="156">
        <v>41638</v>
      </c>
      <c r="J52" s="157" t="s">
        <v>19</v>
      </c>
      <c r="K52" s="64" t="s">
        <v>53</v>
      </c>
      <c r="L52" s="65" t="s">
        <v>53</v>
      </c>
      <c r="M52" s="64" t="s">
        <v>53</v>
      </c>
      <c r="N52" s="173" t="s">
        <v>53</v>
      </c>
      <c r="O52" s="200" t="s">
        <v>196</v>
      </c>
      <c r="P52" s="160">
        <v>65</v>
      </c>
      <c r="Q52" s="174" t="s">
        <v>202</v>
      </c>
      <c r="R52" s="175"/>
      <c r="S52" s="175"/>
      <c r="T52" s="175"/>
      <c r="U52" s="175"/>
      <c r="V52" s="175"/>
      <c r="W52" s="175"/>
      <c r="X52" s="175"/>
      <c r="Y52" s="175"/>
      <c r="Z52" s="175"/>
    </row>
    <row r="53" spans="1:26" s="162" customFormat="1">
      <c r="A53" s="150">
        <f t="shared" si="0"/>
        <v>4</v>
      </c>
      <c r="B53" s="151"/>
      <c r="C53" s="152"/>
      <c r="D53" s="153"/>
      <c r="E53" s="198"/>
      <c r="F53" s="155"/>
      <c r="G53" s="184"/>
      <c r="H53" s="156"/>
      <c r="I53" s="156"/>
      <c r="J53" s="157"/>
      <c r="K53" s="64"/>
      <c r="L53" s="65"/>
      <c r="M53" s="64"/>
      <c r="N53" s="173"/>
      <c r="O53" s="199"/>
      <c r="P53" s="160"/>
      <c r="Q53" s="174"/>
      <c r="R53" s="175"/>
      <c r="S53" s="175"/>
      <c r="T53" s="175"/>
      <c r="U53" s="175"/>
      <c r="V53" s="175"/>
      <c r="W53" s="175"/>
      <c r="X53" s="175"/>
      <c r="Y53" s="175"/>
      <c r="Z53" s="175"/>
    </row>
    <row r="54" spans="1:26" s="162" customFormat="1">
      <c r="A54" s="150">
        <f t="shared" si="0"/>
        <v>5</v>
      </c>
      <c r="B54" s="151"/>
      <c r="C54" s="152"/>
      <c r="D54" s="153"/>
      <c r="E54" s="198"/>
      <c r="F54" s="155"/>
      <c r="G54" s="184"/>
      <c r="H54" s="156"/>
      <c r="I54" s="156"/>
      <c r="J54" s="157"/>
      <c r="K54" s="64"/>
      <c r="L54" s="65"/>
      <c r="M54" s="64"/>
      <c r="N54" s="173"/>
      <c r="O54" s="199"/>
      <c r="P54" s="160"/>
      <c r="Q54" s="174"/>
      <c r="R54" s="175"/>
      <c r="S54" s="175"/>
      <c r="T54" s="175"/>
      <c r="U54" s="175"/>
      <c r="V54" s="175"/>
      <c r="W54" s="175"/>
      <c r="X54" s="175"/>
      <c r="Y54" s="175"/>
      <c r="Z54" s="175"/>
    </row>
    <row r="55" spans="1:26" s="162" customFormat="1" ht="18.75" customHeight="1">
      <c r="A55" s="150">
        <f t="shared" si="0"/>
        <v>6</v>
      </c>
      <c r="B55" s="151"/>
      <c r="C55" s="152"/>
      <c r="D55" s="153"/>
      <c r="E55" s="198"/>
      <c r="F55" s="155"/>
      <c r="G55" s="184"/>
      <c r="H55" s="156"/>
      <c r="I55" s="156"/>
      <c r="J55" s="157"/>
      <c r="K55" s="64"/>
      <c r="L55" s="65"/>
      <c r="M55" s="64"/>
      <c r="N55" s="173"/>
      <c r="O55" s="199"/>
      <c r="P55" s="160"/>
      <c r="Q55" s="174"/>
      <c r="R55" s="175"/>
      <c r="S55" s="175"/>
      <c r="T55" s="175"/>
      <c r="U55" s="175"/>
      <c r="V55" s="175"/>
      <c r="W55" s="175"/>
      <c r="X55" s="175"/>
      <c r="Y55" s="175"/>
      <c r="Z55" s="175"/>
    </row>
    <row r="56" spans="1:26" s="162" customFormat="1" ht="18" customHeight="1">
      <c r="A56" s="150">
        <f t="shared" si="0"/>
        <v>7</v>
      </c>
      <c r="B56" s="151"/>
      <c r="C56" s="152"/>
      <c r="D56" s="153"/>
      <c r="E56" s="198"/>
      <c r="F56" s="155"/>
      <c r="G56" s="184"/>
      <c r="H56" s="156"/>
      <c r="I56" s="156"/>
      <c r="J56" s="157"/>
      <c r="K56" s="64"/>
      <c r="L56" s="65"/>
      <c r="M56" s="64"/>
      <c r="N56" s="173"/>
      <c r="O56" s="199"/>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6"/>
      <c r="J57" s="157"/>
      <c r="K57" s="158" t="s">
        <v>203</v>
      </c>
      <c r="L57" s="158" t="s">
        <v>204</v>
      </c>
      <c r="M57" s="159">
        <v>1119</v>
      </c>
      <c r="N57" s="158">
        <f>SUM(N50:N56)</f>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164" t="s">
        <v>63</v>
      </c>
      <c r="E60" s="165" t="s">
        <v>64</v>
      </c>
    </row>
    <row r="61" spans="1:26" s="112" customFormat="1" ht="30.6" customHeight="1">
      <c r="B61" s="166" t="s">
        <v>65</v>
      </c>
      <c r="C61" s="167" t="str">
        <f>+K57</f>
        <v>10</v>
      </c>
      <c r="D61" s="118"/>
      <c r="E61" s="118" t="s">
        <v>19</v>
      </c>
      <c r="F61" s="168"/>
      <c r="G61" s="168"/>
      <c r="H61" s="168"/>
      <c r="I61" s="168"/>
      <c r="J61" s="168"/>
      <c r="K61" s="168"/>
      <c r="L61" s="168"/>
      <c r="M61" s="168"/>
    </row>
    <row r="62" spans="1:26" s="112" customFormat="1" ht="30" customHeight="1">
      <c r="B62" s="166" t="s">
        <v>66</v>
      </c>
      <c r="C62" s="167">
        <f>+M57</f>
        <v>1119</v>
      </c>
      <c r="D62" s="118" t="s">
        <v>18</v>
      </c>
      <c r="E62" s="118"/>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4" t="s">
        <v>83</v>
      </c>
    </row>
    <row r="69" spans="2:17" ht="81" customHeight="1">
      <c r="B69" s="45" t="s">
        <v>154</v>
      </c>
      <c r="C69" s="45" t="s">
        <v>155</v>
      </c>
      <c r="D69" s="118"/>
      <c r="E69" s="118"/>
      <c r="F69" s="118"/>
      <c r="G69" s="118"/>
      <c r="H69" s="118"/>
      <c r="I69" s="118"/>
      <c r="J69" s="118"/>
      <c r="K69" s="118"/>
      <c r="L69" s="118"/>
      <c r="M69" s="118"/>
      <c r="N69" s="118"/>
      <c r="O69" s="1296" t="s">
        <v>205</v>
      </c>
      <c r="P69" s="1297"/>
      <c r="Q69" s="45" t="s">
        <v>19</v>
      </c>
    </row>
    <row r="70" spans="2:17">
      <c r="B70" s="1" t="s">
        <v>88</v>
      </c>
    </row>
    <row r="71" spans="2:17">
      <c r="B71" s="1" t="s">
        <v>89</v>
      </c>
    </row>
    <row r="72" spans="2:17">
      <c r="B72" s="1" t="s">
        <v>90</v>
      </c>
    </row>
    <row r="74" spans="2:17" ht="15.75" thickBot="1"/>
    <row r="75" spans="2:17" ht="27" thickBot="1">
      <c r="B75" s="1268" t="s">
        <v>91</v>
      </c>
      <c r="C75" s="1269"/>
      <c r="D75" s="1269"/>
      <c r="E75" s="1269"/>
      <c r="F75" s="1269"/>
      <c r="G75" s="1269"/>
      <c r="H75" s="1269"/>
      <c r="I75" s="1269"/>
      <c r="J75" s="1269"/>
      <c r="K75" s="1269"/>
      <c r="L75" s="1269"/>
      <c r="M75" s="1269"/>
      <c r="N75" s="1270"/>
    </row>
    <row r="78" spans="2:17" ht="76.5" customHeight="1">
      <c r="B78" s="114" t="s">
        <v>92</v>
      </c>
      <c r="C78" s="114" t="s">
        <v>93</v>
      </c>
      <c r="D78" s="114" t="s">
        <v>94</v>
      </c>
      <c r="E78" s="114" t="s">
        <v>95</v>
      </c>
      <c r="F78" s="114" t="s">
        <v>96</v>
      </c>
      <c r="G78" s="114" t="s">
        <v>97</v>
      </c>
      <c r="H78" s="114" t="s">
        <v>98</v>
      </c>
      <c r="I78" s="114" t="s">
        <v>99</v>
      </c>
      <c r="J78" s="1271" t="s">
        <v>100</v>
      </c>
      <c r="K78" s="1272"/>
      <c r="L78" s="1273"/>
      <c r="M78" s="114" t="s">
        <v>101</v>
      </c>
      <c r="N78" s="114" t="s">
        <v>102</v>
      </c>
      <c r="O78" s="114" t="s">
        <v>103</v>
      </c>
      <c r="P78" s="1271" t="s">
        <v>82</v>
      </c>
      <c r="Q78" s="1273"/>
    </row>
    <row r="79" spans="2:17" s="170" customFormat="1" ht="66" customHeight="1">
      <c r="B79" s="169" t="s">
        <v>187</v>
      </c>
      <c r="C79" s="123" t="s">
        <v>206</v>
      </c>
      <c r="D79" s="109" t="s">
        <v>207</v>
      </c>
      <c r="E79" s="109">
        <v>76319421</v>
      </c>
      <c r="F79" s="109" t="s">
        <v>208</v>
      </c>
      <c r="G79" s="109" t="s">
        <v>208</v>
      </c>
      <c r="H79" s="109" t="s">
        <v>208</v>
      </c>
      <c r="I79" s="109" t="s">
        <v>53</v>
      </c>
      <c r="J79" s="109" t="s">
        <v>53</v>
      </c>
      <c r="K79" s="109" t="s">
        <v>53</v>
      </c>
      <c r="L79" s="109" t="s">
        <v>53</v>
      </c>
      <c r="M79" s="109" t="s">
        <v>18</v>
      </c>
      <c r="N79" s="109" t="s">
        <v>19</v>
      </c>
      <c r="O79" s="109" t="s">
        <v>19</v>
      </c>
      <c r="P79" s="1365" t="s">
        <v>209</v>
      </c>
      <c r="Q79" s="1365"/>
    </row>
    <row r="80" spans="2:17" s="171" customFormat="1" ht="33" customHeight="1">
      <c r="B80" s="169" t="s">
        <v>133</v>
      </c>
      <c r="C80" s="123" t="s">
        <v>210</v>
      </c>
      <c r="D80" s="169" t="s">
        <v>211</v>
      </c>
      <c r="E80" s="109">
        <v>34556138</v>
      </c>
      <c r="F80" s="123" t="s">
        <v>212</v>
      </c>
      <c r="G80" s="109" t="s">
        <v>134</v>
      </c>
      <c r="H80" s="124">
        <v>40417</v>
      </c>
      <c r="I80" s="109">
        <v>116450</v>
      </c>
      <c r="J80" s="123" t="s">
        <v>213</v>
      </c>
      <c r="K80" s="123" t="s">
        <v>214</v>
      </c>
      <c r="L80" s="123" t="s">
        <v>215</v>
      </c>
      <c r="M80" s="109" t="s">
        <v>18</v>
      </c>
      <c r="N80" s="109" t="s">
        <v>18</v>
      </c>
      <c r="O80" s="109" t="s">
        <v>18</v>
      </c>
      <c r="P80" s="1365"/>
      <c r="Q80" s="1365"/>
    </row>
    <row r="81" spans="2:17" s="171" customFormat="1" ht="51.75" customHeight="1">
      <c r="B81" s="169" t="s">
        <v>133</v>
      </c>
      <c r="C81" s="123" t="s">
        <v>210</v>
      </c>
      <c r="D81" s="169" t="s">
        <v>216</v>
      </c>
      <c r="E81" s="109">
        <v>292633</v>
      </c>
      <c r="F81" s="123" t="s">
        <v>53</v>
      </c>
      <c r="G81" s="123" t="s">
        <v>53</v>
      </c>
      <c r="H81" s="123" t="s">
        <v>53</v>
      </c>
      <c r="I81" s="123" t="s">
        <v>53</v>
      </c>
      <c r="J81" s="123" t="s">
        <v>208</v>
      </c>
      <c r="K81" s="123" t="s">
        <v>208</v>
      </c>
      <c r="L81" s="123" t="s">
        <v>208</v>
      </c>
      <c r="M81" s="109" t="s">
        <v>18</v>
      </c>
      <c r="N81" s="109" t="s">
        <v>19</v>
      </c>
      <c r="O81" s="109" t="s">
        <v>19</v>
      </c>
      <c r="P81" s="1365" t="s">
        <v>217</v>
      </c>
      <c r="Q81" s="1365"/>
    </row>
    <row r="82" spans="2:17">
      <c r="B82" s="44"/>
      <c r="C82" s="44"/>
      <c r="D82" s="44"/>
      <c r="E82" s="44"/>
      <c r="F82" s="44"/>
      <c r="G82" s="44"/>
      <c r="H82" s="44"/>
      <c r="I82" s="44"/>
      <c r="J82" s="44"/>
      <c r="K82" s="44"/>
      <c r="L82" s="44"/>
      <c r="M82" s="44"/>
      <c r="N82" s="44"/>
      <c r="O82" s="44"/>
      <c r="P82" s="1280"/>
      <c r="Q82" s="1280"/>
    </row>
    <row r="83" spans="2:17" ht="27" thickBot="1">
      <c r="B83" s="1374" t="s">
        <v>118</v>
      </c>
      <c r="C83" s="1375"/>
      <c r="D83" s="1375"/>
      <c r="E83" s="1375"/>
      <c r="F83" s="1375"/>
      <c r="G83" s="1375"/>
      <c r="H83" s="1375"/>
      <c r="I83" s="1375"/>
      <c r="J83" s="1375"/>
      <c r="K83" s="1375"/>
      <c r="L83" s="1375"/>
      <c r="M83" s="1375"/>
      <c r="N83" s="1376"/>
      <c r="O83" s="44"/>
      <c r="P83" s="1280"/>
      <c r="Q83" s="1280"/>
    </row>
    <row r="87" spans="2:17" ht="46.15" customHeight="1">
      <c r="B87" s="115" t="s">
        <v>17</v>
      </c>
      <c r="C87" s="115" t="s">
        <v>119</v>
      </c>
      <c r="D87" s="1271" t="s">
        <v>82</v>
      </c>
      <c r="E87" s="1273"/>
    </row>
    <row r="88" spans="2:17" ht="46.9" customHeight="1">
      <c r="B88" s="129" t="s">
        <v>181</v>
      </c>
      <c r="C88" s="109" t="s">
        <v>18</v>
      </c>
      <c r="D88" s="1280"/>
      <c r="E88" s="1280"/>
      <c r="F88" s="103"/>
    </row>
    <row r="91" spans="2:17" ht="26.25">
      <c r="B91" s="1256" t="s">
        <v>121</v>
      </c>
      <c r="C91" s="1257"/>
      <c r="D91" s="1257"/>
      <c r="E91" s="1257"/>
      <c r="F91" s="1257"/>
      <c r="G91" s="1257"/>
      <c r="H91" s="1257"/>
      <c r="I91" s="1257"/>
      <c r="J91" s="1257"/>
      <c r="K91" s="1257"/>
      <c r="L91" s="1257"/>
      <c r="M91" s="1257"/>
      <c r="N91" s="1257"/>
      <c r="O91" s="1257"/>
      <c r="P91" s="1257"/>
    </row>
    <row r="93" spans="2:17" ht="15.75" thickBot="1"/>
    <row r="94" spans="2:17" ht="27" thickBot="1">
      <c r="B94" s="1268" t="s">
        <v>122</v>
      </c>
      <c r="C94" s="1269"/>
      <c r="D94" s="1269"/>
      <c r="E94" s="1269"/>
      <c r="F94" s="1269"/>
      <c r="G94" s="1269"/>
      <c r="H94" s="1269"/>
      <c r="I94" s="1269"/>
      <c r="J94" s="1269"/>
      <c r="K94" s="1269"/>
      <c r="L94" s="1269"/>
      <c r="M94" s="1269"/>
      <c r="N94" s="1270"/>
    </row>
    <row r="96" spans="2:17" ht="15.75" thickBot="1">
      <c r="M96" s="51"/>
      <c r="N96" s="51"/>
    </row>
    <row r="97" spans="1:26" s="15" customFormat="1" ht="109.5" customHeight="1">
      <c r="B97" s="52" t="s">
        <v>33</v>
      </c>
      <c r="C97" s="52" t="s">
        <v>34</v>
      </c>
      <c r="D97" s="52" t="s">
        <v>35</v>
      </c>
      <c r="E97" s="52" t="s">
        <v>36</v>
      </c>
      <c r="F97" s="52" t="s">
        <v>37</v>
      </c>
      <c r="G97" s="52" t="s">
        <v>38</v>
      </c>
      <c r="H97" s="52" t="s">
        <v>39</v>
      </c>
      <c r="I97" s="52" t="s">
        <v>40</v>
      </c>
      <c r="J97" s="52" t="s">
        <v>41</v>
      </c>
      <c r="K97" s="52" t="s">
        <v>42</v>
      </c>
      <c r="L97" s="52" t="s">
        <v>43</v>
      </c>
      <c r="M97" s="53" t="s">
        <v>44</v>
      </c>
      <c r="N97" s="52" t="s">
        <v>45</v>
      </c>
      <c r="O97" s="52" t="s">
        <v>46</v>
      </c>
      <c r="P97" s="54" t="s">
        <v>47</v>
      </c>
      <c r="Q97" s="54" t="s">
        <v>48</v>
      </c>
    </row>
    <row r="98" spans="1:26" s="72" customFormat="1" ht="33" customHeight="1">
      <c r="A98" s="55">
        <v>1</v>
      </c>
      <c r="B98" s="56"/>
      <c r="C98" s="57"/>
      <c r="D98" s="58"/>
      <c r="E98" s="59"/>
      <c r="F98" s="60"/>
      <c r="G98" s="61"/>
      <c r="H98" s="62"/>
      <c r="I98" s="62"/>
      <c r="J98" s="63"/>
      <c r="K98" s="59"/>
      <c r="L98" s="63"/>
      <c r="M98" s="59"/>
      <c r="N98" s="59"/>
      <c r="O98" s="202"/>
      <c r="P98" s="69"/>
      <c r="Q98" s="203"/>
      <c r="R98" s="71"/>
      <c r="S98" s="71"/>
      <c r="T98" s="71"/>
      <c r="U98" s="71"/>
      <c r="V98" s="71"/>
      <c r="W98" s="71"/>
      <c r="X98" s="71"/>
      <c r="Y98" s="71"/>
      <c r="Z98" s="71"/>
    </row>
    <row r="99" spans="1:26" s="72" customFormat="1" ht="126" customHeight="1">
      <c r="A99" s="55">
        <f>+A98+1</f>
        <v>2</v>
      </c>
      <c r="B99" s="56"/>
      <c r="C99" s="57"/>
      <c r="D99" s="58"/>
      <c r="E99" s="59"/>
      <c r="F99" s="60"/>
      <c r="G99" s="61"/>
      <c r="H99" s="62"/>
      <c r="I99" s="62"/>
      <c r="J99" s="63"/>
      <c r="K99" s="59"/>
      <c r="L99" s="63"/>
      <c r="M99" s="59"/>
      <c r="N99" s="59"/>
      <c r="O99" s="202"/>
      <c r="P99" s="69"/>
      <c r="Q99" s="203"/>
      <c r="R99" s="71"/>
      <c r="S99" s="71"/>
      <c r="T99" s="71"/>
      <c r="U99" s="71"/>
      <c r="V99" s="71"/>
      <c r="W99" s="71"/>
      <c r="X99" s="71"/>
      <c r="Y99" s="71"/>
      <c r="Z99" s="71"/>
    </row>
    <row r="100" spans="1:26" s="72" customFormat="1" ht="62.25" customHeight="1">
      <c r="A100" s="55">
        <f t="shared" ref="A100:A104" si="1">+A99+1</f>
        <v>3</v>
      </c>
      <c r="B100" s="56"/>
      <c r="C100" s="57"/>
      <c r="D100" s="58"/>
      <c r="E100" s="59"/>
      <c r="F100" s="60"/>
      <c r="G100" s="61"/>
      <c r="H100" s="62"/>
      <c r="I100" s="62"/>
      <c r="J100" s="63"/>
      <c r="K100" s="59"/>
      <c r="L100" s="63"/>
      <c r="M100" s="59"/>
      <c r="N100" s="59"/>
      <c r="O100" s="202"/>
      <c r="P100" s="69"/>
      <c r="Q100" s="203"/>
      <c r="R100" s="71"/>
      <c r="S100" s="71"/>
      <c r="T100" s="71"/>
      <c r="U100" s="71"/>
      <c r="V100" s="71"/>
      <c r="W100" s="71"/>
      <c r="X100" s="71"/>
      <c r="Y100" s="71"/>
      <c r="Z100" s="71"/>
    </row>
    <row r="101" spans="1:26" s="72" customFormat="1">
      <c r="A101" s="55">
        <f t="shared" si="1"/>
        <v>4</v>
      </c>
      <c r="B101" s="56"/>
      <c r="C101" s="57"/>
      <c r="D101" s="58"/>
      <c r="E101" s="59"/>
      <c r="F101" s="60"/>
      <c r="G101" s="61"/>
      <c r="H101" s="62"/>
      <c r="I101" s="62"/>
      <c r="J101" s="63"/>
      <c r="K101" s="59"/>
      <c r="L101" s="63"/>
      <c r="M101" s="59"/>
      <c r="N101" s="59"/>
      <c r="O101" s="202"/>
      <c r="P101" s="69"/>
      <c r="Q101" s="203"/>
      <c r="R101" s="71"/>
      <c r="S101" s="71"/>
      <c r="T101" s="71"/>
      <c r="U101" s="71"/>
      <c r="V101" s="71"/>
      <c r="W101" s="71"/>
      <c r="X101" s="71"/>
      <c r="Y101" s="71"/>
      <c r="Z101" s="71"/>
    </row>
    <row r="102" spans="1:26" s="162" customFormat="1">
      <c r="A102" s="150">
        <f t="shared" si="1"/>
        <v>5</v>
      </c>
      <c r="B102" s="56"/>
      <c r="C102" s="57"/>
      <c r="D102" s="153"/>
      <c r="E102" s="59"/>
      <c r="F102" s="60"/>
      <c r="G102" s="61"/>
      <c r="H102" s="62"/>
      <c r="I102" s="62"/>
      <c r="J102" s="157"/>
      <c r="K102" s="59"/>
      <c r="L102" s="63"/>
      <c r="M102" s="59"/>
      <c r="N102" s="59"/>
      <c r="O102" s="202"/>
      <c r="P102" s="160"/>
      <c r="Q102" s="73"/>
      <c r="R102" s="175"/>
      <c r="S102" s="175"/>
      <c r="T102" s="175"/>
      <c r="U102" s="175"/>
      <c r="V102" s="175"/>
      <c r="W102" s="175"/>
      <c r="X102" s="175"/>
      <c r="Y102" s="175"/>
      <c r="Z102" s="175"/>
    </row>
    <row r="103" spans="1:26" s="162" customFormat="1" ht="47.25" customHeight="1">
      <c r="A103" s="150">
        <f t="shared" si="1"/>
        <v>6</v>
      </c>
      <c r="B103" s="56"/>
      <c r="C103" s="57"/>
      <c r="D103" s="153"/>
      <c r="E103" s="198"/>
      <c r="F103" s="155"/>
      <c r="G103" s="61"/>
      <c r="H103" s="62"/>
      <c r="I103" s="62"/>
      <c r="J103" s="157"/>
      <c r="K103" s="59"/>
      <c r="L103" s="63"/>
      <c r="M103" s="59"/>
      <c r="N103" s="59"/>
      <c r="O103" s="202"/>
      <c r="P103" s="160"/>
      <c r="Q103" s="73"/>
      <c r="R103" s="175"/>
      <c r="S103" s="175"/>
      <c r="T103" s="175"/>
      <c r="U103" s="175"/>
      <c r="V103" s="175"/>
      <c r="W103" s="175"/>
      <c r="X103" s="175"/>
      <c r="Y103" s="175"/>
      <c r="Z103" s="175"/>
    </row>
    <row r="104" spans="1:26" s="162" customFormat="1">
      <c r="A104" s="150">
        <f t="shared" si="1"/>
        <v>7</v>
      </c>
      <c r="B104" s="153"/>
      <c r="C104" s="152"/>
      <c r="D104" s="153"/>
      <c r="E104" s="154"/>
      <c r="F104" s="155"/>
      <c r="G104" s="155"/>
      <c r="H104" s="155"/>
      <c r="I104" s="157"/>
      <c r="J104" s="157"/>
      <c r="K104" s="157"/>
      <c r="L104" s="157"/>
      <c r="M104" s="159"/>
      <c r="N104" s="173"/>
      <c r="O104" s="160"/>
      <c r="P104" s="160"/>
      <c r="Q104" s="174"/>
      <c r="R104" s="175"/>
      <c r="S104" s="175"/>
      <c r="T104" s="175"/>
      <c r="U104" s="175"/>
      <c r="V104" s="175"/>
      <c r="W104" s="175"/>
      <c r="X104" s="175"/>
      <c r="Y104" s="175"/>
      <c r="Z104" s="175"/>
    </row>
    <row r="105" spans="1:26" s="162" customFormat="1">
      <c r="A105" s="150"/>
      <c r="B105" s="151" t="s">
        <v>28</v>
      </c>
      <c r="C105" s="152"/>
      <c r="D105" s="153"/>
      <c r="E105" s="154"/>
      <c r="F105" s="155"/>
      <c r="G105" s="155"/>
      <c r="H105" s="155"/>
      <c r="I105" s="157"/>
      <c r="J105" s="157"/>
      <c r="K105" s="59"/>
      <c r="L105" s="158">
        <f>SUM(L98:L104)</f>
        <v>0</v>
      </c>
      <c r="M105" s="59"/>
      <c r="N105" s="158">
        <f>SUM(N98:N104)</f>
        <v>0</v>
      </c>
      <c r="O105" s="160"/>
      <c r="P105" s="160"/>
      <c r="Q105" s="161"/>
    </row>
    <row r="106" spans="1:26">
      <c r="B106" s="112"/>
      <c r="C106" s="112"/>
      <c r="D106" s="112"/>
      <c r="E106" s="163"/>
      <c r="F106" s="112"/>
      <c r="G106" s="112"/>
      <c r="H106" s="112"/>
      <c r="I106" s="112"/>
      <c r="J106" s="112"/>
      <c r="K106" s="112"/>
      <c r="L106" s="112"/>
      <c r="M106" s="112"/>
      <c r="N106" s="112"/>
      <c r="O106" s="112"/>
      <c r="P106" s="112"/>
    </row>
    <row r="107" spans="1:26" ht="18.75">
      <c r="B107" s="166" t="s">
        <v>123</v>
      </c>
      <c r="C107" s="176"/>
      <c r="H107" s="168"/>
      <c r="I107" s="168"/>
      <c r="J107" s="168"/>
      <c r="K107" s="168"/>
      <c r="L107" s="168"/>
      <c r="M107" s="168"/>
      <c r="N107" s="112"/>
      <c r="O107" s="112"/>
      <c r="P107" s="112"/>
    </row>
    <row r="109" spans="1:26" ht="15.75" thickBot="1"/>
    <row r="110" spans="1:26" ht="50.25" customHeight="1" thickBot="1">
      <c r="B110" s="177" t="s">
        <v>124</v>
      </c>
      <c r="C110" s="142" t="s">
        <v>125</v>
      </c>
      <c r="D110" s="177" t="s">
        <v>27</v>
      </c>
      <c r="E110" s="142" t="s">
        <v>126</v>
      </c>
    </row>
    <row r="111" spans="1:26" ht="14.25" customHeight="1">
      <c r="B111" s="178" t="s">
        <v>127</v>
      </c>
      <c r="C111" s="179">
        <v>20</v>
      </c>
      <c r="D111" s="179">
        <v>0</v>
      </c>
      <c r="E111" s="1282"/>
    </row>
    <row r="112" spans="1:26">
      <c r="B112" s="178" t="s">
        <v>128</v>
      </c>
      <c r="C112" s="118">
        <v>30</v>
      </c>
      <c r="D112" s="45">
        <v>0</v>
      </c>
      <c r="E112" s="1283"/>
    </row>
    <row r="113" spans="2:17" ht="15.75" thickBot="1">
      <c r="B113" s="178" t="s">
        <v>129</v>
      </c>
      <c r="C113" s="180">
        <v>40</v>
      </c>
      <c r="D113" s="180">
        <v>0</v>
      </c>
      <c r="E113" s="1284"/>
    </row>
    <row r="115" spans="2:17" ht="15.75" thickBot="1"/>
    <row r="116" spans="2:17" ht="27" thickBot="1">
      <c r="B116" s="1268" t="s">
        <v>130</v>
      </c>
      <c r="C116" s="1269"/>
      <c r="D116" s="1269"/>
      <c r="E116" s="1269"/>
      <c r="F116" s="1269"/>
      <c r="G116" s="1269"/>
      <c r="H116" s="1269"/>
      <c r="I116" s="1269"/>
      <c r="J116" s="1269"/>
      <c r="K116" s="1269"/>
      <c r="L116" s="1269"/>
      <c r="M116" s="1269"/>
      <c r="N116" s="1270"/>
    </row>
    <row r="118" spans="2:17" ht="76.5" customHeight="1">
      <c r="B118" s="114" t="s">
        <v>92</v>
      </c>
      <c r="C118" s="114" t="s">
        <v>93</v>
      </c>
      <c r="D118" s="114" t="s">
        <v>94</v>
      </c>
      <c r="E118" s="114" t="s">
        <v>95</v>
      </c>
      <c r="F118" s="114" t="s">
        <v>96</v>
      </c>
      <c r="G118" s="114" t="s">
        <v>97</v>
      </c>
      <c r="H118" s="114" t="s">
        <v>98</v>
      </c>
      <c r="I118" s="114" t="s">
        <v>99</v>
      </c>
      <c r="J118" s="1271" t="s">
        <v>100</v>
      </c>
      <c r="K118" s="1272"/>
      <c r="L118" s="1273"/>
      <c r="M118" s="114" t="s">
        <v>101</v>
      </c>
      <c r="N118" s="114" t="s">
        <v>102</v>
      </c>
      <c r="O118" s="114" t="s">
        <v>103</v>
      </c>
      <c r="P118" s="1271" t="s">
        <v>82</v>
      </c>
      <c r="Q118" s="1273"/>
    </row>
    <row r="119" spans="2:17" s="103" customFormat="1" ht="32.25" customHeight="1">
      <c r="B119" s="169"/>
      <c r="C119" s="108"/>
      <c r="D119" s="204"/>
      <c r="E119" s="109"/>
      <c r="F119" s="109"/>
      <c r="G119" s="109"/>
      <c r="H119" s="109"/>
      <c r="I119" s="109"/>
      <c r="J119" s="109"/>
      <c r="K119" s="109"/>
      <c r="L119" s="109"/>
      <c r="M119" s="109"/>
      <c r="N119" s="109"/>
      <c r="O119" s="109"/>
      <c r="P119" s="1365"/>
      <c r="Q119" s="1365"/>
    </row>
    <row r="120" spans="2:17" s="103" customFormat="1" ht="101.25" customHeight="1">
      <c r="B120" s="169"/>
      <c r="C120" s="108"/>
      <c r="D120" s="204"/>
      <c r="E120" s="109"/>
      <c r="F120" s="169"/>
      <c r="G120" s="123"/>
      <c r="H120" s="124"/>
      <c r="I120" s="109"/>
      <c r="J120" s="123"/>
      <c r="K120" s="123"/>
      <c r="L120" s="123"/>
      <c r="M120" s="109"/>
      <c r="N120" s="109"/>
      <c r="O120" s="109"/>
      <c r="P120" s="1535"/>
      <c r="Q120" s="1536"/>
    </row>
    <row r="121" spans="2:17" s="103" customFormat="1" ht="29.25" customHeight="1">
      <c r="B121" s="169"/>
      <c r="C121" s="108"/>
      <c r="D121" s="204"/>
      <c r="E121" s="109"/>
      <c r="F121" s="169"/>
      <c r="G121" s="123"/>
      <c r="H121" s="124"/>
      <c r="I121" s="109"/>
      <c r="J121" s="123"/>
      <c r="K121" s="123"/>
      <c r="L121" s="123"/>
      <c r="M121" s="109"/>
      <c r="N121" s="109"/>
      <c r="O121" s="109"/>
      <c r="P121" s="1369"/>
      <c r="Q121" s="1370"/>
    </row>
    <row r="122" spans="2:17" s="103" customFormat="1" ht="27.75" customHeight="1">
      <c r="B122" s="169"/>
      <c r="C122" s="108"/>
      <c r="D122" s="204"/>
      <c r="E122" s="109"/>
      <c r="F122" s="109"/>
      <c r="G122" s="109"/>
      <c r="H122" s="109"/>
      <c r="I122" s="109"/>
      <c r="J122" s="109"/>
      <c r="K122" s="109"/>
      <c r="L122" s="109"/>
      <c r="M122" s="109"/>
      <c r="N122" s="109"/>
      <c r="O122" s="109"/>
      <c r="P122" s="1365"/>
      <c r="Q122" s="1365"/>
    </row>
    <row r="123" spans="2:17">
      <c r="B123" s="205"/>
      <c r="C123" s="44"/>
      <c r="D123" s="205"/>
      <c r="E123" s="45"/>
      <c r="F123" s="44"/>
      <c r="G123" s="45"/>
      <c r="H123" s="206"/>
      <c r="I123" s="45"/>
      <c r="J123" s="45"/>
      <c r="K123" s="45"/>
      <c r="L123" s="45"/>
      <c r="M123" s="45"/>
      <c r="N123" s="45"/>
      <c r="O123" s="45"/>
      <c r="P123" s="1365"/>
      <c r="Q123" s="1365"/>
    </row>
    <row r="125" spans="2:17" ht="15.75" thickBot="1"/>
    <row r="126" spans="2:17" ht="54" customHeight="1">
      <c r="B126" s="48" t="s">
        <v>17</v>
      </c>
      <c r="C126" s="48" t="s">
        <v>124</v>
      </c>
      <c r="D126" s="114" t="s">
        <v>125</v>
      </c>
      <c r="E126" s="48" t="s">
        <v>27</v>
      </c>
      <c r="F126" s="142" t="s">
        <v>138</v>
      </c>
      <c r="G126" s="143"/>
    </row>
    <row r="127" spans="2:17" ht="160.5" customHeight="1">
      <c r="B127" s="1285" t="s">
        <v>139</v>
      </c>
      <c r="C127" s="144" t="s">
        <v>140</v>
      </c>
      <c r="D127" s="45">
        <v>25</v>
      </c>
      <c r="E127" s="45">
        <v>0</v>
      </c>
      <c r="F127" s="1286">
        <f>+E127+E128+E129</f>
        <v>0</v>
      </c>
      <c r="G127" s="145"/>
    </row>
    <row r="128" spans="2:17" ht="114.75" customHeight="1">
      <c r="B128" s="1285"/>
      <c r="C128" s="144" t="s">
        <v>141</v>
      </c>
      <c r="D128" s="146">
        <v>25</v>
      </c>
      <c r="E128" s="45">
        <v>0</v>
      </c>
      <c r="F128" s="1287"/>
      <c r="G128" s="145"/>
    </row>
    <row r="129" spans="2:7" ht="102.75" customHeight="1">
      <c r="B129" s="1285"/>
      <c r="C129" s="144" t="s">
        <v>142</v>
      </c>
      <c r="D129" s="45">
        <v>10</v>
      </c>
      <c r="E129" s="45">
        <v>0</v>
      </c>
      <c r="F129" s="1288"/>
      <c r="G129" s="145"/>
    </row>
    <row r="130" spans="2:7">
      <c r="C130"/>
    </row>
    <row r="133" spans="2:7">
      <c r="B133" s="42" t="s">
        <v>143</v>
      </c>
    </row>
    <row r="136" spans="2:7">
      <c r="B136" s="43" t="s">
        <v>17</v>
      </c>
      <c r="C136" s="43" t="s">
        <v>26</v>
      </c>
      <c r="D136" s="48" t="s">
        <v>27</v>
      </c>
      <c r="E136" s="48" t="s">
        <v>28</v>
      </c>
    </row>
    <row r="137" spans="2:7" ht="51" customHeight="1">
      <c r="B137" s="49" t="s">
        <v>144</v>
      </c>
      <c r="C137" s="50">
        <v>40</v>
      </c>
      <c r="D137" s="45">
        <v>0</v>
      </c>
      <c r="E137" s="1265">
        <f>+D137+D138</f>
        <v>0</v>
      </c>
    </row>
    <row r="138" spans="2:7" ht="93" customHeight="1">
      <c r="B138" s="49" t="s">
        <v>145</v>
      </c>
      <c r="C138" s="50">
        <v>60</v>
      </c>
      <c r="D138" s="45">
        <f>+F127</f>
        <v>0</v>
      </c>
      <c r="E138" s="1266"/>
    </row>
  </sheetData>
  <mergeCells count="43">
    <mergeCell ref="C9:N9"/>
    <mergeCell ref="B2:P2"/>
    <mergeCell ref="B4:P4"/>
    <mergeCell ref="C6:N6"/>
    <mergeCell ref="C7:N7"/>
    <mergeCell ref="C8:N8"/>
    <mergeCell ref="J78:L78"/>
    <mergeCell ref="P78:Q78"/>
    <mergeCell ref="C10:E10"/>
    <mergeCell ref="B14:C21"/>
    <mergeCell ref="B22:C22"/>
    <mergeCell ref="E40:E41"/>
    <mergeCell ref="M45:N45"/>
    <mergeCell ref="B59:B60"/>
    <mergeCell ref="C59:C60"/>
    <mergeCell ref="D59:E59"/>
    <mergeCell ref="C63:N63"/>
    <mergeCell ref="B65:N65"/>
    <mergeCell ref="O68:P68"/>
    <mergeCell ref="O69:P69"/>
    <mergeCell ref="B75:N75"/>
    <mergeCell ref="B116:N116"/>
    <mergeCell ref="P79:Q79"/>
    <mergeCell ref="P80:Q80"/>
    <mergeCell ref="P81:Q81"/>
    <mergeCell ref="P82:Q82"/>
    <mergeCell ref="B83:N83"/>
    <mergeCell ref="P83:Q83"/>
    <mergeCell ref="D87:E87"/>
    <mergeCell ref="D88:E88"/>
    <mergeCell ref="B91:P91"/>
    <mergeCell ref="B94:N94"/>
    <mergeCell ref="E111:E113"/>
    <mergeCell ref="P123:Q123"/>
    <mergeCell ref="B127:B129"/>
    <mergeCell ref="F127:F129"/>
    <mergeCell ref="E137:E138"/>
    <mergeCell ref="J118:L118"/>
    <mergeCell ref="P118:Q118"/>
    <mergeCell ref="P119:Q119"/>
    <mergeCell ref="P120:Q120"/>
    <mergeCell ref="P121:Q121"/>
    <mergeCell ref="P122:Q122"/>
  </mergeCells>
  <dataValidations count="2">
    <dataValidation type="list" allowBlank="1" showInputMessage="1" showErrorMessage="1" sqref="WVE983054 A65550 IS65550 SO65550 ACK65550 AMG65550 AWC65550 BFY65550 BPU65550 BZQ65550 CJM65550 CTI65550 DDE65550 DNA65550 DWW65550 EGS65550 EQO65550 FAK65550 FKG65550 FUC65550 GDY65550 GNU65550 GXQ65550 HHM65550 HRI65550 IBE65550 ILA65550 IUW65550 JES65550 JOO65550 JYK65550 KIG65550 KSC65550 LBY65550 LLU65550 LVQ65550 MFM65550 MPI65550 MZE65550 NJA65550 NSW65550 OCS65550 OMO65550 OWK65550 PGG65550 PQC65550 PZY65550 QJU65550 QTQ65550 RDM65550 RNI65550 RXE65550 SHA65550 SQW65550 TAS65550 TKO65550 TUK65550 UEG65550 UOC65550 UXY65550 VHU65550 VRQ65550 WBM65550 WLI65550 WVE65550 A131086 IS131086 SO131086 ACK131086 AMG131086 AWC131086 BFY131086 BPU131086 BZQ131086 CJM131086 CTI131086 DDE131086 DNA131086 DWW131086 EGS131086 EQO131086 FAK131086 FKG131086 FUC131086 GDY131086 GNU131086 GXQ131086 HHM131086 HRI131086 IBE131086 ILA131086 IUW131086 JES131086 JOO131086 JYK131086 KIG131086 KSC131086 LBY131086 LLU131086 LVQ131086 MFM131086 MPI131086 MZE131086 NJA131086 NSW131086 OCS131086 OMO131086 OWK131086 PGG131086 PQC131086 PZY131086 QJU131086 QTQ131086 RDM131086 RNI131086 RXE131086 SHA131086 SQW131086 TAS131086 TKO131086 TUK131086 UEG131086 UOC131086 UXY131086 VHU131086 VRQ131086 WBM131086 WLI131086 WVE131086 A196622 IS196622 SO196622 ACK196622 AMG196622 AWC196622 BFY196622 BPU196622 BZQ196622 CJM196622 CTI196622 DDE196622 DNA196622 DWW196622 EGS196622 EQO196622 FAK196622 FKG196622 FUC196622 GDY196622 GNU196622 GXQ196622 HHM196622 HRI196622 IBE196622 ILA196622 IUW196622 JES196622 JOO196622 JYK196622 KIG196622 KSC196622 LBY196622 LLU196622 LVQ196622 MFM196622 MPI196622 MZE196622 NJA196622 NSW196622 OCS196622 OMO196622 OWK196622 PGG196622 PQC196622 PZY196622 QJU196622 QTQ196622 RDM196622 RNI196622 RXE196622 SHA196622 SQW196622 TAS196622 TKO196622 TUK196622 UEG196622 UOC196622 UXY196622 VHU196622 VRQ196622 WBM196622 WLI196622 WVE196622 A262158 IS262158 SO262158 ACK262158 AMG262158 AWC262158 BFY262158 BPU262158 BZQ262158 CJM262158 CTI262158 DDE262158 DNA262158 DWW262158 EGS262158 EQO262158 FAK262158 FKG262158 FUC262158 GDY262158 GNU262158 GXQ262158 HHM262158 HRI262158 IBE262158 ILA262158 IUW262158 JES262158 JOO262158 JYK262158 KIG262158 KSC262158 LBY262158 LLU262158 LVQ262158 MFM262158 MPI262158 MZE262158 NJA262158 NSW262158 OCS262158 OMO262158 OWK262158 PGG262158 PQC262158 PZY262158 QJU262158 QTQ262158 RDM262158 RNI262158 RXE262158 SHA262158 SQW262158 TAS262158 TKO262158 TUK262158 UEG262158 UOC262158 UXY262158 VHU262158 VRQ262158 WBM262158 WLI262158 WVE262158 A327694 IS327694 SO327694 ACK327694 AMG327694 AWC327694 BFY327694 BPU327694 BZQ327694 CJM327694 CTI327694 DDE327694 DNA327694 DWW327694 EGS327694 EQO327694 FAK327694 FKG327694 FUC327694 GDY327694 GNU327694 GXQ327694 HHM327694 HRI327694 IBE327694 ILA327694 IUW327694 JES327694 JOO327694 JYK327694 KIG327694 KSC327694 LBY327694 LLU327694 LVQ327694 MFM327694 MPI327694 MZE327694 NJA327694 NSW327694 OCS327694 OMO327694 OWK327694 PGG327694 PQC327694 PZY327694 QJU327694 QTQ327694 RDM327694 RNI327694 RXE327694 SHA327694 SQW327694 TAS327694 TKO327694 TUK327694 UEG327694 UOC327694 UXY327694 VHU327694 VRQ327694 WBM327694 WLI327694 WVE327694 A393230 IS393230 SO393230 ACK393230 AMG393230 AWC393230 BFY393230 BPU393230 BZQ393230 CJM393230 CTI393230 DDE393230 DNA393230 DWW393230 EGS393230 EQO393230 FAK393230 FKG393230 FUC393230 GDY393230 GNU393230 GXQ393230 HHM393230 HRI393230 IBE393230 ILA393230 IUW393230 JES393230 JOO393230 JYK393230 KIG393230 KSC393230 LBY393230 LLU393230 LVQ393230 MFM393230 MPI393230 MZE393230 NJA393230 NSW393230 OCS393230 OMO393230 OWK393230 PGG393230 PQC393230 PZY393230 QJU393230 QTQ393230 RDM393230 RNI393230 RXE393230 SHA393230 SQW393230 TAS393230 TKO393230 TUK393230 UEG393230 UOC393230 UXY393230 VHU393230 VRQ393230 WBM393230 WLI393230 WVE393230 A458766 IS458766 SO458766 ACK458766 AMG458766 AWC458766 BFY458766 BPU458766 BZQ458766 CJM458766 CTI458766 DDE458766 DNA458766 DWW458766 EGS458766 EQO458766 FAK458766 FKG458766 FUC458766 GDY458766 GNU458766 GXQ458766 HHM458766 HRI458766 IBE458766 ILA458766 IUW458766 JES458766 JOO458766 JYK458766 KIG458766 KSC458766 LBY458766 LLU458766 LVQ458766 MFM458766 MPI458766 MZE458766 NJA458766 NSW458766 OCS458766 OMO458766 OWK458766 PGG458766 PQC458766 PZY458766 QJU458766 QTQ458766 RDM458766 RNI458766 RXE458766 SHA458766 SQW458766 TAS458766 TKO458766 TUK458766 UEG458766 UOC458766 UXY458766 VHU458766 VRQ458766 WBM458766 WLI458766 WVE458766 A524302 IS524302 SO524302 ACK524302 AMG524302 AWC524302 BFY524302 BPU524302 BZQ524302 CJM524302 CTI524302 DDE524302 DNA524302 DWW524302 EGS524302 EQO524302 FAK524302 FKG524302 FUC524302 GDY524302 GNU524302 GXQ524302 HHM524302 HRI524302 IBE524302 ILA524302 IUW524302 JES524302 JOO524302 JYK524302 KIG524302 KSC524302 LBY524302 LLU524302 LVQ524302 MFM524302 MPI524302 MZE524302 NJA524302 NSW524302 OCS524302 OMO524302 OWK524302 PGG524302 PQC524302 PZY524302 QJU524302 QTQ524302 RDM524302 RNI524302 RXE524302 SHA524302 SQW524302 TAS524302 TKO524302 TUK524302 UEG524302 UOC524302 UXY524302 VHU524302 VRQ524302 WBM524302 WLI524302 WVE524302 A589838 IS589838 SO589838 ACK589838 AMG589838 AWC589838 BFY589838 BPU589838 BZQ589838 CJM589838 CTI589838 DDE589838 DNA589838 DWW589838 EGS589838 EQO589838 FAK589838 FKG589838 FUC589838 GDY589838 GNU589838 GXQ589838 HHM589838 HRI589838 IBE589838 ILA589838 IUW589838 JES589838 JOO589838 JYK589838 KIG589838 KSC589838 LBY589838 LLU589838 LVQ589838 MFM589838 MPI589838 MZE589838 NJA589838 NSW589838 OCS589838 OMO589838 OWK589838 PGG589838 PQC589838 PZY589838 QJU589838 QTQ589838 RDM589838 RNI589838 RXE589838 SHA589838 SQW589838 TAS589838 TKO589838 TUK589838 UEG589838 UOC589838 UXY589838 VHU589838 VRQ589838 WBM589838 WLI589838 WVE589838 A655374 IS655374 SO655374 ACK655374 AMG655374 AWC655374 BFY655374 BPU655374 BZQ655374 CJM655374 CTI655374 DDE655374 DNA655374 DWW655374 EGS655374 EQO655374 FAK655374 FKG655374 FUC655374 GDY655374 GNU655374 GXQ655374 HHM655374 HRI655374 IBE655374 ILA655374 IUW655374 JES655374 JOO655374 JYK655374 KIG655374 KSC655374 LBY655374 LLU655374 LVQ655374 MFM655374 MPI655374 MZE655374 NJA655374 NSW655374 OCS655374 OMO655374 OWK655374 PGG655374 PQC655374 PZY655374 QJU655374 QTQ655374 RDM655374 RNI655374 RXE655374 SHA655374 SQW655374 TAS655374 TKO655374 TUK655374 UEG655374 UOC655374 UXY655374 VHU655374 VRQ655374 WBM655374 WLI655374 WVE655374 A720910 IS720910 SO720910 ACK720910 AMG720910 AWC720910 BFY720910 BPU720910 BZQ720910 CJM720910 CTI720910 DDE720910 DNA720910 DWW720910 EGS720910 EQO720910 FAK720910 FKG720910 FUC720910 GDY720910 GNU720910 GXQ720910 HHM720910 HRI720910 IBE720910 ILA720910 IUW720910 JES720910 JOO720910 JYK720910 KIG720910 KSC720910 LBY720910 LLU720910 LVQ720910 MFM720910 MPI720910 MZE720910 NJA720910 NSW720910 OCS720910 OMO720910 OWK720910 PGG720910 PQC720910 PZY720910 QJU720910 QTQ720910 RDM720910 RNI720910 RXE720910 SHA720910 SQW720910 TAS720910 TKO720910 TUK720910 UEG720910 UOC720910 UXY720910 VHU720910 VRQ720910 WBM720910 WLI720910 WVE720910 A786446 IS786446 SO786446 ACK786446 AMG786446 AWC786446 BFY786446 BPU786446 BZQ786446 CJM786446 CTI786446 DDE786446 DNA786446 DWW786446 EGS786446 EQO786446 FAK786446 FKG786446 FUC786446 GDY786446 GNU786446 GXQ786446 HHM786446 HRI786446 IBE786446 ILA786446 IUW786446 JES786446 JOO786446 JYK786446 KIG786446 KSC786446 LBY786446 LLU786446 LVQ786446 MFM786446 MPI786446 MZE786446 NJA786446 NSW786446 OCS786446 OMO786446 OWK786446 PGG786446 PQC786446 PZY786446 QJU786446 QTQ786446 RDM786446 RNI786446 RXE786446 SHA786446 SQW786446 TAS786446 TKO786446 TUK786446 UEG786446 UOC786446 UXY786446 VHU786446 VRQ786446 WBM786446 WLI786446 WVE786446 A851982 IS851982 SO851982 ACK851982 AMG851982 AWC851982 BFY851982 BPU851982 BZQ851982 CJM851982 CTI851982 DDE851982 DNA851982 DWW851982 EGS851982 EQO851982 FAK851982 FKG851982 FUC851982 GDY851982 GNU851982 GXQ851982 HHM851982 HRI851982 IBE851982 ILA851982 IUW851982 JES851982 JOO851982 JYK851982 KIG851982 KSC851982 LBY851982 LLU851982 LVQ851982 MFM851982 MPI851982 MZE851982 NJA851982 NSW851982 OCS851982 OMO851982 OWK851982 PGG851982 PQC851982 PZY851982 QJU851982 QTQ851982 RDM851982 RNI851982 RXE851982 SHA851982 SQW851982 TAS851982 TKO851982 TUK851982 UEG851982 UOC851982 UXY851982 VHU851982 VRQ851982 WBM851982 WLI851982 WVE851982 A917518 IS917518 SO917518 ACK917518 AMG917518 AWC917518 BFY917518 BPU917518 BZQ917518 CJM917518 CTI917518 DDE917518 DNA917518 DWW917518 EGS917518 EQO917518 FAK917518 FKG917518 FUC917518 GDY917518 GNU917518 GXQ917518 HHM917518 HRI917518 IBE917518 ILA917518 IUW917518 JES917518 JOO917518 JYK917518 KIG917518 KSC917518 LBY917518 LLU917518 LVQ917518 MFM917518 MPI917518 MZE917518 NJA917518 NSW917518 OCS917518 OMO917518 OWK917518 PGG917518 PQC917518 PZY917518 QJU917518 QTQ917518 RDM917518 RNI917518 RXE917518 SHA917518 SQW917518 TAS917518 TKO917518 TUK917518 UEG917518 UOC917518 UXY917518 VHU917518 VRQ917518 WBM917518 WLI917518 WVE917518 A983054 IS983054 SO983054 ACK983054 AMG983054 AWC983054 BFY983054 BPU983054 BZQ983054 CJM983054 CTI983054 DDE983054 DNA983054 DWW983054 EGS983054 EQO983054 FAK983054 FKG983054 FUC983054 GDY983054 GNU983054 GXQ983054 HHM983054 HRI983054 IBE983054 ILA983054 IUW983054 JES983054 JOO983054 JYK983054 KIG983054 KSC983054 LBY983054 LLU983054 LVQ983054 MFM983054 MPI983054 MZE983054 NJA983054 NSW983054 OCS983054 OMO983054 OWK983054 PGG983054 PQC983054 PZY983054 QJU983054 QTQ983054 RDM983054 RNI983054 RXE983054 SHA983054 SQW983054 TAS983054 TKO983054 TUK983054 UEG983054 UOC983054 UXY983054 VHU983054 VRQ983054 WBM983054 WLI98305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4 WLL983054 C65550 IV65550 SR65550 ACN65550 AMJ65550 AWF65550 BGB65550 BPX65550 BZT65550 CJP65550 CTL65550 DDH65550 DND65550 DWZ65550 EGV65550 EQR65550 FAN65550 FKJ65550 FUF65550 GEB65550 GNX65550 GXT65550 HHP65550 HRL65550 IBH65550 ILD65550 IUZ65550 JEV65550 JOR65550 JYN65550 KIJ65550 KSF65550 LCB65550 LLX65550 LVT65550 MFP65550 MPL65550 MZH65550 NJD65550 NSZ65550 OCV65550 OMR65550 OWN65550 PGJ65550 PQF65550 QAB65550 QJX65550 QTT65550 RDP65550 RNL65550 RXH65550 SHD65550 SQZ65550 TAV65550 TKR65550 TUN65550 UEJ65550 UOF65550 UYB65550 VHX65550 VRT65550 WBP65550 WLL65550 WVH65550 C131086 IV131086 SR131086 ACN131086 AMJ131086 AWF131086 BGB131086 BPX131086 BZT131086 CJP131086 CTL131086 DDH131086 DND131086 DWZ131086 EGV131086 EQR131086 FAN131086 FKJ131086 FUF131086 GEB131086 GNX131086 GXT131086 HHP131086 HRL131086 IBH131086 ILD131086 IUZ131086 JEV131086 JOR131086 JYN131086 KIJ131086 KSF131086 LCB131086 LLX131086 LVT131086 MFP131086 MPL131086 MZH131086 NJD131086 NSZ131086 OCV131086 OMR131086 OWN131086 PGJ131086 PQF131086 QAB131086 QJX131086 QTT131086 RDP131086 RNL131086 RXH131086 SHD131086 SQZ131086 TAV131086 TKR131086 TUN131086 UEJ131086 UOF131086 UYB131086 VHX131086 VRT131086 WBP131086 WLL131086 WVH131086 C196622 IV196622 SR196622 ACN196622 AMJ196622 AWF196622 BGB196622 BPX196622 BZT196622 CJP196622 CTL196622 DDH196622 DND196622 DWZ196622 EGV196622 EQR196622 FAN196622 FKJ196622 FUF196622 GEB196622 GNX196622 GXT196622 HHP196622 HRL196622 IBH196622 ILD196622 IUZ196622 JEV196622 JOR196622 JYN196622 KIJ196622 KSF196622 LCB196622 LLX196622 LVT196622 MFP196622 MPL196622 MZH196622 NJD196622 NSZ196622 OCV196622 OMR196622 OWN196622 PGJ196622 PQF196622 QAB196622 QJX196622 QTT196622 RDP196622 RNL196622 RXH196622 SHD196622 SQZ196622 TAV196622 TKR196622 TUN196622 UEJ196622 UOF196622 UYB196622 VHX196622 VRT196622 WBP196622 WLL196622 WVH196622 C262158 IV262158 SR262158 ACN262158 AMJ262158 AWF262158 BGB262158 BPX262158 BZT262158 CJP262158 CTL262158 DDH262158 DND262158 DWZ262158 EGV262158 EQR262158 FAN262158 FKJ262158 FUF262158 GEB262158 GNX262158 GXT262158 HHP262158 HRL262158 IBH262158 ILD262158 IUZ262158 JEV262158 JOR262158 JYN262158 KIJ262158 KSF262158 LCB262158 LLX262158 LVT262158 MFP262158 MPL262158 MZH262158 NJD262158 NSZ262158 OCV262158 OMR262158 OWN262158 PGJ262158 PQF262158 QAB262158 QJX262158 QTT262158 RDP262158 RNL262158 RXH262158 SHD262158 SQZ262158 TAV262158 TKR262158 TUN262158 UEJ262158 UOF262158 UYB262158 VHX262158 VRT262158 WBP262158 WLL262158 WVH262158 C327694 IV327694 SR327694 ACN327694 AMJ327694 AWF327694 BGB327694 BPX327694 BZT327694 CJP327694 CTL327694 DDH327694 DND327694 DWZ327694 EGV327694 EQR327694 FAN327694 FKJ327694 FUF327694 GEB327694 GNX327694 GXT327694 HHP327694 HRL327694 IBH327694 ILD327694 IUZ327694 JEV327694 JOR327694 JYN327694 KIJ327694 KSF327694 LCB327694 LLX327694 LVT327694 MFP327694 MPL327694 MZH327694 NJD327694 NSZ327694 OCV327694 OMR327694 OWN327694 PGJ327694 PQF327694 QAB327694 QJX327694 QTT327694 RDP327694 RNL327694 RXH327694 SHD327694 SQZ327694 TAV327694 TKR327694 TUN327694 UEJ327694 UOF327694 UYB327694 VHX327694 VRT327694 WBP327694 WLL327694 WVH327694 C393230 IV393230 SR393230 ACN393230 AMJ393230 AWF393230 BGB393230 BPX393230 BZT393230 CJP393230 CTL393230 DDH393230 DND393230 DWZ393230 EGV393230 EQR393230 FAN393230 FKJ393230 FUF393230 GEB393230 GNX393230 GXT393230 HHP393230 HRL393230 IBH393230 ILD393230 IUZ393230 JEV393230 JOR393230 JYN393230 KIJ393230 KSF393230 LCB393230 LLX393230 LVT393230 MFP393230 MPL393230 MZH393230 NJD393230 NSZ393230 OCV393230 OMR393230 OWN393230 PGJ393230 PQF393230 QAB393230 QJX393230 QTT393230 RDP393230 RNL393230 RXH393230 SHD393230 SQZ393230 TAV393230 TKR393230 TUN393230 UEJ393230 UOF393230 UYB393230 VHX393230 VRT393230 WBP393230 WLL393230 WVH393230 C458766 IV458766 SR458766 ACN458766 AMJ458766 AWF458766 BGB458766 BPX458766 BZT458766 CJP458766 CTL458766 DDH458766 DND458766 DWZ458766 EGV458766 EQR458766 FAN458766 FKJ458766 FUF458766 GEB458766 GNX458766 GXT458766 HHP458766 HRL458766 IBH458766 ILD458766 IUZ458766 JEV458766 JOR458766 JYN458766 KIJ458766 KSF458766 LCB458766 LLX458766 LVT458766 MFP458766 MPL458766 MZH458766 NJD458766 NSZ458766 OCV458766 OMR458766 OWN458766 PGJ458766 PQF458766 QAB458766 QJX458766 QTT458766 RDP458766 RNL458766 RXH458766 SHD458766 SQZ458766 TAV458766 TKR458766 TUN458766 UEJ458766 UOF458766 UYB458766 VHX458766 VRT458766 WBP458766 WLL458766 WVH458766 C524302 IV524302 SR524302 ACN524302 AMJ524302 AWF524302 BGB524302 BPX524302 BZT524302 CJP524302 CTL524302 DDH524302 DND524302 DWZ524302 EGV524302 EQR524302 FAN524302 FKJ524302 FUF524302 GEB524302 GNX524302 GXT524302 HHP524302 HRL524302 IBH524302 ILD524302 IUZ524302 JEV524302 JOR524302 JYN524302 KIJ524302 KSF524302 LCB524302 LLX524302 LVT524302 MFP524302 MPL524302 MZH524302 NJD524302 NSZ524302 OCV524302 OMR524302 OWN524302 PGJ524302 PQF524302 QAB524302 QJX524302 QTT524302 RDP524302 RNL524302 RXH524302 SHD524302 SQZ524302 TAV524302 TKR524302 TUN524302 UEJ524302 UOF524302 UYB524302 VHX524302 VRT524302 WBP524302 WLL524302 WVH524302 C589838 IV589838 SR589838 ACN589838 AMJ589838 AWF589838 BGB589838 BPX589838 BZT589838 CJP589838 CTL589838 DDH589838 DND589838 DWZ589838 EGV589838 EQR589838 FAN589838 FKJ589838 FUF589838 GEB589838 GNX589838 GXT589838 HHP589838 HRL589838 IBH589838 ILD589838 IUZ589838 JEV589838 JOR589838 JYN589838 KIJ589838 KSF589838 LCB589838 LLX589838 LVT589838 MFP589838 MPL589838 MZH589838 NJD589838 NSZ589838 OCV589838 OMR589838 OWN589838 PGJ589838 PQF589838 QAB589838 QJX589838 QTT589838 RDP589838 RNL589838 RXH589838 SHD589838 SQZ589838 TAV589838 TKR589838 TUN589838 UEJ589838 UOF589838 UYB589838 VHX589838 VRT589838 WBP589838 WLL589838 WVH589838 C655374 IV655374 SR655374 ACN655374 AMJ655374 AWF655374 BGB655374 BPX655374 BZT655374 CJP655374 CTL655374 DDH655374 DND655374 DWZ655374 EGV655374 EQR655374 FAN655374 FKJ655374 FUF655374 GEB655374 GNX655374 GXT655374 HHP655374 HRL655374 IBH655374 ILD655374 IUZ655374 JEV655374 JOR655374 JYN655374 KIJ655374 KSF655374 LCB655374 LLX655374 LVT655374 MFP655374 MPL655374 MZH655374 NJD655374 NSZ655374 OCV655374 OMR655374 OWN655374 PGJ655374 PQF655374 QAB655374 QJX655374 QTT655374 RDP655374 RNL655374 RXH655374 SHD655374 SQZ655374 TAV655374 TKR655374 TUN655374 UEJ655374 UOF655374 UYB655374 VHX655374 VRT655374 WBP655374 WLL655374 WVH655374 C720910 IV720910 SR720910 ACN720910 AMJ720910 AWF720910 BGB720910 BPX720910 BZT720910 CJP720910 CTL720910 DDH720910 DND720910 DWZ720910 EGV720910 EQR720910 FAN720910 FKJ720910 FUF720910 GEB720910 GNX720910 GXT720910 HHP720910 HRL720910 IBH720910 ILD720910 IUZ720910 JEV720910 JOR720910 JYN720910 KIJ720910 KSF720910 LCB720910 LLX720910 LVT720910 MFP720910 MPL720910 MZH720910 NJD720910 NSZ720910 OCV720910 OMR720910 OWN720910 PGJ720910 PQF720910 QAB720910 QJX720910 QTT720910 RDP720910 RNL720910 RXH720910 SHD720910 SQZ720910 TAV720910 TKR720910 TUN720910 UEJ720910 UOF720910 UYB720910 VHX720910 VRT720910 WBP720910 WLL720910 WVH720910 C786446 IV786446 SR786446 ACN786446 AMJ786446 AWF786446 BGB786446 BPX786446 BZT786446 CJP786446 CTL786446 DDH786446 DND786446 DWZ786446 EGV786446 EQR786446 FAN786446 FKJ786446 FUF786446 GEB786446 GNX786446 GXT786446 HHP786446 HRL786446 IBH786446 ILD786446 IUZ786446 JEV786446 JOR786446 JYN786446 KIJ786446 KSF786446 LCB786446 LLX786446 LVT786446 MFP786446 MPL786446 MZH786446 NJD786446 NSZ786446 OCV786446 OMR786446 OWN786446 PGJ786446 PQF786446 QAB786446 QJX786446 QTT786446 RDP786446 RNL786446 RXH786446 SHD786446 SQZ786446 TAV786446 TKR786446 TUN786446 UEJ786446 UOF786446 UYB786446 VHX786446 VRT786446 WBP786446 WLL786446 WVH786446 C851982 IV851982 SR851982 ACN851982 AMJ851982 AWF851982 BGB851982 BPX851982 BZT851982 CJP851982 CTL851982 DDH851982 DND851982 DWZ851982 EGV851982 EQR851982 FAN851982 FKJ851982 FUF851982 GEB851982 GNX851982 GXT851982 HHP851982 HRL851982 IBH851982 ILD851982 IUZ851982 JEV851982 JOR851982 JYN851982 KIJ851982 KSF851982 LCB851982 LLX851982 LVT851982 MFP851982 MPL851982 MZH851982 NJD851982 NSZ851982 OCV851982 OMR851982 OWN851982 PGJ851982 PQF851982 QAB851982 QJX851982 QTT851982 RDP851982 RNL851982 RXH851982 SHD851982 SQZ851982 TAV851982 TKR851982 TUN851982 UEJ851982 UOF851982 UYB851982 VHX851982 VRT851982 WBP851982 WLL851982 WVH851982 C917518 IV917518 SR917518 ACN917518 AMJ917518 AWF917518 BGB917518 BPX917518 BZT917518 CJP917518 CTL917518 DDH917518 DND917518 DWZ917518 EGV917518 EQR917518 FAN917518 FKJ917518 FUF917518 GEB917518 GNX917518 GXT917518 HHP917518 HRL917518 IBH917518 ILD917518 IUZ917518 JEV917518 JOR917518 JYN917518 KIJ917518 KSF917518 LCB917518 LLX917518 LVT917518 MFP917518 MPL917518 MZH917518 NJD917518 NSZ917518 OCV917518 OMR917518 OWN917518 PGJ917518 PQF917518 QAB917518 QJX917518 QTT917518 RDP917518 RNL917518 RXH917518 SHD917518 SQZ917518 TAV917518 TKR917518 TUN917518 UEJ917518 UOF917518 UYB917518 VHX917518 VRT917518 WBP917518 WLL917518 WVH917518 C983054 IV983054 SR983054 ACN983054 AMJ983054 AWF983054 BGB983054 BPX983054 BZT983054 CJP983054 CTL983054 DDH983054 DND983054 DWZ983054 EGV983054 EQR983054 FAN983054 FKJ983054 FUF983054 GEB983054 GNX983054 GXT983054 HHP983054 HRL983054 IBH983054 ILD983054 IUZ983054 JEV983054 JOR983054 JYN983054 KIJ983054 KSF983054 LCB983054 LLX983054 LVT983054 MFP983054 MPL983054 MZH983054 NJD983054 NSZ983054 OCV983054 OMR983054 OWN983054 PGJ983054 PQF983054 QAB983054 QJX983054 QTT983054 RDP983054 RNL983054 RXH983054 SHD983054 SQZ983054 TAV983054 TKR983054 TUN983054 UEJ983054 UOF983054 UYB983054 VHX983054 VRT983054 WBP98305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50" pageOrder="overThenDown" orientation="landscape" horizontalDpi="300"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2:Z156"/>
  <sheetViews>
    <sheetView zoomScale="80" zoomScaleNormal="80" workbookViewId="0">
      <selection activeCell="B6" sqref="B6"/>
    </sheetView>
  </sheetViews>
  <sheetFormatPr baseColWidth="10" defaultRowHeight="15"/>
  <cols>
    <col min="1" max="1" width="3.140625" style="1" bestFit="1" customWidth="1"/>
    <col min="2" max="2" width="102.7109375" style="1" bestFit="1" customWidth="1"/>
    <col min="3" max="3" width="31.140625" style="1" customWidth="1"/>
    <col min="4" max="4" width="26.7109375" style="655" customWidth="1"/>
    <col min="5" max="5" width="25" style="1" customWidth="1"/>
    <col min="6" max="6" width="29.7109375" style="183" customWidth="1"/>
    <col min="7" max="7" width="29.7109375" style="1" customWidth="1"/>
    <col min="8" max="8" width="24.5703125" style="1" customWidth="1"/>
    <col min="9" max="9" width="24" style="1" customWidth="1"/>
    <col min="10" max="10" width="17.42578125" style="1" customWidth="1"/>
    <col min="11" max="11" width="19.140625" style="1" customWidth="1"/>
    <col min="12" max="13" width="18.7109375" style="1" customWidth="1"/>
    <col min="14" max="14" width="22.140625" style="1" customWidth="1"/>
    <col min="15" max="15" width="26.140625" style="1" customWidth="1"/>
    <col min="16" max="16" width="19.5703125" style="1" bestFit="1" customWidth="1"/>
    <col min="17" max="17" width="33.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183</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3</v>
      </c>
      <c r="D10" s="1260"/>
      <c r="E10" s="1261"/>
      <c r="F10" s="560"/>
      <c r="G10" s="6"/>
      <c r="H10" s="6"/>
      <c r="I10" s="6"/>
      <c r="J10" s="6"/>
      <c r="K10" s="6"/>
      <c r="L10" s="6"/>
      <c r="M10" s="6"/>
      <c r="N10" s="7"/>
    </row>
    <row r="11" spans="2:16" ht="16.5" thickBot="1">
      <c r="B11" s="8" t="s">
        <v>8</v>
      </c>
      <c r="C11" s="9">
        <v>41977</v>
      </c>
      <c r="D11" s="714"/>
      <c r="E11" s="10"/>
      <c r="F11" s="561"/>
      <c r="G11" s="10"/>
      <c r="H11" s="10"/>
      <c r="I11" s="10"/>
      <c r="J11" s="10"/>
      <c r="K11" s="10"/>
      <c r="L11" s="10"/>
      <c r="M11" s="10"/>
      <c r="N11" s="11"/>
    </row>
    <row r="12" spans="2:16" ht="15.75">
      <c r="B12" s="12"/>
      <c r="C12" s="13"/>
      <c r="D12" s="715"/>
      <c r="E12" s="14"/>
      <c r="F12" s="562"/>
      <c r="G12" s="14"/>
      <c r="H12" s="14"/>
      <c r="I12" s="15"/>
      <c r="J12" s="15"/>
      <c r="K12" s="15"/>
      <c r="L12" s="15"/>
      <c r="M12" s="15"/>
      <c r="N12" s="14"/>
    </row>
    <row r="13" spans="2:16">
      <c r="I13" s="15"/>
      <c r="J13" s="15"/>
      <c r="K13" s="15"/>
      <c r="L13" s="15"/>
      <c r="M13" s="15"/>
      <c r="N13" s="16"/>
    </row>
    <row r="14" spans="2:16">
      <c r="B14" s="1262" t="s">
        <v>9</v>
      </c>
      <c r="C14" s="1262"/>
      <c r="D14" s="227" t="s">
        <v>10</v>
      </c>
      <c r="E14" s="227" t="s">
        <v>11</v>
      </c>
      <c r="F14" s="227" t="s">
        <v>12</v>
      </c>
      <c r="G14" s="147"/>
      <c r="I14" s="19"/>
      <c r="J14" s="19"/>
      <c r="K14" s="19"/>
      <c r="L14" s="19"/>
      <c r="M14" s="19"/>
      <c r="N14" s="16"/>
    </row>
    <row r="15" spans="2:16">
      <c r="B15" s="1262"/>
      <c r="C15" s="1262"/>
      <c r="D15" s="227">
        <v>3</v>
      </c>
      <c r="E15" s="20">
        <v>501187440</v>
      </c>
      <c r="F15" s="657">
        <v>240</v>
      </c>
      <c r="G15" s="148"/>
      <c r="I15" s="23"/>
      <c r="J15" s="23"/>
      <c r="K15" s="23"/>
      <c r="L15" s="23"/>
      <c r="M15" s="23"/>
      <c r="N15" s="16"/>
    </row>
    <row r="16" spans="2:16">
      <c r="B16" s="1262"/>
      <c r="C16" s="1262"/>
      <c r="D16" s="227"/>
      <c r="E16" s="20"/>
      <c r="F16" s="659"/>
      <c r="G16" s="148"/>
      <c r="I16" s="23"/>
      <c r="J16" s="23"/>
      <c r="K16" s="23"/>
      <c r="L16" s="23"/>
      <c r="M16" s="23"/>
      <c r="N16" s="16"/>
    </row>
    <row r="17" spans="1:14">
      <c r="B17" s="1262"/>
      <c r="C17" s="1262"/>
      <c r="D17" s="227"/>
      <c r="E17" s="20"/>
      <c r="F17" s="657"/>
      <c r="G17" s="148"/>
      <c r="I17" s="23"/>
      <c r="J17" s="23"/>
      <c r="K17" s="23"/>
      <c r="L17" s="23"/>
      <c r="M17" s="23"/>
      <c r="N17" s="16"/>
    </row>
    <row r="18" spans="1:14">
      <c r="B18" s="1262"/>
      <c r="C18" s="1262"/>
      <c r="D18" s="227"/>
      <c r="E18" s="24"/>
      <c r="F18" s="659"/>
      <c r="G18" s="148"/>
      <c r="H18" s="25"/>
      <c r="I18" s="23"/>
      <c r="J18" s="23"/>
      <c r="K18" s="23"/>
      <c r="L18" s="23"/>
      <c r="M18" s="23"/>
      <c r="N18" s="26"/>
    </row>
    <row r="19" spans="1:14">
      <c r="B19" s="1262"/>
      <c r="C19" s="1262"/>
      <c r="D19" s="227"/>
      <c r="E19" s="24"/>
      <c r="F19" s="659"/>
      <c r="G19" s="148"/>
      <c r="H19" s="25"/>
      <c r="I19" s="27"/>
      <c r="J19" s="27"/>
      <c r="K19" s="27"/>
      <c r="L19" s="27"/>
      <c r="M19" s="27"/>
      <c r="N19" s="26"/>
    </row>
    <row r="20" spans="1:14">
      <c r="B20" s="1262"/>
      <c r="C20" s="1262"/>
      <c r="D20" s="227"/>
      <c r="E20" s="24"/>
      <c r="F20" s="659"/>
      <c r="G20" s="148"/>
      <c r="H20" s="25"/>
      <c r="I20" s="15"/>
      <c r="J20" s="15"/>
      <c r="K20" s="15"/>
      <c r="L20" s="15"/>
      <c r="M20" s="15"/>
      <c r="N20" s="26"/>
    </row>
    <row r="21" spans="1:14">
      <c r="B21" s="1262"/>
      <c r="C21" s="1262"/>
      <c r="D21" s="763"/>
      <c r="E21" s="24"/>
      <c r="F21" s="764"/>
      <c r="G21" s="148"/>
      <c r="H21" s="25"/>
      <c r="I21" s="15"/>
      <c r="J21" s="15"/>
      <c r="K21" s="15"/>
      <c r="L21" s="15"/>
      <c r="M21" s="15"/>
      <c r="N21" s="26"/>
    </row>
    <row r="22" spans="1:14" ht="15.75" thickBot="1">
      <c r="B22" s="1263" t="s">
        <v>13</v>
      </c>
      <c r="C22" s="1264"/>
      <c r="D22" s="227"/>
      <c r="E22" s="644">
        <f>SUM(E15:E21)</f>
        <v>501187440</v>
      </c>
      <c r="F22" s="29">
        <f>SUM(F15:F21)</f>
        <v>240</v>
      </c>
      <c r="G22" s="148"/>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F22*80%</f>
        <v>192</v>
      </c>
      <c r="D24" s="721"/>
      <c r="E24" s="36">
        <f>E22</f>
        <v>501187440</v>
      </c>
      <c r="F24" s="37"/>
      <c r="G24" s="37"/>
      <c r="H24" s="37"/>
      <c r="I24" s="38"/>
      <c r="J24" s="38"/>
      <c r="K24" s="38"/>
      <c r="L24" s="38"/>
      <c r="M24" s="38"/>
    </row>
    <row r="25" spans="1:14">
      <c r="A25" s="39"/>
      <c r="C25" s="40"/>
      <c r="D25" s="724"/>
      <c r="E25" s="41"/>
      <c r="F25" s="37"/>
      <c r="G25" s="37"/>
      <c r="H25" s="37"/>
      <c r="I25" s="38"/>
      <c r="J25" s="38"/>
      <c r="K25" s="38"/>
      <c r="L25" s="38"/>
      <c r="M25" s="38"/>
    </row>
    <row r="26" spans="1:14">
      <c r="A26" s="39"/>
      <c r="C26" s="40"/>
      <c r="D26" s="724"/>
      <c r="E26" s="41"/>
      <c r="F26" s="37"/>
      <c r="G26" s="37"/>
      <c r="H26" s="37"/>
      <c r="I26" s="38"/>
      <c r="J26" s="38"/>
      <c r="K26" s="38"/>
      <c r="L26" s="38"/>
      <c r="M26" s="38"/>
    </row>
    <row r="27" spans="1:14">
      <c r="A27" s="39"/>
      <c r="B27" s="42" t="s">
        <v>16</v>
      </c>
      <c r="C27"/>
      <c r="E27"/>
      <c r="F27" s="565"/>
      <c r="G27"/>
      <c r="H27"/>
      <c r="I27" s="15"/>
      <c r="J27" s="15"/>
      <c r="K27" s="15"/>
      <c r="L27" s="15"/>
      <c r="M27" s="15"/>
      <c r="N27" s="16"/>
    </row>
    <row r="28" spans="1:14">
      <c r="A28" s="39"/>
      <c r="B28"/>
      <c r="C28"/>
      <c r="E28"/>
      <c r="F28" s="565"/>
      <c r="G28"/>
      <c r="H28"/>
      <c r="I28" s="15"/>
      <c r="J28" s="15"/>
      <c r="K28" s="15"/>
      <c r="L28" s="15"/>
      <c r="M28" s="15"/>
      <c r="N28" s="16"/>
    </row>
    <row r="29" spans="1:14">
      <c r="A29" s="39"/>
      <c r="B29" s="43" t="s">
        <v>17</v>
      </c>
      <c r="C29" s="43" t="s">
        <v>18</v>
      </c>
      <c r="D29" s="43" t="s">
        <v>19</v>
      </c>
      <c r="E29"/>
      <c r="F29" s="565"/>
      <c r="G29"/>
      <c r="H29"/>
      <c r="I29" s="15"/>
      <c r="J29" s="15"/>
      <c r="K29" s="15"/>
      <c r="L29" s="15"/>
      <c r="M29" s="15"/>
      <c r="N29" s="16"/>
    </row>
    <row r="30" spans="1:14">
      <c r="A30" s="39"/>
      <c r="B30" s="44" t="s">
        <v>20</v>
      </c>
      <c r="C30" s="44"/>
      <c r="D30" s="232" t="s">
        <v>184</v>
      </c>
      <c r="E30"/>
      <c r="F30" s="565"/>
      <c r="G30"/>
      <c r="H30"/>
      <c r="I30" s="15"/>
      <c r="J30" s="15"/>
      <c r="K30" s="15"/>
      <c r="L30" s="15"/>
      <c r="M30" s="15"/>
      <c r="N30" s="16"/>
    </row>
    <row r="31" spans="1:14">
      <c r="A31" s="39"/>
      <c r="B31" s="44" t="s">
        <v>21</v>
      </c>
      <c r="C31" s="225" t="s">
        <v>184</v>
      </c>
      <c r="D31" s="232"/>
      <c r="E31"/>
      <c r="F31" s="565"/>
      <c r="G31"/>
      <c r="H31"/>
      <c r="I31" s="15"/>
      <c r="J31" s="15"/>
      <c r="K31" s="15"/>
      <c r="L31" s="15"/>
      <c r="M31" s="15"/>
      <c r="N31" s="16"/>
    </row>
    <row r="32" spans="1:14">
      <c r="A32" s="39"/>
      <c r="B32" s="44" t="s">
        <v>22</v>
      </c>
      <c r="C32" s="44"/>
      <c r="D32" s="232" t="s">
        <v>184</v>
      </c>
      <c r="E32"/>
      <c r="F32" s="565"/>
      <c r="G32"/>
      <c r="H32"/>
      <c r="I32" s="15"/>
      <c r="J32" s="15"/>
      <c r="K32" s="15"/>
      <c r="L32" s="15"/>
      <c r="M32" s="15"/>
      <c r="N32" s="16"/>
    </row>
    <row r="33" spans="1:17">
      <c r="A33" s="39"/>
      <c r="B33" s="44" t="s">
        <v>23</v>
      </c>
      <c r="C33" s="44"/>
      <c r="D33" s="232" t="s">
        <v>184</v>
      </c>
      <c r="E33"/>
      <c r="F33" s="565"/>
      <c r="G33"/>
      <c r="H33"/>
      <c r="I33" s="15"/>
      <c r="J33" s="15"/>
      <c r="K33" s="15"/>
      <c r="L33" s="765"/>
      <c r="M33" s="765"/>
      <c r="N33" s="182"/>
      <c r="O33" s="766"/>
      <c r="P33" s="766"/>
      <c r="Q33" s="766"/>
    </row>
    <row r="34" spans="1:17">
      <c r="A34" s="39"/>
      <c r="B34" s="44" t="s">
        <v>1903</v>
      </c>
      <c r="C34" s="233" t="s">
        <v>184</v>
      </c>
      <c r="D34" s="123"/>
      <c r="E34"/>
      <c r="F34" s="565"/>
      <c r="G34"/>
      <c r="H34"/>
      <c r="I34" s="15"/>
      <c r="J34" s="15"/>
      <c r="K34" s="15"/>
      <c r="L34" s="765"/>
      <c r="M34" s="765"/>
      <c r="N34" s="182"/>
      <c r="O34" s="766"/>
      <c r="P34" s="766"/>
      <c r="Q34" s="766"/>
    </row>
    <row r="35" spans="1:17">
      <c r="A35" s="39"/>
      <c r="B35"/>
      <c r="C35"/>
      <c r="E35"/>
      <c r="F35" s="565"/>
      <c r="G35"/>
      <c r="H35"/>
      <c r="I35" s="15"/>
      <c r="J35" s="15"/>
      <c r="K35" s="15"/>
      <c r="L35" s="765"/>
      <c r="M35" s="765"/>
      <c r="N35" s="182"/>
      <c r="O35" s="766"/>
      <c r="P35" s="766"/>
      <c r="Q35" s="766"/>
    </row>
    <row r="36" spans="1:17">
      <c r="A36" s="39"/>
      <c r="B36" s="42" t="s">
        <v>25</v>
      </c>
      <c r="C36"/>
      <c r="E36"/>
      <c r="F36" s="565"/>
      <c r="G36"/>
      <c r="H36"/>
      <c r="I36" s="15"/>
      <c r="J36" s="15"/>
      <c r="K36" s="15"/>
      <c r="L36" s="765"/>
      <c r="M36" s="765"/>
      <c r="N36" s="182"/>
      <c r="O36" s="766"/>
      <c r="P36" s="766"/>
      <c r="Q36" s="766"/>
    </row>
    <row r="37" spans="1:17">
      <c r="A37" s="39"/>
      <c r="B37"/>
      <c r="C37"/>
      <c r="E37"/>
      <c r="F37" s="565"/>
      <c r="G37"/>
      <c r="H37"/>
      <c r="I37" s="15"/>
      <c r="J37" s="15"/>
      <c r="K37" s="15"/>
      <c r="L37" s="765"/>
      <c r="M37" s="765"/>
      <c r="N37" s="182"/>
      <c r="O37" s="766"/>
      <c r="P37" s="766"/>
      <c r="Q37" s="766"/>
    </row>
    <row r="38" spans="1:17">
      <c r="A38" s="39"/>
      <c r="B38"/>
      <c r="C38"/>
      <c r="E38"/>
      <c r="F38" s="565"/>
      <c r="G38"/>
      <c r="H38"/>
      <c r="I38" s="15"/>
      <c r="J38" s="15"/>
      <c r="K38" s="15"/>
      <c r="L38" s="765"/>
      <c r="M38" s="765"/>
      <c r="N38" s="182"/>
      <c r="O38" s="766"/>
      <c r="P38" s="766"/>
      <c r="Q38" s="766"/>
    </row>
    <row r="39" spans="1:17">
      <c r="A39" s="39"/>
      <c r="B39" s="43" t="s">
        <v>17</v>
      </c>
      <c r="C39" s="43" t="s">
        <v>26</v>
      </c>
      <c r="D39" s="114" t="s">
        <v>27</v>
      </c>
      <c r="E39" s="569" t="s">
        <v>28</v>
      </c>
      <c r="F39" s="565"/>
      <c r="G39"/>
      <c r="H39"/>
      <c r="I39" s="15"/>
      <c r="J39" s="15"/>
      <c r="K39" s="15"/>
      <c r="L39" s="765"/>
      <c r="M39" s="765"/>
      <c r="N39" s="182"/>
      <c r="O39" s="766"/>
      <c r="P39" s="766"/>
      <c r="Q39" s="766"/>
    </row>
    <row r="40" spans="1:17" ht="28.5">
      <c r="A40" s="39"/>
      <c r="B40" s="49" t="s">
        <v>29</v>
      </c>
      <c r="C40" s="50">
        <v>40</v>
      </c>
      <c r="D40" s="232">
        <v>0</v>
      </c>
      <c r="E40" s="1265">
        <f>+D40+D41</f>
        <v>0</v>
      </c>
      <c r="F40" s="565"/>
      <c r="G40"/>
      <c r="H40"/>
      <c r="I40" s="15"/>
      <c r="J40" s="15"/>
      <c r="K40" s="15"/>
      <c r="L40" s="765"/>
      <c r="M40" s="765"/>
      <c r="N40" s="182"/>
      <c r="O40" s="766"/>
      <c r="P40" s="766"/>
      <c r="Q40" s="766"/>
    </row>
    <row r="41" spans="1:17" ht="42.75">
      <c r="A41" s="39"/>
      <c r="B41" s="49" t="s">
        <v>30</v>
      </c>
      <c r="C41" s="50">
        <v>60</v>
      </c>
      <c r="D41" s="232">
        <v>0</v>
      </c>
      <c r="E41" s="1266"/>
      <c r="F41" s="565"/>
      <c r="G41"/>
      <c r="H41"/>
      <c r="I41" s="15"/>
      <c r="J41" s="15"/>
      <c r="K41" s="15"/>
      <c r="L41" s="765"/>
      <c r="M41" s="765"/>
      <c r="N41" s="182"/>
      <c r="O41" s="766"/>
      <c r="P41" s="766"/>
      <c r="Q41" s="766"/>
    </row>
    <row r="42" spans="1:17">
      <c r="A42" s="39"/>
      <c r="C42" s="40"/>
      <c r="D42" s="724"/>
      <c r="E42" s="41"/>
      <c r="F42" s="37"/>
      <c r="G42" s="37"/>
      <c r="H42" s="37"/>
      <c r="I42" s="38"/>
      <c r="J42" s="38"/>
      <c r="K42" s="38"/>
      <c r="L42" s="767"/>
      <c r="M42" s="767"/>
      <c r="N42" s="182"/>
      <c r="O42" s="766"/>
      <c r="P42" s="766"/>
      <c r="Q42" s="766"/>
    </row>
    <row r="43" spans="1:17">
      <c r="A43" s="39"/>
      <c r="C43" s="40"/>
      <c r="D43" s="724"/>
      <c r="E43" s="41"/>
      <c r="F43" s="37"/>
      <c r="G43" s="37"/>
      <c r="H43" s="37"/>
      <c r="I43" s="38"/>
      <c r="J43" s="38"/>
      <c r="K43" s="38"/>
      <c r="L43" s="566"/>
      <c r="M43" s="566"/>
      <c r="N43" s="766"/>
      <c r="O43" s="766"/>
      <c r="P43" s="766"/>
      <c r="Q43" s="766"/>
    </row>
    <row r="44" spans="1:17">
      <c r="A44" s="39"/>
      <c r="C44" s="40"/>
      <c r="D44" s="724"/>
      <c r="E44" s="41"/>
      <c r="F44" s="37"/>
      <c r="G44" s="37"/>
      <c r="H44" s="37"/>
      <c r="I44" s="38"/>
      <c r="J44" s="38"/>
      <c r="K44" s="38"/>
      <c r="L44" s="566"/>
      <c r="M44" s="566"/>
      <c r="N44" s="766"/>
      <c r="O44" s="766"/>
      <c r="P44" s="766"/>
      <c r="Q44" s="766"/>
    </row>
    <row r="45" spans="1:17">
      <c r="L45" s="766"/>
      <c r="M45" s="1542"/>
      <c r="N45" s="1542"/>
      <c r="O45" s="766"/>
      <c r="P45" s="766"/>
      <c r="Q45" s="766"/>
    </row>
    <row r="46" spans="1:17">
      <c r="B46" s="42" t="s">
        <v>1904</v>
      </c>
      <c r="M46" s="51"/>
      <c r="N46" s="51"/>
    </row>
    <row r="47" spans="1:17" ht="15.75" thickBot="1">
      <c r="M47" s="51"/>
      <c r="N47" s="51"/>
    </row>
    <row r="48" spans="1:17" s="15" customFormat="1" ht="60">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45">
      <c r="A49" s="150">
        <v>1</v>
      </c>
      <c r="B49" s="153" t="s">
        <v>183</v>
      </c>
      <c r="C49" s="152" t="s">
        <v>183</v>
      </c>
      <c r="D49" s="153" t="s">
        <v>1905</v>
      </c>
      <c r="E49" s="154" t="s">
        <v>1906</v>
      </c>
      <c r="F49" s="155" t="s">
        <v>18</v>
      </c>
      <c r="G49" s="184" t="s">
        <v>223</v>
      </c>
      <c r="H49" s="156">
        <v>41528</v>
      </c>
      <c r="I49" s="156">
        <v>41851</v>
      </c>
      <c r="J49" s="63" t="s">
        <v>19</v>
      </c>
      <c r="K49" s="769">
        <f>DAYS360(H49,I49,TRUE)/30</f>
        <v>10.633333333333333</v>
      </c>
      <c r="L49" s="157"/>
      <c r="M49" s="67">
        <v>418</v>
      </c>
      <c r="N49" s="173" t="s">
        <v>223</v>
      </c>
      <c r="O49" s="160">
        <v>972312955</v>
      </c>
      <c r="P49" s="160">
        <v>104</v>
      </c>
      <c r="Q49" s="174"/>
      <c r="R49" s="71"/>
      <c r="S49" s="175"/>
      <c r="T49" s="175"/>
      <c r="U49" s="175"/>
      <c r="V49" s="175"/>
      <c r="W49" s="175"/>
      <c r="X49" s="175"/>
      <c r="Y49" s="175"/>
      <c r="Z49" s="175"/>
    </row>
    <row r="50" spans="1:26" s="162" customFormat="1" ht="45">
      <c r="A50" s="150">
        <f>+A49+1</f>
        <v>2</v>
      </c>
      <c r="B50" s="153" t="s">
        <v>183</v>
      </c>
      <c r="C50" s="152" t="s">
        <v>183</v>
      </c>
      <c r="D50" s="153" t="s">
        <v>1905</v>
      </c>
      <c r="E50" s="154" t="s">
        <v>1907</v>
      </c>
      <c r="F50" s="155" t="s">
        <v>18</v>
      </c>
      <c r="G50" s="184" t="s">
        <v>223</v>
      </c>
      <c r="H50" s="156">
        <v>41570</v>
      </c>
      <c r="I50" s="156">
        <v>41851</v>
      </c>
      <c r="J50" s="63" t="s">
        <v>19</v>
      </c>
      <c r="K50" s="173">
        <f t="shared" ref="K50:K52" si="0">DAYS360(H50,I50,TRUE)/30</f>
        <v>9.2333333333333325</v>
      </c>
      <c r="L50" s="157"/>
      <c r="M50" s="67">
        <v>144</v>
      </c>
      <c r="N50" s="173" t="s">
        <v>223</v>
      </c>
      <c r="O50" s="160">
        <v>444528206</v>
      </c>
      <c r="P50" s="160">
        <v>56</v>
      </c>
      <c r="Q50" s="174"/>
      <c r="R50" s="175"/>
      <c r="S50" s="175"/>
      <c r="T50" s="175"/>
      <c r="U50" s="175"/>
      <c r="V50" s="175"/>
      <c r="W50" s="175"/>
      <c r="X50" s="175"/>
      <c r="Y50" s="175"/>
      <c r="Z50" s="175"/>
    </row>
    <row r="51" spans="1:26" s="162" customFormat="1">
      <c r="A51" s="150">
        <f t="shared" ref="A51:A53" si="1">+A50+1</f>
        <v>3</v>
      </c>
      <c r="B51" s="153" t="s">
        <v>183</v>
      </c>
      <c r="C51" s="152" t="s">
        <v>183</v>
      </c>
      <c r="D51" s="153" t="s">
        <v>1908</v>
      </c>
      <c r="E51" s="154" t="s">
        <v>1909</v>
      </c>
      <c r="F51" s="155" t="s">
        <v>18</v>
      </c>
      <c r="G51" s="184" t="s">
        <v>223</v>
      </c>
      <c r="H51" s="156">
        <v>40829</v>
      </c>
      <c r="I51" s="156">
        <v>40877</v>
      </c>
      <c r="J51" s="63"/>
      <c r="K51" s="173">
        <f t="shared" si="0"/>
        <v>1.5666666666666667</v>
      </c>
      <c r="L51" s="157"/>
      <c r="M51" s="67">
        <v>41</v>
      </c>
      <c r="N51" s="173" t="s">
        <v>223</v>
      </c>
      <c r="O51" s="160">
        <v>14800000</v>
      </c>
      <c r="P51" s="160">
        <v>63</v>
      </c>
      <c r="Q51" s="174"/>
      <c r="R51" s="175"/>
      <c r="S51" s="175"/>
      <c r="T51" s="175"/>
      <c r="U51" s="175"/>
      <c r="V51" s="175"/>
      <c r="W51" s="175"/>
      <c r="X51" s="175"/>
      <c r="Y51" s="175"/>
      <c r="Z51" s="175"/>
    </row>
    <row r="52" spans="1:26" s="162" customFormat="1" ht="165">
      <c r="A52" s="150">
        <f t="shared" si="1"/>
        <v>4</v>
      </c>
      <c r="B52" s="153" t="s">
        <v>183</v>
      </c>
      <c r="C52" s="152" t="s">
        <v>183</v>
      </c>
      <c r="D52" s="153" t="s">
        <v>185</v>
      </c>
      <c r="E52" s="154"/>
      <c r="F52" s="155" t="s">
        <v>19</v>
      </c>
      <c r="G52" s="184" t="s">
        <v>223</v>
      </c>
      <c r="H52" s="155"/>
      <c r="I52" s="545"/>
      <c r="J52" s="63"/>
      <c r="K52" s="173">
        <f t="shared" si="0"/>
        <v>0</v>
      </c>
      <c r="L52" s="545">
        <v>60</v>
      </c>
      <c r="M52" s="173"/>
      <c r="N52" s="173" t="s">
        <v>223</v>
      </c>
      <c r="O52" s="160"/>
      <c r="P52" s="160">
        <v>75</v>
      </c>
      <c r="Q52" s="73" t="s">
        <v>1910</v>
      </c>
      <c r="R52" s="175"/>
      <c r="S52" s="175"/>
      <c r="T52" s="175"/>
      <c r="U52" s="175"/>
      <c r="V52" s="175"/>
      <c r="W52" s="175"/>
      <c r="X52" s="175"/>
      <c r="Y52" s="175"/>
      <c r="Z52" s="175"/>
    </row>
    <row r="53" spans="1:26" s="162" customFormat="1">
      <c r="A53" s="150">
        <f t="shared" si="1"/>
        <v>5</v>
      </c>
      <c r="B53" s="153"/>
      <c r="C53" s="152"/>
      <c r="D53" s="153"/>
      <c r="E53" s="154"/>
      <c r="F53" s="155"/>
      <c r="G53" s="155"/>
      <c r="H53" s="155"/>
      <c r="I53" s="157"/>
      <c r="J53" s="157"/>
      <c r="K53" s="545"/>
      <c r="L53" s="157"/>
      <c r="M53" s="173"/>
      <c r="N53" s="173"/>
      <c r="O53" s="160"/>
      <c r="P53" s="160"/>
      <c r="Q53" s="174"/>
      <c r="R53" s="175"/>
      <c r="S53" s="175"/>
      <c r="T53" s="175"/>
      <c r="U53" s="175"/>
      <c r="V53" s="175"/>
      <c r="W53" s="175"/>
      <c r="X53" s="175"/>
      <c r="Y53" s="175"/>
      <c r="Z53" s="175"/>
    </row>
    <row r="54" spans="1:26" s="162" customFormat="1">
      <c r="A54" s="150"/>
      <c r="B54" s="151" t="s">
        <v>28</v>
      </c>
      <c r="C54" s="152"/>
      <c r="D54" s="153"/>
      <c r="E54" s="154"/>
      <c r="F54" s="155"/>
      <c r="G54" s="155"/>
      <c r="H54" s="155"/>
      <c r="I54" s="157"/>
      <c r="J54" s="157"/>
      <c r="K54" s="521">
        <f>SUM(K49:K53)</f>
        <v>21.433333333333334</v>
      </c>
      <c r="L54" s="158"/>
      <c r="M54" s="185">
        <f>SUM(M49:M53)</f>
        <v>603</v>
      </c>
      <c r="N54" s="158">
        <f>SUM(N49:N53)</f>
        <v>0</v>
      </c>
      <c r="O54" s="160"/>
      <c r="P54" s="160"/>
      <c r="Q54" s="161"/>
    </row>
    <row r="55" spans="1:26" s="112" customFormat="1">
      <c r="D55" s="727"/>
      <c r="E55" s="163"/>
      <c r="F55" s="568"/>
    </row>
    <row r="56" spans="1:26" s="112" customFormat="1">
      <c r="B56" s="1253" t="s">
        <v>60</v>
      </c>
      <c r="C56" s="1253" t="s">
        <v>61</v>
      </c>
      <c r="D56" s="1255" t="s">
        <v>62</v>
      </c>
      <c r="E56" s="1255"/>
      <c r="F56" s="568"/>
    </row>
    <row r="57" spans="1:26" s="112" customFormat="1">
      <c r="B57" s="1254"/>
      <c r="C57" s="1254"/>
      <c r="D57" s="728" t="s">
        <v>63</v>
      </c>
      <c r="E57" s="165" t="s">
        <v>64</v>
      </c>
      <c r="F57" s="568"/>
    </row>
    <row r="58" spans="1:26" s="112" customFormat="1" ht="18.75">
      <c r="B58" s="166" t="s">
        <v>65</v>
      </c>
      <c r="C58" s="572">
        <f>+K54</f>
        <v>21.433333333333334</v>
      </c>
      <c r="D58" s="421"/>
      <c r="E58" s="118" t="s">
        <v>186</v>
      </c>
      <c r="F58" s="573"/>
      <c r="G58" s="168"/>
      <c r="H58" s="168"/>
      <c r="I58" s="168"/>
      <c r="J58" s="168"/>
      <c r="K58" s="168"/>
      <c r="L58" s="168"/>
      <c r="M58" s="168"/>
    </row>
    <row r="59" spans="1:26" s="112" customFormat="1">
      <c r="B59" s="166" t="s">
        <v>66</v>
      </c>
      <c r="C59" s="474">
        <f>+M54</f>
        <v>603</v>
      </c>
      <c r="D59" s="421" t="s">
        <v>184</v>
      </c>
      <c r="E59" s="118"/>
      <c r="F59" s="568"/>
    </row>
    <row r="60" spans="1:26" s="112" customFormat="1">
      <c r="B60" s="113"/>
      <c r="C60" s="1274"/>
      <c r="D60" s="1274"/>
      <c r="E60" s="1274"/>
      <c r="F60" s="1274"/>
      <c r="G60" s="1274"/>
      <c r="H60" s="1274"/>
      <c r="I60" s="1274"/>
      <c r="J60" s="1274"/>
      <c r="K60" s="1274"/>
      <c r="L60" s="1274"/>
      <c r="M60" s="1274"/>
      <c r="N60" s="1274"/>
    </row>
    <row r="61" spans="1:26" ht="15.75" thickBot="1"/>
    <row r="62" spans="1:26" ht="27" thickBot="1">
      <c r="B62" s="1275" t="s">
        <v>68</v>
      </c>
      <c r="C62" s="1275"/>
      <c r="D62" s="1275"/>
      <c r="E62" s="1275"/>
      <c r="F62" s="1275"/>
      <c r="G62" s="1275"/>
      <c r="H62" s="1275"/>
      <c r="I62" s="1275"/>
      <c r="J62" s="1275"/>
      <c r="K62" s="1275"/>
      <c r="L62" s="1275"/>
      <c r="M62" s="1275"/>
      <c r="N62" s="1275"/>
    </row>
    <row r="65" spans="2:17" ht="90">
      <c r="B65" s="114" t="s">
        <v>69</v>
      </c>
      <c r="C65" s="115" t="s">
        <v>70</v>
      </c>
      <c r="D65" s="114" t="s">
        <v>71</v>
      </c>
      <c r="E65" s="115" t="s">
        <v>72</v>
      </c>
      <c r="F65" s="115" t="s">
        <v>73</v>
      </c>
      <c r="G65" s="115" t="s">
        <v>74</v>
      </c>
      <c r="H65" s="115" t="s">
        <v>75</v>
      </c>
      <c r="I65" s="115" t="s">
        <v>76</v>
      </c>
      <c r="J65" s="115" t="s">
        <v>77</v>
      </c>
      <c r="K65" s="115" t="s">
        <v>78</v>
      </c>
      <c r="L65" s="115" t="s">
        <v>79</v>
      </c>
      <c r="M65" s="116" t="s">
        <v>80</v>
      </c>
      <c r="N65" s="116" t="s">
        <v>81</v>
      </c>
      <c r="O65" s="1271" t="s">
        <v>82</v>
      </c>
      <c r="P65" s="1273"/>
      <c r="Q65" s="115" t="s">
        <v>83</v>
      </c>
    </row>
    <row r="66" spans="2:17" ht="30">
      <c r="B66" s="119" t="s">
        <v>1028</v>
      </c>
      <c r="C66" s="579" t="s">
        <v>1152</v>
      </c>
      <c r="D66" s="123" t="s">
        <v>1153</v>
      </c>
      <c r="E66" s="120"/>
      <c r="F66" s="554"/>
      <c r="G66" s="121"/>
      <c r="H66" s="121"/>
      <c r="I66" s="559" t="s">
        <v>19</v>
      </c>
      <c r="J66" s="122"/>
      <c r="K66" s="44"/>
      <c r="L66" s="44"/>
      <c r="M66" s="44"/>
      <c r="N66" s="44"/>
      <c r="O66" s="1369"/>
      <c r="P66" s="1370"/>
      <c r="Q66" s="44" t="s">
        <v>19</v>
      </c>
    </row>
    <row r="67" spans="2:17">
      <c r="B67" s="119"/>
      <c r="C67" s="119"/>
      <c r="D67" s="421"/>
      <c r="E67" s="120"/>
      <c r="F67" s="554"/>
      <c r="G67" s="121"/>
      <c r="H67" s="121"/>
      <c r="I67" s="122"/>
      <c r="J67" s="122"/>
      <c r="K67" s="44"/>
      <c r="L67" s="44"/>
      <c r="M67" s="44"/>
      <c r="N67" s="44"/>
      <c r="O67" s="1292"/>
      <c r="P67" s="1293"/>
      <c r="Q67" s="44"/>
    </row>
    <row r="68" spans="2:17">
      <c r="B68" s="119"/>
      <c r="C68" s="119"/>
      <c r="D68" s="421"/>
      <c r="E68" s="120"/>
      <c r="F68" s="554"/>
      <c r="G68" s="121"/>
      <c r="H68" s="121"/>
      <c r="I68" s="122"/>
      <c r="J68" s="122"/>
      <c r="K68" s="44"/>
      <c r="L68" s="44"/>
      <c r="M68" s="44"/>
      <c r="N68" s="44"/>
      <c r="O68" s="1278"/>
      <c r="P68" s="1279"/>
      <c r="Q68" s="44"/>
    </row>
    <row r="69" spans="2:17">
      <c r="B69" s="119"/>
      <c r="C69" s="119"/>
      <c r="D69" s="421"/>
      <c r="E69" s="120"/>
      <c r="F69" s="554"/>
      <c r="G69" s="121"/>
      <c r="H69" s="121"/>
      <c r="I69" s="122"/>
      <c r="J69" s="122"/>
      <c r="K69" s="44"/>
      <c r="L69" s="44"/>
      <c r="M69" s="44"/>
      <c r="N69" s="44"/>
      <c r="O69" s="1278"/>
      <c r="P69" s="1279"/>
      <c r="Q69" s="44"/>
    </row>
    <row r="70" spans="2:17">
      <c r="B70" s="1" t="s">
        <v>88</v>
      </c>
    </row>
    <row r="71" spans="2:17">
      <c r="B71" s="1" t="s">
        <v>89</v>
      </c>
    </row>
    <row r="72" spans="2:17">
      <c r="B72" s="1" t="s">
        <v>90</v>
      </c>
    </row>
    <row r="74" spans="2:17" ht="15.75" thickBot="1"/>
    <row r="75" spans="2:17" ht="27" thickBot="1">
      <c r="B75" s="1268" t="s">
        <v>91</v>
      </c>
      <c r="C75" s="1269"/>
      <c r="D75" s="1269"/>
      <c r="E75" s="1269"/>
      <c r="F75" s="1269"/>
      <c r="G75" s="1269"/>
      <c r="H75" s="1269"/>
      <c r="I75" s="1269"/>
      <c r="J75" s="1269"/>
      <c r="K75" s="1269"/>
      <c r="L75" s="1269"/>
      <c r="M75" s="1269"/>
      <c r="N75" s="1270"/>
    </row>
    <row r="80" spans="2:17" ht="75">
      <c r="B80" s="114" t="s">
        <v>92</v>
      </c>
      <c r="C80" s="114" t="s">
        <v>93</v>
      </c>
      <c r="D80" s="114" t="s">
        <v>94</v>
      </c>
      <c r="E80" s="114" t="s">
        <v>95</v>
      </c>
      <c r="F80" s="114" t="s">
        <v>96</v>
      </c>
      <c r="G80" s="114" t="s">
        <v>97</v>
      </c>
      <c r="H80" s="114" t="s">
        <v>98</v>
      </c>
      <c r="I80" s="114" t="s">
        <v>99</v>
      </c>
      <c r="J80" s="1271" t="s">
        <v>1608</v>
      </c>
      <c r="K80" s="1272"/>
      <c r="L80" s="1273"/>
      <c r="M80" s="114" t="s">
        <v>101</v>
      </c>
      <c r="N80" s="114" t="s">
        <v>102</v>
      </c>
      <c r="O80" s="114" t="s">
        <v>103</v>
      </c>
      <c r="P80" s="1271" t="s">
        <v>82</v>
      </c>
      <c r="Q80" s="1273"/>
    </row>
    <row r="81" spans="2:17" ht="30">
      <c r="B81" s="1310" t="s">
        <v>187</v>
      </c>
      <c r="C81" s="1312" t="s">
        <v>1911</v>
      </c>
      <c r="D81" s="1310" t="s">
        <v>1912</v>
      </c>
      <c r="E81" s="1540">
        <v>66978363</v>
      </c>
      <c r="F81" s="129" t="s">
        <v>1292</v>
      </c>
      <c r="G81" s="129" t="s">
        <v>1913</v>
      </c>
      <c r="H81" s="770" t="s">
        <v>1914</v>
      </c>
      <c r="I81" s="1303"/>
      <c r="J81" s="1332" t="s">
        <v>1915</v>
      </c>
      <c r="K81" s="731" t="s">
        <v>1916</v>
      </c>
      <c r="L81" s="771" t="s">
        <v>1917</v>
      </c>
      <c r="M81" s="1281" t="s">
        <v>18</v>
      </c>
      <c r="N81" s="1281" t="s">
        <v>19</v>
      </c>
      <c r="O81" s="1281" t="s">
        <v>18</v>
      </c>
      <c r="P81" s="1366" t="s">
        <v>1918</v>
      </c>
      <c r="Q81" s="1366"/>
    </row>
    <row r="82" spans="2:17" ht="60">
      <c r="B82" s="1311"/>
      <c r="C82" s="1313"/>
      <c r="D82" s="1311"/>
      <c r="E82" s="1541"/>
      <c r="F82" s="1311" t="s">
        <v>1919</v>
      </c>
      <c r="G82" s="1311" t="s">
        <v>1920</v>
      </c>
      <c r="H82" s="1539" t="s">
        <v>1921</v>
      </c>
      <c r="I82" s="1304"/>
      <c r="J82" s="1333"/>
      <c r="K82" s="731" t="s">
        <v>1922</v>
      </c>
      <c r="L82" s="771" t="s">
        <v>1923</v>
      </c>
      <c r="M82" s="1281"/>
      <c r="N82" s="1281"/>
      <c r="O82" s="1281"/>
      <c r="P82" s="1366" t="s">
        <v>1924</v>
      </c>
      <c r="Q82" s="1366"/>
    </row>
    <row r="83" spans="2:17" ht="30">
      <c r="B83" s="1311"/>
      <c r="C83" s="1313"/>
      <c r="D83" s="1311"/>
      <c r="E83" s="1541"/>
      <c r="F83" s="1311"/>
      <c r="G83" s="1311"/>
      <c r="H83" s="1539"/>
      <c r="I83" s="1304"/>
      <c r="J83" s="1310" t="s">
        <v>1925</v>
      </c>
      <c r="K83" s="731" t="s">
        <v>1926</v>
      </c>
      <c r="L83" s="771" t="s">
        <v>1927</v>
      </c>
      <c r="M83" s="1281"/>
      <c r="N83" s="1281"/>
      <c r="O83" s="1281"/>
      <c r="P83" s="1366" t="s">
        <v>1924</v>
      </c>
      <c r="Q83" s="1366"/>
    </row>
    <row r="84" spans="2:17" ht="30">
      <c r="B84" s="1311"/>
      <c r="C84" s="1313"/>
      <c r="D84" s="1311"/>
      <c r="E84" s="1541"/>
      <c r="F84" s="1311"/>
      <c r="G84" s="1311"/>
      <c r="H84" s="1539"/>
      <c r="I84" s="1304"/>
      <c r="J84" s="1311"/>
      <c r="K84" s="731" t="s">
        <v>1928</v>
      </c>
      <c r="L84" s="771" t="s">
        <v>1929</v>
      </c>
      <c r="M84" s="1281"/>
      <c r="N84" s="1281"/>
      <c r="O84" s="1281"/>
      <c r="P84" s="1366" t="s">
        <v>1924</v>
      </c>
      <c r="Q84" s="1366"/>
    </row>
    <row r="85" spans="2:17" ht="30">
      <c r="B85" s="1311"/>
      <c r="C85" s="1313"/>
      <c r="D85" s="1311"/>
      <c r="E85" s="1541"/>
      <c r="F85" s="1311"/>
      <c r="G85" s="1311"/>
      <c r="H85" s="1539"/>
      <c r="I85" s="1304"/>
      <c r="J85" s="1315"/>
      <c r="K85" s="731" t="s">
        <v>1930</v>
      </c>
      <c r="L85" s="771" t="s">
        <v>1931</v>
      </c>
      <c r="M85" s="1281"/>
      <c r="N85" s="1281"/>
      <c r="O85" s="1281"/>
      <c r="P85" s="1366" t="s">
        <v>1924</v>
      </c>
      <c r="Q85" s="1366"/>
    </row>
    <row r="86" spans="2:17" ht="60">
      <c r="B86" s="1280" t="s">
        <v>1056</v>
      </c>
      <c r="C86" s="1318" t="s">
        <v>1932</v>
      </c>
      <c r="D86" s="1318" t="s">
        <v>1933</v>
      </c>
      <c r="E86" s="1318">
        <v>31331146</v>
      </c>
      <c r="F86" s="1318" t="s">
        <v>1242</v>
      </c>
      <c r="G86" s="1318" t="s">
        <v>1305</v>
      </c>
      <c r="H86" s="1318" t="s">
        <v>1934</v>
      </c>
      <c r="I86" s="1318">
        <v>143855</v>
      </c>
      <c r="J86" s="129" t="s">
        <v>1935</v>
      </c>
      <c r="K86" s="118" t="s">
        <v>1936</v>
      </c>
      <c r="L86" s="421" t="s">
        <v>1937</v>
      </c>
      <c r="M86" s="1318" t="s">
        <v>18</v>
      </c>
      <c r="N86" s="1318" t="s">
        <v>18</v>
      </c>
      <c r="O86" s="1318" t="s">
        <v>18</v>
      </c>
      <c r="P86" s="1366" t="s">
        <v>1924</v>
      </c>
      <c r="Q86" s="1366"/>
    </row>
    <row r="87" spans="2:17" ht="45">
      <c r="B87" s="1280"/>
      <c r="C87" s="1318"/>
      <c r="D87" s="1318"/>
      <c r="E87" s="1318"/>
      <c r="F87" s="1318"/>
      <c r="G87" s="1318"/>
      <c r="H87" s="1318"/>
      <c r="I87" s="1318"/>
      <c r="J87" s="129" t="s">
        <v>1938</v>
      </c>
      <c r="K87" s="771" t="s">
        <v>1939</v>
      </c>
      <c r="L87" s="771" t="s">
        <v>1940</v>
      </c>
      <c r="M87" s="1318"/>
      <c r="N87" s="1318"/>
      <c r="O87" s="1318"/>
      <c r="P87" s="1411"/>
      <c r="Q87" s="1411"/>
    </row>
    <row r="88" spans="2:17" ht="45">
      <c r="B88" s="1280"/>
      <c r="C88" s="1318"/>
      <c r="D88" s="1318" t="s">
        <v>1941</v>
      </c>
      <c r="E88" s="1318">
        <v>1061708744</v>
      </c>
      <c r="F88" s="1318" t="s">
        <v>1242</v>
      </c>
      <c r="G88" s="1318" t="s">
        <v>134</v>
      </c>
      <c r="H88" s="1318" t="s">
        <v>1942</v>
      </c>
      <c r="I88" s="1318"/>
      <c r="J88" s="129" t="s">
        <v>1943</v>
      </c>
      <c r="K88" s="731" t="s">
        <v>1944</v>
      </c>
      <c r="L88" s="771" t="s">
        <v>1945</v>
      </c>
      <c r="M88" s="1318" t="s">
        <v>18</v>
      </c>
      <c r="N88" s="1318" t="s">
        <v>19</v>
      </c>
      <c r="O88" s="1318" t="s">
        <v>18</v>
      </c>
      <c r="P88" s="1366" t="s">
        <v>1946</v>
      </c>
      <c r="Q88" s="1366"/>
    </row>
    <row r="89" spans="2:17" ht="45">
      <c r="B89" s="1280"/>
      <c r="C89" s="1318"/>
      <c r="D89" s="1318"/>
      <c r="E89" s="1318"/>
      <c r="F89" s="1318"/>
      <c r="G89" s="1318"/>
      <c r="H89" s="1318"/>
      <c r="I89" s="1318"/>
      <c r="J89" s="496" t="s">
        <v>1947</v>
      </c>
      <c r="K89" s="731" t="s">
        <v>1948</v>
      </c>
      <c r="L89" s="771" t="s">
        <v>1949</v>
      </c>
      <c r="M89" s="1318"/>
      <c r="N89" s="1318"/>
      <c r="O89" s="1318"/>
      <c r="P89" s="1366" t="s">
        <v>1946</v>
      </c>
      <c r="Q89" s="1366"/>
    </row>
    <row r="90" spans="2:17" ht="15.75" thickBot="1"/>
    <row r="91" spans="2:17" ht="27" thickBot="1">
      <c r="B91" s="1268" t="s">
        <v>118</v>
      </c>
      <c r="C91" s="1269"/>
      <c r="D91" s="1269"/>
      <c r="E91" s="1269"/>
      <c r="F91" s="1269"/>
      <c r="G91" s="1269"/>
      <c r="H91" s="1269"/>
      <c r="I91" s="1269"/>
      <c r="J91" s="1269"/>
      <c r="K91" s="1269"/>
      <c r="L91" s="1269"/>
      <c r="M91" s="1269"/>
      <c r="N91" s="1270"/>
    </row>
    <row r="94" spans="2:17" ht="30">
      <c r="B94" s="115" t="s">
        <v>17</v>
      </c>
      <c r="C94" s="115" t="s">
        <v>119</v>
      </c>
      <c r="D94" s="1271" t="s">
        <v>82</v>
      </c>
      <c r="E94" s="1273"/>
    </row>
    <row r="95" spans="2:17">
      <c r="B95" s="129" t="s">
        <v>181</v>
      </c>
      <c r="C95" s="225" t="s">
        <v>18</v>
      </c>
      <c r="D95" s="1280"/>
      <c r="E95" s="1280"/>
    </row>
    <row r="96" spans="2:17">
      <c r="D96" s="1537"/>
      <c r="E96" s="1537"/>
    </row>
    <row r="97" spans="1:26">
      <c r="D97" s="1538"/>
      <c r="E97" s="1538"/>
    </row>
    <row r="99" spans="1:26" ht="26.25">
      <c r="B99" s="1256" t="s">
        <v>121</v>
      </c>
      <c r="C99" s="1257"/>
      <c r="D99" s="1257"/>
      <c r="E99" s="1257"/>
      <c r="F99" s="1257"/>
      <c r="G99" s="1257"/>
      <c r="H99" s="1257"/>
      <c r="I99" s="1257"/>
      <c r="J99" s="1257"/>
      <c r="K99" s="1257"/>
      <c r="L99" s="1257"/>
      <c r="M99" s="1257"/>
      <c r="N99" s="1257"/>
      <c r="O99" s="1257"/>
      <c r="P99" s="1257"/>
    </row>
    <row r="101" spans="1:26" ht="15.75" thickBot="1"/>
    <row r="102" spans="1:26" ht="27" thickBot="1">
      <c r="B102" s="1268" t="s">
        <v>122</v>
      </c>
      <c r="C102" s="1269"/>
      <c r="D102" s="1269"/>
      <c r="E102" s="1269"/>
      <c r="F102" s="1269"/>
      <c r="G102" s="1269"/>
      <c r="H102" s="1269"/>
      <c r="I102" s="1269"/>
      <c r="J102" s="1269"/>
      <c r="K102" s="1269"/>
      <c r="L102" s="1269"/>
      <c r="M102" s="1269"/>
      <c r="N102" s="1270"/>
    </row>
    <row r="104" spans="1:26" ht="15.75" thickBot="1">
      <c r="M104" s="51"/>
      <c r="N104" s="51"/>
    </row>
    <row r="105" spans="1:26" s="15" customFormat="1" ht="60">
      <c r="B105" s="52" t="s">
        <v>33</v>
      </c>
      <c r="C105" s="52" t="s">
        <v>34</v>
      </c>
      <c r="D105" s="52" t="s">
        <v>35</v>
      </c>
      <c r="E105" s="52" t="s">
        <v>36</v>
      </c>
      <c r="F105" s="52" t="s">
        <v>37</v>
      </c>
      <c r="G105" s="52" t="s">
        <v>38</v>
      </c>
      <c r="H105" s="52" t="s">
        <v>39</v>
      </c>
      <c r="I105" s="52" t="s">
        <v>40</v>
      </c>
      <c r="J105" s="52" t="s">
        <v>41</v>
      </c>
      <c r="K105" s="52" t="s">
        <v>42</v>
      </c>
      <c r="L105" s="52" t="s">
        <v>43</v>
      </c>
      <c r="M105" s="53" t="s">
        <v>44</v>
      </c>
      <c r="N105" s="52" t="s">
        <v>45</v>
      </c>
      <c r="O105" s="52" t="s">
        <v>46</v>
      </c>
      <c r="P105" s="54" t="s">
        <v>47</v>
      </c>
      <c r="Q105" s="54" t="s">
        <v>48</v>
      </c>
      <c r="R105" s="172"/>
    </row>
    <row r="106" spans="1:26" s="162" customFormat="1">
      <c r="A106" s="150">
        <v>1</v>
      </c>
      <c r="B106" s="153"/>
      <c r="C106" s="152"/>
      <c r="D106" s="153"/>
      <c r="E106" s="154"/>
      <c r="F106" s="155"/>
      <c r="G106" s="184"/>
      <c r="H106" s="156"/>
      <c r="I106" s="156"/>
      <c r="J106" s="63"/>
      <c r="K106" s="545"/>
      <c r="L106" s="545"/>
      <c r="M106" s="173"/>
      <c r="N106" s="173"/>
      <c r="O106" s="160"/>
      <c r="P106" s="160"/>
      <c r="Q106" s="174"/>
      <c r="R106" s="175"/>
      <c r="S106" s="175"/>
      <c r="T106" s="175"/>
      <c r="U106" s="175"/>
      <c r="V106" s="175"/>
      <c r="W106" s="175"/>
      <c r="X106" s="175"/>
      <c r="Y106" s="175"/>
      <c r="Z106" s="175"/>
    </row>
    <row r="107" spans="1:26" s="162" customFormat="1">
      <c r="A107" s="150">
        <f>+A106+1</f>
        <v>2</v>
      </c>
      <c r="B107" s="153"/>
      <c r="C107" s="152"/>
      <c r="D107" s="153"/>
      <c r="E107" s="154"/>
      <c r="F107" s="155"/>
      <c r="G107" s="184"/>
      <c r="H107" s="156"/>
      <c r="I107" s="156"/>
      <c r="J107" s="63"/>
      <c r="K107" s="545"/>
      <c r="L107" s="545"/>
      <c r="M107" s="173"/>
      <c r="N107" s="173"/>
      <c r="O107" s="160"/>
      <c r="P107" s="160"/>
      <c r="Q107" s="174"/>
      <c r="R107" s="175"/>
      <c r="S107" s="175"/>
      <c r="T107" s="175"/>
      <c r="U107" s="175"/>
      <c r="V107" s="175"/>
      <c r="W107" s="175"/>
      <c r="X107" s="175"/>
      <c r="Y107" s="175"/>
      <c r="Z107" s="175"/>
    </row>
    <row r="108" spans="1:26" s="162" customFormat="1">
      <c r="A108" s="150">
        <f t="shared" ref="A108:A111" si="2">+A107+1</f>
        <v>3</v>
      </c>
      <c r="B108" s="153"/>
      <c r="C108" s="152"/>
      <c r="D108" s="153"/>
      <c r="E108" s="154"/>
      <c r="F108" s="155"/>
      <c r="G108" s="184"/>
      <c r="H108" s="156"/>
      <c r="I108" s="156"/>
      <c r="J108" s="63"/>
      <c r="K108" s="545"/>
      <c r="L108" s="545"/>
      <c r="M108" s="173"/>
      <c r="N108" s="173"/>
      <c r="O108" s="160"/>
      <c r="P108" s="160"/>
      <c r="Q108" s="174"/>
      <c r="R108" s="175"/>
      <c r="S108" s="175"/>
      <c r="T108" s="175"/>
      <c r="U108" s="175"/>
      <c r="V108" s="175"/>
      <c r="W108" s="175"/>
      <c r="X108" s="175"/>
      <c r="Y108" s="175"/>
      <c r="Z108" s="175"/>
    </row>
    <row r="109" spans="1:26" s="162" customFormat="1">
      <c r="A109" s="150">
        <f t="shared" si="2"/>
        <v>4</v>
      </c>
      <c r="B109" s="153"/>
      <c r="C109" s="152"/>
      <c r="D109" s="153"/>
      <c r="E109" s="154"/>
      <c r="F109" s="155"/>
      <c r="G109" s="184"/>
      <c r="H109" s="155"/>
      <c r="I109" s="545"/>
      <c r="J109" s="63"/>
      <c r="K109" s="545"/>
      <c r="L109" s="545"/>
      <c r="M109" s="173"/>
      <c r="N109" s="173"/>
      <c r="O109" s="160"/>
      <c r="P109" s="160"/>
      <c r="Q109" s="174"/>
      <c r="R109" s="175"/>
      <c r="S109" s="175"/>
      <c r="T109" s="175"/>
      <c r="U109" s="175"/>
      <c r="V109" s="175"/>
      <c r="W109" s="175"/>
      <c r="X109" s="175"/>
      <c r="Y109" s="175"/>
      <c r="Z109" s="175"/>
    </row>
    <row r="110" spans="1:26" s="162" customFormat="1">
      <c r="A110" s="150">
        <f t="shared" si="2"/>
        <v>5</v>
      </c>
      <c r="B110" s="153"/>
      <c r="C110" s="152"/>
      <c r="D110" s="153"/>
      <c r="E110" s="154"/>
      <c r="F110" s="155"/>
      <c r="G110" s="184"/>
      <c r="H110" s="156"/>
      <c r="I110" s="156"/>
      <c r="J110" s="63"/>
      <c r="K110" s="545"/>
      <c r="L110" s="545"/>
      <c r="M110" s="173"/>
      <c r="N110" s="173"/>
      <c r="O110" s="160"/>
      <c r="P110" s="160"/>
      <c r="Q110" s="174"/>
      <c r="R110" s="175"/>
      <c r="S110" s="175"/>
      <c r="T110" s="175"/>
      <c r="U110" s="175"/>
      <c r="V110" s="175"/>
      <c r="W110" s="175"/>
      <c r="X110" s="175"/>
      <c r="Y110" s="175"/>
      <c r="Z110" s="175"/>
    </row>
    <row r="111" spans="1:26" s="162" customFormat="1">
      <c r="A111" s="150">
        <f t="shared" si="2"/>
        <v>6</v>
      </c>
      <c r="B111" s="153"/>
      <c r="C111" s="152"/>
      <c r="D111" s="153"/>
      <c r="E111" s="130"/>
      <c r="F111" s="155"/>
      <c r="G111" s="184"/>
      <c r="H111" s="155"/>
      <c r="I111" s="545"/>
      <c r="J111" s="63"/>
      <c r="K111" s="545"/>
      <c r="L111" s="545"/>
      <c r="M111" s="173"/>
      <c r="N111" s="173"/>
      <c r="O111" s="160"/>
      <c r="P111" s="160"/>
      <c r="Q111" s="174"/>
      <c r="R111" s="175"/>
      <c r="S111" s="175"/>
      <c r="T111" s="175"/>
      <c r="U111" s="175"/>
      <c r="V111" s="175"/>
      <c r="W111" s="175"/>
      <c r="X111" s="175"/>
      <c r="Y111" s="175"/>
      <c r="Z111" s="175"/>
    </row>
    <row r="112" spans="1:26" s="162" customFormat="1">
      <c r="A112" s="150"/>
      <c r="B112" s="151" t="s">
        <v>28</v>
      </c>
      <c r="C112" s="152"/>
      <c r="D112" s="153"/>
      <c r="E112" s="154"/>
      <c r="F112" s="155"/>
      <c r="G112" s="155"/>
      <c r="H112" s="155"/>
      <c r="I112" s="157"/>
      <c r="J112" s="157"/>
      <c r="K112" s="158">
        <f>SUM(K106:K111)</f>
        <v>0</v>
      </c>
      <c r="L112" s="158">
        <f>SUM(L106:L111)</f>
        <v>0</v>
      </c>
      <c r="M112" s="185">
        <f>SUM(M106:M111)</f>
        <v>0</v>
      </c>
      <c r="N112" s="158">
        <f>SUM(N106:N111)</f>
        <v>0</v>
      </c>
      <c r="O112" s="160"/>
      <c r="P112" s="160"/>
      <c r="Q112" s="161"/>
    </row>
    <row r="113" spans="2:17">
      <c r="B113" s="112"/>
      <c r="C113" s="112"/>
      <c r="D113" s="727"/>
      <c r="E113" s="163"/>
      <c r="F113" s="568"/>
      <c r="G113" s="112"/>
      <c r="H113" s="112"/>
      <c r="I113" s="112"/>
      <c r="J113" s="112"/>
      <c r="K113" s="112"/>
      <c r="L113" s="112"/>
      <c r="M113" s="112"/>
      <c r="N113" s="112"/>
      <c r="O113" s="112"/>
      <c r="P113" s="112"/>
    </row>
    <row r="114" spans="2:17" ht="18.75">
      <c r="B114" s="166" t="s">
        <v>123</v>
      </c>
      <c r="C114" s="176">
        <f>+K112</f>
        <v>0</v>
      </c>
      <c r="H114" s="168"/>
      <c r="I114" s="168"/>
      <c r="J114" s="168"/>
      <c r="K114" s="168"/>
      <c r="L114" s="168"/>
      <c r="M114" s="168"/>
      <c r="N114" s="112"/>
      <c r="O114" s="112"/>
      <c r="P114" s="112"/>
    </row>
    <row r="116" spans="2:17" ht="15.75" thickBot="1"/>
    <row r="117" spans="2:17" ht="30.75" thickBot="1">
      <c r="B117" s="177" t="s">
        <v>124</v>
      </c>
      <c r="C117" s="142" t="s">
        <v>125</v>
      </c>
      <c r="D117" s="142" t="s">
        <v>27</v>
      </c>
      <c r="E117" s="142" t="s">
        <v>126</v>
      </c>
    </row>
    <row r="118" spans="2:17">
      <c r="B118" s="178" t="s">
        <v>127</v>
      </c>
      <c r="C118" s="179">
        <v>20</v>
      </c>
      <c r="D118" s="751"/>
      <c r="E118" s="1282">
        <f>+D118+D119+D120</f>
        <v>0</v>
      </c>
    </row>
    <row r="119" spans="2:17">
      <c r="B119" s="178" t="s">
        <v>128</v>
      </c>
      <c r="C119" s="118">
        <v>30</v>
      </c>
      <c r="D119" s="232">
        <v>0</v>
      </c>
      <c r="E119" s="1283"/>
    </row>
    <row r="120" spans="2:17" ht="15.75" thickBot="1">
      <c r="B120" s="178" t="s">
        <v>129</v>
      </c>
      <c r="C120" s="180">
        <v>40</v>
      </c>
      <c r="D120" s="752">
        <v>0</v>
      </c>
      <c r="E120" s="1284"/>
    </row>
    <row r="122" spans="2:17" ht="15.75" thickBot="1"/>
    <row r="123" spans="2:17" ht="27" thickBot="1">
      <c r="B123" s="1268" t="s">
        <v>130</v>
      </c>
      <c r="C123" s="1269"/>
      <c r="D123" s="1269"/>
      <c r="E123" s="1269"/>
      <c r="F123" s="1269"/>
      <c r="G123" s="1269"/>
      <c r="H123" s="1269"/>
      <c r="I123" s="1269"/>
      <c r="J123" s="1269"/>
      <c r="K123" s="1269"/>
      <c r="L123" s="1269"/>
      <c r="M123" s="1269"/>
      <c r="N123" s="1270"/>
    </row>
    <row r="125" spans="2:17" ht="75">
      <c r="B125" s="114" t="s">
        <v>92</v>
      </c>
      <c r="C125" s="114" t="s">
        <v>93</v>
      </c>
      <c r="D125" s="114" t="s">
        <v>94</v>
      </c>
      <c r="E125" s="114" t="s">
        <v>95</v>
      </c>
      <c r="F125" s="114" t="s">
        <v>96</v>
      </c>
      <c r="G125" s="114" t="s">
        <v>97</v>
      </c>
      <c r="H125" s="114" t="s">
        <v>98</v>
      </c>
      <c r="I125" s="114" t="s">
        <v>99</v>
      </c>
      <c r="J125" s="1271" t="s">
        <v>100</v>
      </c>
      <c r="K125" s="1272"/>
      <c r="L125" s="1273"/>
      <c r="M125" s="114" t="s">
        <v>101</v>
      </c>
      <c r="N125" s="114" t="s">
        <v>102</v>
      </c>
      <c r="O125" s="114" t="s">
        <v>103</v>
      </c>
      <c r="P125" s="1271" t="s">
        <v>82</v>
      </c>
      <c r="Q125" s="1273"/>
    </row>
    <row r="126" spans="2:17" ht="30">
      <c r="B126" s="114"/>
      <c r="C126" s="114"/>
      <c r="D126" s="114"/>
      <c r="E126" s="114"/>
      <c r="F126" s="114"/>
      <c r="G126" s="114"/>
      <c r="H126" s="114"/>
      <c r="I126" s="114"/>
      <c r="J126" s="46" t="s">
        <v>189</v>
      </c>
      <c r="K126" s="188" t="s">
        <v>190</v>
      </c>
      <c r="L126" s="122" t="s">
        <v>191</v>
      </c>
      <c r="M126" s="114"/>
      <c r="N126" s="114"/>
      <c r="O126" s="114"/>
      <c r="P126" s="223"/>
      <c r="Q126" s="224"/>
    </row>
    <row r="127" spans="2:17">
      <c r="B127" s="129"/>
      <c r="C127" s="129"/>
      <c r="D127" s="129"/>
      <c r="E127" s="129"/>
      <c r="F127" s="129"/>
      <c r="G127" s="129"/>
      <c r="H127" s="129"/>
      <c r="I127" s="129"/>
      <c r="J127" s="129"/>
      <c r="K127" s="129"/>
      <c r="L127" s="129"/>
      <c r="M127" s="44"/>
      <c r="N127" s="44"/>
      <c r="O127" s="44"/>
      <c r="P127" s="1366"/>
      <c r="Q127" s="1366"/>
    </row>
    <row r="128" spans="2:17">
      <c r="B128" s="129"/>
      <c r="C128" s="129"/>
      <c r="D128" s="129"/>
      <c r="E128" s="129"/>
      <c r="F128" s="129"/>
      <c r="G128" s="129"/>
      <c r="H128" s="129"/>
      <c r="I128" s="129"/>
      <c r="J128" s="129"/>
      <c r="K128" s="129"/>
      <c r="L128" s="129"/>
      <c r="M128" s="44"/>
      <c r="N128" s="44"/>
      <c r="O128" s="44"/>
      <c r="P128" s="1366"/>
      <c r="Q128" s="1366"/>
    </row>
    <row r="129" spans="2:17">
      <c r="B129" s="129"/>
      <c r="C129" s="129"/>
      <c r="D129" s="129"/>
      <c r="E129" s="129"/>
      <c r="F129" s="129"/>
      <c r="G129" s="129"/>
      <c r="H129" s="129"/>
      <c r="I129" s="129"/>
      <c r="J129" s="129"/>
      <c r="K129" s="129"/>
      <c r="L129" s="129"/>
      <c r="M129" s="44"/>
      <c r="N129" s="44"/>
      <c r="O129" s="44"/>
      <c r="P129" s="1366"/>
      <c r="Q129" s="1366"/>
    </row>
    <row r="130" spans="2:17">
      <c r="B130" s="129"/>
      <c r="C130" s="129"/>
      <c r="D130" s="129"/>
      <c r="E130" s="129"/>
      <c r="F130" s="129"/>
      <c r="G130" s="129"/>
      <c r="H130" s="129"/>
      <c r="I130" s="129"/>
      <c r="J130" s="129"/>
      <c r="K130" s="129"/>
      <c r="L130" s="129"/>
      <c r="M130" s="44"/>
      <c r="N130" s="44"/>
      <c r="O130" s="44"/>
      <c r="P130" s="1366"/>
      <c r="Q130" s="1366"/>
    </row>
    <row r="131" spans="2:17">
      <c r="B131" s="129"/>
      <c r="C131" s="129"/>
      <c r="D131" s="129"/>
      <c r="E131" s="44"/>
      <c r="F131" s="232"/>
      <c r="G131" s="129"/>
      <c r="H131" s="770"/>
      <c r="I131" s="129"/>
      <c r="J131" s="129"/>
      <c r="K131" s="188"/>
      <c r="L131" s="117"/>
      <c r="M131" s="44"/>
      <c r="N131" s="44"/>
      <c r="O131" s="44"/>
      <c r="P131" s="1366"/>
      <c r="Q131" s="1366"/>
    </row>
    <row r="132" spans="2:17">
      <c r="B132" s="129"/>
      <c r="C132" s="129"/>
      <c r="D132" s="129"/>
      <c r="E132" s="44"/>
      <c r="F132" s="129"/>
      <c r="G132" s="129"/>
      <c r="H132" s="770"/>
      <c r="I132" s="129"/>
      <c r="J132" s="129"/>
      <c r="K132" s="232"/>
      <c r="L132" s="189"/>
      <c r="M132" s="44"/>
      <c r="N132" s="44"/>
      <c r="O132" s="44"/>
      <c r="P132" s="1366"/>
      <c r="Q132" s="1366"/>
    </row>
    <row r="133" spans="2:17">
      <c r="B133" s="129"/>
      <c r="C133" s="129"/>
      <c r="D133" s="129"/>
      <c r="E133" s="44"/>
      <c r="F133" s="129"/>
      <c r="G133" s="129"/>
      <c r="H133" s="770"/>
      <c r="I133" s="129"/>
      <c r="J133" s="129"/>
      <c r="K133" s="232"/>
      <c r="L133" s="189"/>
      <c r="M133" s="44"/>
      <c r="N133" s="44"/>
      <c r="O133" s="44"/>
      <c r="P133" s="1411"/>
      <c r="Q133" s="1411"/>
    </row>
    <row r="134" spans="2:17">
      <c r="B134" s="129"/>
      <c r="C134" s="129"/>
      <c r="D134" s="129"/>
      <c r="E134" s="44"/>
      <c r="F134" s="129"/>
      <c r="G134" s="129"/>
      <c r="H134" s="770"/>
      <c r="I134" s="129"/>
      <c r="J134" s="129"/>
      <c r="K134" s="232"/>
      <c r="L134" s="189"/>
      <c r="M134" s="44"/>
      <c r="N134" s="44"/>
      <c r="O134" s="44"/>
      <c r="P134" s="1366"/>
      <c r="Q134" s="1366"/>
    </row>
    <row r="135" spans="2:17">
      <c r="B135" s="225"/>
      <c r="C135" s="44"/>
      <c r="D135" s="774"/>
      <c r="E135" s="774"/>
      <c r="F135" s="774"/>
      <c r="G135" s="774"/>
      <c r="H135" s="774"/>
      <c r="I135" s="44"/>
      <c r="J135" s="129"/>
      <c r="K135" s="129"/>
      <c r="L135" s="129"/>
      <c r="M135" s="225"/>
      <c r="N135" s="225"/>
      <c r="O135" s="225"/>
      <c r="P135" s="1366"/>
      <c r="Q135" s="1366"/>
    </row>
    <row r="136" spans="2:17">
      <c r="B136" s="110"/>
      <c r="C136" s="44"/>
      <c r="D136" s="129"/>
      <c r="E136" s="44"/>
      <c r="F136" s="129"/>
      <c r="G136" s="44"/>
      <c r="H136" s="770"/>
      <c r="I136" s="44"/>
      <c r="J136" s="129"/>
      <c r="K136" s="129"/>
      <c r="L136" s="232"/>
      <c r="M136" s="44"/>
      <c r="N136" s="44"/>
      <c r="O136" s="44"/>
      <c r="P136" s="1280"/>
      <c r="Q136" s="1280"/>
    </row>
    <row r="137" spans="2:17">
      <c r="B137" s="110"/>
      <c r="C137" s="44"/>
      <c r="D137" s="129"/>
      <c r="E137" s="44"/>
      <c r="F137" s="129"/>
      <c r="G137" s="44"/>
      <c r="H137" s="770"/>
      <c r="I137" s="44"/>
      <c r="J137" s="129"/>
      <c r="K137" s="129"/>
      <c r="L137" s="232"/>
      <c r="M137" s="44"/>
      <c r="N137" s="44"/>
      <c r="O137" s="44"/>
      <c r="P137" s="1280"/>
      <c r="Q137" s="1280"/>
    </row>
    <row r="138" spans="2:17">
      <c r="B138" s="110"/>
      <c r="C138" s="44"/>
      <c r="D138" s="129"/>
      <c r="E138" s="44"/>
      <c r="F138" s="129"/>
      <c r="G138" s="44"/>
      <c r="H138" s="770"/>
      <c r="I138" s="44"/>
      <c r="J138" s="44"/>
      <c r="K138" s="129"/>
      <c r="L138" s="129"/>
      <c r="M138" s="44"/>
      <c r="N138" s="44"/>
      <c r="O138" s="44"/>
      <c r="P138" s="1280"/>
      <c r="Q138" s="1280"/>
    </row>
    <row r="139" spans="2:17">
      <c r="B139" s="110"/>
      <c r="C139" s="44"/>
      <c r="D139" s="129"/>
      <c r="E139" s="44"/>
      <c r="F139" s="129"/>
      <c r="G139" s="44"/>
      <c r="H139" s="770"/>
      <c r="I139" s="44"/>
      <c r="J139" s="44"/>
      <c r="K139" s="129"/>
      <c r="L139" s="129"/>
      <c r="M139" s="44"/>
      <c r="N139" s="44"/>
      <c r="O139" s="44"/>
      <c r="P139" s="1280"/>
      <c r="Q139" s="1280"/>
    </row>
    <row r="140" spans="2:17">
      <c r="B140" s="110"/>
      <c r="C140" s="44"/>
      <c r="D140" s="129"/>
      <c r="E140" s="44"/>
      <c r="F140" s="129"/>
      <c r="G140" s="44"/>
      <c r="H140" s="770"/>
      <c r="I140" s="44"/>
      <c r="J140" s="44"/>
      <c r="K140" s="129"/>
      <c r="L140" s="129"/>
      <c r="M140" s="44"/>
      <c r="N140" s="44"/>
      <c r="O140" s="44"/>
      <c r="P140" s="1280"/>
      <c r="Q140" s="1280"/>
    </row>
    <row r="141" spans="2:17">
      <c r="B141" s="232"/>
      <c r="C141" s="44"/>
      <c r="D141" s="232"/>
      <c r="E141" s="44"/>
      <c r="F141" s="129"/>
      <c r="G141" s="44"/>
      <c r="H141" s="44"/>
      <c r="I141" s="44"/>
      <c r="J141" s="44"/>
      <c r="K141" s="44"/>
      <c r="L141" s="44"/>
      <c r="M141" s="44"/>
      <c r="N141" s="44"/>
      <c r="O141" s="44"/>
      <c r="P141" s="44"/>
      <c r="Q141" s="44"/>
    </row>
    <row r="142" spans="2:17">
      <c r="B142" s="232"/>
      <c r="C142" s="32"/>
      <c r="D142" s="39"/>
      <c r="E142" s="32"/>
      <c r="F142" s="660"/>
      <c r="G142" s="32"/>
      <c r="H142" s="32"/>
      <c r="I142" s="32"/>
      <c r="J142" s="32"/>
      <c r="K142" s="32"/>
      <c r="L142" s="32"/>
      <c r="M142" s="32"/>
      <c r="N142" s="32"/>
      <c r="O142" s="32"/>
      <c r="P142" s="32"/>
      <c r="Q142" s="32"/>
    </row>
    <row r="143" spans="2:17" ht="15.75" thickBot="1">
      <c r="B143" s="129"/>
    </row>
    <row r="144" spans="2:17" ht="30">
      <c r="B144" s="569" t="s">
        <v>17</v>
      </c>
      <c r="C144" s="569" t="s">
        <v>124</v>
      </c>
      <c r="D144" s="114" t="s">
        <v>125</v>
      </c>
      <c r="E144" s="569" t="s">
        <v>27</v>
      </c>
      <c r="F144" s="142" t="s">
        <v>138</v>
      </c>
      <c r="G144" s="143"/>
    </row>
    <row r="145" spans="2:7" ht="108">
      <c r="B145" s="1285" t="s">
        <v>139</v>
      </c>
      <c r="C145" s="144" t="s">
        <v>140</v>
      </c>
      <c r="D145" s="232">
        <v>25</v>
      </c>
      <c r="E145" s="225">
        <v>0</v>
      </c>
      <c r="F145" s="1461">
        <f>+E145+E146+E147</f>
        <v>0</v>
      </c>
      <c r="G145" s="145"/>
    </row>
    <row r="146" spans="2:7" ht="96">
      <c r="B146" s="1285"/>
      <c r="C146" s="144" t="s">
        <v>141</v>
      </c>
      <c r="D146" s="232">
        <v>25</v>
      </c>
      <c r="E146" s="225">
        <v>0</v>
      </c>
      <c r="F146" s="1462"/>
      <c r="G146" s="145"/>
    </row>
    <row r="147" spans="2:7" ht="60">
      <c r="B147" s="1285"/>
      <c r="C147" s="144" t="s">
        <v>142</v>
      </c>
      <c r="D147" s="232">
        <v>10</v>
      </c>
      <c r="E147" s="225">
        <v>0</v>
      </c>
      <c r="F147" s="1463"/>
      <c r="G147" s="145"/>
    </row>
    <row r="148" spans="2:7">
      <c r="C148"/>
    </row>
    <row r="151" spans="2:7">
      <c r="B151" s="42" t="s">
        <v>143</v>
      </c>
    </row>
    <row r="154" spans="2:7">
      <c r="B154" s="43" t="s">
        <v>17</v>
      </c>
      <c r="C154" s="43" t="s">
        <v>26</v>
      </c>
      <c r="D154" s="114" t="s">
        <v>27</v>
      </c>
      <c r="E154" s="569" t="s">
        <v>28</v>
      </c>
    </row>
    <row r="155" spans="2:7" ht="28.5">
      <c r="B155" s="49" t="s">
        <v>144</v>
      </c>
      <c r="C155" s="50">
        <v>40</v>
      </c>
      <c r="D155" s="232">
        <f>+E118</f>
        <v>0</v>
      </c>
      <c r="E155" s="1265">
        <f>+D155+D156</f>
        <v>0</v>
      </c>
    </row>
    <row r="156" spans="2:7" ht="42.75">
      <c r="B156" s="49" t="s">
        <v>145</v>
      </c>
      <c r="C156" s="50">
        <v>60</v>
      </c>
      <c r="D156" s="232">
        <f>+F145</f>
        <v>0</v>
      </c>
      <c r="E156" s="1266"/>
    </row>
  </sheetData>
  <mergeCells count="90">
    <mergeCell ref="C9:N9"/>
    <mergeCell ref="B2:P2"/>
    <mergeCell ref="B4:P4"/>
    <mergeCell ref="C6:N6"/>
    <mergeCell ref="C7:N7"/>
    <mergeCell ref="C8:N8"/>
    <mergeCell ref="O68:P68"/>
    <mergeCell ref="C10:E10"/>
    <mergeCell ref="B14:C21"/>
    <mergeCell ref="B22:C22"/>
    <mergeCell ref="E40:E41"/>
    <mergeCell ref="M45:N45"/>
    <mergeCell ref="B56:B57"/>
    <mergeCell ref="C56:C57"/>
    <mergeCell ref="D56:E56"/>
    <mergeCell ref="C60:N60"/>
    <mergeCell ref="B62:N62"/>
    <mergeCell ref="O65:P65"/>
    <mergeCell ref="O66:P66"/>
    <mergeCell ref="O67:P67"/>
    <mergeCell ref="O69:P69"/>
    <mergeCell ref="B75:N75"/>
    <mergeCell ref="J80:L80"/>
    <mergeCell ref="P80:Q80"/>
    <mergeCell ref="B81:B85"/>
    <mergeCell ref="C81:C85"/>
    <mergeCell ref="D81:D85"/>
    <mergeCell ref="E81:E85"/>
    <mergeCell ref="I81:I85"/>
    <mergeCell ref="J81:J82"/>
    <mergeCell ref="P84:Q84"/>
    <mergeCell ref="P85:Q85"/>
    <mergeCell ref="O81:O85"/>
    <mergeCell ref="D86:D87"/>
    <mergeCell ref="E86:E87"/>
    <mergeCell ref="F86:F87"/>
    <mergeCell ref="P82:Q82"/>
    <mergeCell ref="J83:J85"/>
    <mergeCell ref="P83:Q83"/>
    <mergeCell ref="G86:G87"/>
    <mergeCell ref="H86:H87"/>
    <mergeCell ref="I86:I87"/>
    <mergeCell ref="M81:M85"/>
    <mergeCell ref="N81:N85"/>
    <mergeCell ref="H82:H85"/>
    <mergeCell ref="P81:Q81"/>
    <mergeCell ref="F82:F85"/>
    <mergeCell ref="G82:G85"/>
    <mergeCell ref="M86:M87"/>
    <mergeCell ref="N86:N87"/>
    <mergeCell ref="O86:O87"/>
    <mergeCell ref="P86:Q86"/>
    <mergeCell ref="P87:Q87"/>
    <mergeCell ref="E118:E120"/>
    <mergeCell ref="B123:N123"/>
    <mergeCell ref="J125:L125"/>
    <mergeCell ref="P125:Q125"/>
    <mergeCell ref="I88:I89"/>
    <mergeCell ref="M88:M89"/>
    <mergeCell ref="N88:N89"/>
    <mergeCell ref="O88:O89"/>
    <mergeCell ref="P88:Q88"/>
    <mergeCell ref="P89:Q89"/>
    <mergeCell ref="D88:D89"/>
    <mergeCell ref="E88:E89"/>
    <mergeCell ref="F88:F89"/>
    <mergeCell ref="G88:G89"/>
    <mergeCell ref="H88:H89"/>
    <mergeCell ref="C86:C89"/>
    <mergeCell ref="D95:E95"/>
    <mergeCell ref="D96:E96"/>
    <mergeCell ref="D97:E97"/>
    <mergeCell ref="B99:P99"/>
    <mergeCell ref="B102:N102"/>
    <mergeCell ref="B86:B89"/>
    <mergeCell ref="B145:B147"/>
    <mergeCell ref="F145:F147"/>
    <mergeCell ref="E155:E156"/>
    <mergeCell ref="P128:Q128"/>
    <mergeCell ref="P129:Q129"/>
    <mergeCell ref="P130:Q130"/>
    <mergeCell ref="P131:Q131"/>
    <mergeCell ref="P132:Q132"/>
    <mergeCell ref="P133:Q133"/>
    <mergeCell ref="P134:Q134"/>
    <mergeCell ref="P135:Q135"/>
    <mergeCell ref="P136:Q140"/>
    <mergeCell ref="P127:Q127"/>
    <mergeCell ref="B91:N91"/>
    <mergeCell ref="D94:E94"/>
  </mergeCells>
  <dataValidations count="2">
    <dataValidation type="decimal" allowBlank="1" showInputMessage="1" showErrorMessage="1" sqref="WVH983072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WBP983072 VRT983072 VHX983072 UYB983072 UOF983072 UEJ983072 TUN983072 TKR983072 TAV983072 SQZ983072 SHD983072 RXH983072 RNL983072 RDP983072 QTT983072 QJX983072 QAB983072 PQF983072 PGJ983072 OWN983072 OMR983072 OCV983072 NSZ983072 NJD983072 MZH983072 MPL983072 MFP983072 LVT983072 LLX983072 LCB983072 KSF983072 KIJ983072 JYN983072 JOR983072 JEV983072 IUZ983072 ILD983072 IBH983072 HRL983072 HHP983072 GXT983072 GNX983072 GEB983072 FUF983072 FKJ983072 FAN983072 EQR983072 EGV983072 DWZ983072 DND983072 DDH983072 CTL983072 CJP983072 BZT983072 BPX983072 BGB983072 AWF983072 AMJ983072 ACN983072 SR983072 IV983072 C983072 WVH917536 WLL917536 WBP917536 VRT917536 VHX917536 UYB917536 UOF917536 UEJ917536 TUN917536 TKR917536 TAV917536 SQZ917536 SHD917536 RXH917536 RNL917536 RDP917536 QTT917536 QJX917536 QAB917536 PQF917536 PGJ917536 OWN917536 OMR917536 OCV917536 NSZ917536 NJD917536 MZH917536 MPL917536 MFP917536 LVT917536 LLX917536 LCB917536 KSF917536 KIJ917536 JYN917536 JOR917536 JEV917536 IUZ917536 ILD917536 IBH917536 HRL917536 HHP917536 GXT917536 GNX917536 GEB917536 FUF917536 FKJ917536 FAN917536 EQR917536 EGV917536 DWZ917536 DND917536 DDH917536 CTL917536 CJP917536 BZT917536 BPX917536 BGB917536 AWF917536 AMJ917536 ACN917536 SR917536 IV917536 C917536 WVH852000 WLL852000 WBP852000 VRT852000 VHX852000 UYB852000 UOF852000 UEJ852000 TUN852000 TKR852000 TAV852000 SQZ852000 SHD852000 RXH852000 RNL852000 RDP852000 QTT852000 QJX852000 QAB852000 PQF852000 PGJ852000 OWN852000 OMR852000 OCV852000 NSZ852000 NJD852000 MZH852000 MPL852000 MFP852000 LVT852000 LLX852000 LCB852000 KSF852000 KIJ852000 JYN852000 JOR852000 JEV852000 IUZ852000 ILD852000 IBH852000 HRL852000 HHP852000 GXT852000 GNX852000 GEB852000 FUF852000 FKJ852000 FAN852000 EQR852000 EGV852000 DWZ852000 DND852000 DDH852000 CTL852000 CJP852000 BZT852000 BPX852000 BGB852000 AWF852000 AMJ852000 ACN852000 SR852000 IV852000 C852000 WVH786464 WLL786464 WBP786464 VRT786464 VHX786464 UYB786464 UOF786464 UEJ786464 TUN786464 TKR786464 TAV786464 SQZ786464 SHD786464 RXH786464 RNL786464 RDP786464 QTT786464 QJX786464 QAB786464 PQF786464 PGJ786464 OWN786464 OMR786464 OCV786464 NSZ786464 NJD786464 MZH786464 MPL786464 MFP786464 LVT786464 LLX786464 LCB786464 KSF786464 KIJ786464 JYN786464 JOR786464 JEV786464 IUZ786464 ILD786464 IBH786464 HRL786464 HHP786464 GXT786464 GNX786464 GEB786464 FUF786464 FKJ786464 FAN786464 EQR786464 EGV786464 DWZ786464 DND786464 DDH786464 CTL786464 CJP786464 BZT786464 BPX786464 BGB786464 AWF786464 AMJ786464 ACN786464 SR786464 IV786464 C786464 WVH720928 WLL720928 WBP720928 VRT720928 VHX720928 UYB720928 UOF720928 UEJ720928 TUN720928 TKR720928 TAV720928 SQZ720928 SHD720928 RXH720928 RNL720928 RDP720928 QTT720928 QJX720928 QAB720928 PQF720928 PGJ720928 OWN720928 OMR720928 OCV720928 NSZ720928 NJD720928 MZH720928 MPL720928 MFP720928 LVT720928 LLX720928 LCB720928 KSF720928 KIJ720928 JYN720928 JOR720928 JEV720928 IUZ720928 ILD720928 IBH720928 HRL720928 HHP720928 GXT720928 GNX720928 GEB720928 FUF720928 FKJ720928 FAN720928 EQR720928 EGV720928 DWZ720928 DND720928 DDH720928 CTL720928 CJP720928 BZT720928 BPX720928 BGB720928 AWF720928 AMJ720928 ACN720928 SR720928 IV720928 C720928 WVH655392 WLL655392 WBP655392 VRT655392 VHX655392 UYB655392 UOF655392 UEJ655392 TUN655392 TKR655392 TAV655392 SQZ655392 SHD655392 RXH655392 RNL655392 RDP655392 QTT655392 QJX655392 QAB655392 PQF655392 PGJ655392 OWN655392 OMR655392 OCV655392 NSZ655392 NJD655392 MZH655392 MPL655392 MFP655392 LVT655392 LLX655392 LCB655392 KSF655392 KIJ655392 JYN655392 JOR655392 JEV655392 IUZ655392 ILD655392 IBH655392 HRL655392 HHP655392 GXT655392 GNX655392 GEB655392 FUF655392 FKJ655392 FAN655392 EQR655392 EGV655392 DWZ655392 DND655392 DDH655392 CTL655392 CJP655392 BZT655392 BPX655392 BGB655392 AWF655392 AMJ655392 ACN655392 SR655392 IV655392 C655392 WVH589856 WLL589856 WBP589856 VRT589856 VHX589856 UYB589856 UOF589856 UEJ589856 TUN589856 TKR589856 TAV589856 SQZ589856 SHD589856 RXH589856 RNL589856 RDP589856 QTT589856 QJX589856 QAB589856 PQF589856 PGJ589856 OWN589856 OMR589856 OCV589856 NSZ589856 NJD589856 MZH589856 MPL589856 MFP589856 LVT589856 LLX589856 LCB589856 KSF589856 KIJ589856 JYN589856 JOR589856 JEV589856 IUZ589856 ILD589856 IBH589856 HRL589856 HHP589856 GXT589856 GNX589856 GEB589856 FUF589856 FKJ589856 FAN589856 EQR589856 EGV589856 DWZ589856 DND589856 DDH589856 CTL589856 CJP589856 BZT589856 BPX589856 BGB589856 AWF589856 AMJ589856 ACN589856 SR589856 IV589856 C589856 WVH524320 WLL524320 WBP524320 VRT524320 VHX524320 UYB524320 UOF524320 UEJ524320 TUN524320 TKR524320 TAV524320 SQZ524320 SHD524320 RXH524320 RNL524320 RDP524320 QTT524320 QJX524320 QAB524320 PQF524320 PGJ524320 OWN524320 OMR524320 OCV524320 NSZ524320 NJD524320 MZH524320 MPL524320 MFP524320 LVT524320 LLX524320 LCB524320 KSF524320 KIJ524320 JYN524320 JOR524320 JEV524320 IUZ524320 ILD524320 IBH524320 HRL524320 HHP524320 GXT524320 GNX524320 GEB524320 FUF524320 FKJ524320 FAN524320 EQR524320 EGV524320 DWZ524320 DND524320 DDH524320 CTL524320 CJP524320 BZT524320 BPX524320 BGB524320 AWF524320 AMJ524320 ACN524320 SR524320 IV524320 C524320 WVH458784 WLL458784 WBP458784 VRT458784 VHX458784 UYB458784 UOF458784 UEJ458784 TUN458784 TKR458784 TAV458784 SQZ458784 SHD458784 RXH458784 RNL458784 RDP458784 QTT458784 QJX458784 QAB458784 PQF458784 PGJ458784 OWN458784 OMR458784 OCV458784 NSZ458784 NJD458784 MZH458784 MPL458784 MFP458784 LVT458784 LLX458784 LCB458784 KSF458784 KIJ458784 JYN458784 JOR458784 JEV458784 IUZ458784 ILD458784 IBH458784 HRL458784 HHP458784 GXT458784 GNX458784 GEB458784 FUF458784 FKJ458784 FAN458784 EQR458784 EGV458784 DWZ458784 DND458784 DDH458784 CTL458784 CJP458784 BZT458784 BPX458784 BGB458784 AWF458784 AMJ458784 ACN458784 SR458784 IV458784 C458784 WVH393248 WLL393248 WBP393248 VRT393248 VHX393248 UYB393248 UOF393248 UEJ393248 TUN393248 TKR393248 TAV393248 SQZ393248 SHD393248 RXH393248 RNL393248 RDP393248 QTT393248 QJX393248 QAB393248 PQF393248 PGJ393248 OWN393248 OMR393248 OCV393248 NSZ393248 NJD393248 MZH393248 MPL393248 MFP393248 LVT393248 LLX393248 LCB393248 KSF393248 KIJ393248 JYN393248 JOR393248 JEV393248 IUZ393248 ILD393248 IBH393248 HRL393248 HHP393248 GXT393248 GNX393248 GEB393248 FUF393248 FKJ393248 FAN393248 EQR393248 EGV393248 DWZ393248 DND393248 DDH393248 CTL393248 CJP393248 BZT393248 BPX393248 BGB393248 AWF393248 AMJ393248 ACN393248 SR393248 IV393248 C393248 WVH327712 WLL327712 WBP327712 VRT327712 VHX327712 UYB327712 UOF327712 UEJ327712 TUN327712 TKR327712 TAV327712 SQZ327712 SHD327712 RXH327712 RNL327712 RDP327712 QTT327712 QJX327712 QAB327712 PQF327712 PGJ327712 OWN327712 OMR327712 OCV327712 NSZ327712 NJD327712 MZH327712 MPL327712 MFP327712 LVT327712 LLX327712 LCB327712 KSF327712 KIJ327712 JYN327712 JOR327712 JEV327712 IUZ327712 ILD327712 IBH327712 HRL327712 HHP327712 GXT327712 GNX327712 GEB327712 FUF327712 FKJ327712 FAN327712 EQR327712 EGV327712 DWZ327712 DND327712 DDH327712 CTL327712 CJP327712 BZT327712 BPX327712 BGB327712 AWF327712 AMJ327712 ACN327712 SR327712 IV327712 C327712 WVH262176 WLL262176 WBP262176 VRT262176 VHX262176 UYB262176 UOF262176 UEJ262176 TUN262176 TKR262176 TAV262176 SQZ262176 SHD262176 RXH262176 RNL262176 RDP262176 QTT262176 QJX262176 QAB262176 PQF262176 PGJ262176 OWN262176 OMR262176 OCV262176 NSZ262176 NJD262176 MZH262176 MPL262176 MFP262176 LVT262176 LLX262176 LCB262176 KSF262176 KIJ262176 JYN262176 JOR262176 JEV262176 IUZ262176 ILD262176 IBH262176 HRL262176 HHP262176 GXT262176 GNX262176 GEB262176 FUF262176 FKJ262176 FAN262176 EQR262176 EGV262176 DWZ262176 DND262176 DDH262176 CTL262176 CJP262176 BZT262176 BPX262176 BGB262176 AWF262176 AMJ262176 ACN262176 SR262176 IV262176 C262176 WVH196640 WLL196640 WBP196640 VRT196640 VHX196640 UYB196640 UOF196640 UEJ196640 TUN196640 TKR196640 TAV196640 SQZ196640 SHD196640 RXH196640 RNL196640 RDP196640 QTT196640 QJX196640 QAB196640 PQF196640 PGJ196640 OWN196640 OMR196640 OCV196640 NSZ196640 NJD196640 MZH196640 MPL196640 MFP196640 LVT196640 LLX196640 LCB196640 KSF196640 KIJ196640 JYN196640 JOR196640 JEV196640 IUZ196640 ILD196640 IBH196640 HRL196640 HHP196640 GXT196640 GNX196640 GEB196640 FUF196640 FKJ196640 FAN196640 EQR196640 EGV196640 DWZ196640 DND196640 DDH196640 CTL196640 CJP196640 BZT196640 BPX196640 BGB196640 AWF196640 AMJ196640 ACN196640 SR196640 IV196640 C196640 WVH131104 WLL131104 WBP131104 VRT131104 VHX131104 UYB131104 UOF131104 UEJ131104 TUN131104 TKR131104 TAV131104 SQZ131104 SHD131104 RXH131104 RNL131104 RDP131104 QTT131104 QJX131104 QAB131104 PQF131104 PGJ131104 OWN131104 OMR131104 OCV131104 NSZ131104 NJD131104 MZH131104 MPL131104 MFP131104 LVT131104 LLX131104 LCB131104 KSF131104 KIJ131104 JYN131104 JOR131104 JEV131104 IUZ131104 ILD131104 IBH131104 HRL131104 HHP131104 GXT131104 GNX131104 GEB131104 FUF131104 FKJ131104 FAN131104 EQR131104 EGV131104 DWZ131104 DND131104 DDH131104 CTL131104 CJP131104 BZT131104 BPX131104 BGB131104 AWF131104 AMJ131104 ACN131104 SR131104 IV131104 C131104 WVH65568 WLL65568 WBP65568 VRT65568 VHX65568 UYB65568 UOF65568 UEJ65568 TUN65568 TKR65568 TAV65568 SQZ65568 SHD65568 RXH65568 RNL65568 RDP65568 QTT65568 QJX65568 QAB65568 PQF65568 PGJ65568 OWN65568 OMR65568 OCV65568 NSZ65568 NJD65568 MZH65568 MPL65568 MFP65568 LVT65568 LLX65568 LCB65568 KSF65568 KIJ65568 JYN65568 JOR65568 JEV65568 IUZ65568 ILD65568 IBH65568 HRL65568 HHP65568 GXT65568 GNX65568 GEB65568 FUF65568 FKJ65568 FAN65568 EQR65568 EGV65568 DWZ65568 DND65568 DDH65568 CTL65568 CJP65568 BZT65568 BPX65568 BGB65568 AWF65568 AMJ65568 ACN65568 SR65568 IV65568 C65568 WLL983072">
      <formula1>0</formula1>
      <formula2>1</formula2>
    </dataValidation>
    <dataValidation type="list" allowBlank="1" showInputMessage="1" showErrorMessage="1" sqref="WVE983072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WLI983072 WBM983072 VRQ983072 VHU983072 UXY983072 UOC983072 UEG983072 TUK983072 TKO983072 TAS983072 SQW983072 SHA983072 RXE983072 RNI983072 RDM983072 QTQ983072 QJU983072 PZY983072 PQC983072 PGG983072 OWK983072 OMO983072 OCS983072 NSW983072 NJA983072 MZE983072 MPI983072 MFM983072 LVQ983072 LLU983072 LBY983072 KSC983072 KIG983072 JYK983072 JOO983072 JES983072 IUW983072 ILA983072 IBE983072 HRI983072 HHM983072 GXQ983072 GNU983072 GDY983072 FUC983072 FKG983072 FAK983072 EQO983072 EGS983072 DWW983072 DNA983072 DDE983072 CTI983072 CJM983072 BZQ983072 BPU983072 BFY983072 AWC983072 AMG983072 ACK983072 SO983072 IS983072 A983072 WVE917536 WLI917536 WBM917536 VRQ917536 VHU917536 UXY917536 UOC917536 UEG917536 TUK917536 TKO917536 TAS917536 SQW917536 SHA917536 RXE917536 RNI917536 RDM917536 QTQ917536 QJU917536 PZY917536 PQC917536 PGG917536 OWK917536 OMO917536 OCS917536 NSW917536 NJA917536 MZE917536 MPI917536 MFM917536 LVQ917536 LLU917536 LBY917536 KSC917536 KIG917536 JYK917536 JOO917536 JES917536 IUW917536 ILA917536 IBE917536 HRI917536 HHM917536 GXQ917536 GNU917536 GDY917536 FUC917536 FKG917536 FAK917536 EQO917536 EGS917536 DWW917536 DNA917536 DDE917536 CTI917536 CJM917536 BZQ917536 BPU917536 BFY917536 AWC917536 AMG917536 ACK917536 SO917536 IS917536 A917536 WVE852000 WLI852000 WBM852000 VRQ852000 VHU852000 UXY852000 UOC852000 UEG852000 TUK852000 TKO852000 TAS852000 SQW852000 SHA852000 RXE852000 RNI852000 RDM852000 QTQ852000 QJU852000 PZY852000 PQC852000 PGG852000 OWK852000 OMO852000 OCS852000 NSW852000 NJA852000 MZE852000 MPI852000 MFM852000 LVQ852000 LLU852000 LBY852000 KSC852000 KIG852000 JYK852000 JOO852000 JES852000 IUW852000 ILA852000 IBE852000 HRI852000 HHM852000 GXQ852000 GNU852000 GDY852000 FUC852000 FKG852000 FAK852000 EQO852000 EGS852000 DWW852000 DNA852000 DDE852000 CTI852000 CJM852000 BZQ852000 BPU852000 BFY852000 AWC852000 AMG852000 ACK852000 SO852000 IS852000 A852000 WVE786464 WLI786464 WBM786464 VRQ786464 VHU786464 UXY786464 UOC786464 UEG786464 TUK786464 TKO786464 TAS786464 SQW786464 SHA786464 RXE786464 RNI786464 RDM786464 QTQ786464 QJU786464 PZY786464 PQC786464 PGG786464 OWK786464 OMO786464 OCS786464 NSW786464 NJA786464 MZE786464 MPI786464 MFM786464 LVQ786464 LLU786464 LBY786464 KSC786464 KIG786464 JYK786464 JOO786464 JES786464 IUW786464 ILA786464 IBE786464 HRI786464 HHM786464 GXQ786464 GNU786464 GDY786464 FUC786464 FKG786464 FAK786464 EQO786464 EGS786464 DWW786464 DNA786464 DDE786464 CTI786464 CJM786464 BZQ786464 BPU786464 BFY786464 AWC786464 AMG786464 ACK786464 SO786464 IS786464 A786464 WVE720928 WLI720928 WBM720928 VRQ720928 VHU720928 UXY720928 UOC720928 UEG720928 TUK720928 TKO720928 TAS720928 SQW720928 SHA720928 RXE720928 RNI720928 RDM720928 QTQ720928 QJU720928 PZY720928 PQC720928 PGG720928 OWK720928 OMO720928 OCS720928 NSW720928 NJA720928 MZE720928 MPI720928 MFM720928 LVQ720928 LLU720928 LBY720928 KSC720928 KIG720928 JYK720928 JOO720928 JES720928 IUW720928 ILA720928 IBE720928 HRI720928 HHM720928 GXQ720928 GNU720928 GDY720928 FUC720928 FKG720928 FAK720928 EQO720928 EGS720928 DWW720928 DNA720928 DDE720928 CTI720928 CJM720928 BZQ720928 BPU720928 BFY720928 AWC720928 AMG720928 ACK720928 SO720928 IS720928 A720928 WVE655392 WLI655392 WBM655392 VRQ655392 VHU655392 UXY655392 UOC655392 UEG655392 TUK655392 TKO655392 TAS655392 SQW655392 SHA655392 RXE655392 RNI655392 RDM655392 QTQ655392 QJU655392 PZY655392 PQC655392 PGG655392 OWK655392 OMO655392 OCS655392 NSW655392 NJA655392 MZE655392 MPI655392 MFM655392 LVQ655392 LLU655392 LBY655392 KSC655392 KIG655392 JYK655392 JOO655392 JES655392 IUW655392 ILA655392 IBE655392 HRI655392 HHM655392 GXQ655392 GNU655392 GDY655392 FUC655392 FKG655392 FAK655392 EQO655392 EGS655392 DWW655392 DNA655392 DDE655392 CTI655392 CJM655392 BZQ655392 BPU655392 BFY655392 AWC655392 AMG655392 ACK655392 SO655392 IS655392 A655392 WVE589856 WLI589856 WBM589856 VRQ589856 VHU589856 UXY589856 UOC589856 UEG589856 TUK589856 TKO589856 TAS589856 SQW589856 SHA589856 RXE589856 RNI589856 RDM589856 QTQ589856 QJU589856 PZY589856 PQC589856 PGG589856 OWK589856 OMO589856 OCS589856 NSW589856 NJA589856 MZE589856 MPI589856 MFM589856 LVQ589856 LLU589856 LBY589856 KSC589856 KIG589856 JYK589856 JOO589856 JES589856 IUW589856 ILA589856 IBE589856 HRI589856 HHM589856 GXQ589856 GNU589856 GDY589856 FUC589856 FKG589856 FAK589856 EQO589856 EGS589856 DWW589856 DNA589856 DDE589856 CTI589856 CJM589856 BZQ589856 BPU589856 BFY589856 AWC589856 AMG589856 ACK589856 SO589856 IS589856 A589856 WVE524320 WLI524320 WBM524320 VRQ524320 VHU524320 UXY524320 UOC524320 UEG524320 TUK524320 TKO524320 TAS524320 SQW524320 SHA524320 RXE524320 RNI524320 RDM524320 QTQ524320 QJU524320 PZY524320 PQC524320 PGG524320 OWK524320 OMO524320 OCS524320 NSW524320 NJA524320 MZE524320 MPI524320 MFM524320 LVQ524320 LLU524320 LBY524320 KSC524320 KIG524320 JYK524320 JOO524320 JES524320 IUW524320 ILA524320 IBE524320 HRI524320 HHM524320 GXQ524320 GNU524320 GDY524320 FUC524320 FKG524320 FAK524320 EQO524320 EGS524320 DWW524320 DNA524320 DDE524320 CTI524320 CJM524320 BZQ524320 BPU524320 BFY524320 AWC524320 AMG524320 ACK524320 SO524320 IS524320 A524320 WVE458784 WLI458784 WBM458784 VRQ458784 VHU458784 UXY458784 UOC458784 UEG458784 TUK458784 TKO458784 TAS458784 SQW458784 SHA458784 RXE458784 RNI458784 RDM458784 QTQ458784 QJU458784 PZY458784 PQC458784 PGG458784 OWK458784 OMO458784 OCS458784 NSW458784 NJA458784 MZE458784 MPI458784 MFM458784 LVQ458784 LLU458784 LBY458784 KSC458784 KIG458784 JYK458784 JOO458784 JES458784 IUW458784 ILA458784 IBE458784 HRI458784 HHM458784 GXQ458784 GNU458784 GDY458784 FUC458784 FKG458784 FAK458784 EQO458784 EGS458784 DWW458784 DNA458784 DDE458784 CTI458784 CJM458784 BZQ458784 BPU458784 BFY458784 AWC458784 AMG458784 ACK458784 SO458784 IS458784 A458784 WVE393248 WLI393248 WBM393248 VRQ393248 VHU393248 UXY393248 UOC393248 UEG393248 TUK393248 TKO393248 TAS393248 SQW393248 SHA393248 RXE393248 RNI393248 RDM393248 QTQ393248 QJU393248 PZY393248 PQC393248 PGG393248 OWK393248 OMO393248 OCS393248 NSW393248 NJA393248 MZE393248 MPI393248 MFM393248 LVQ393248 LLU393248 LBY393248 KSC393248 KIG393248 JYK393248 JOO393248 JES393248 IUW393248 ILA393248 IBE393248 HRI393248 HHM393248 GXQ393248 GNU393248 GDY393248 FUC393248 FKG393248 FAK393248 EQO393248 EGS393248 DWW393248 DNA393248 DDE393248 CTI393248 CJM393248 BZQ393248 BPU393248 BFY393248 AWC393248 AMG393248 ACK393248 SO393248 IS393248 A393248 WVE327712 WLI327712 WBM327712 VRQ327712 VHU327712 UXY327712 UOC327712 UEG327712 TUK327712 TKO327712 TAS327712 SQW327712 SHA327712 RXE327712 RNI327712 RDM327712 QTQ327712 QJU327712 PZY327712 PQC327712 PGG327712 OWK327712 OMO327712 OCS327712 NSW327712 NJA327712 MZE327712 MPI327712 MFM327712 LVQ327712 LLU327712 LBY327712 KSC327712 KIG327712 JYK327712 JOO327712 JES327712 IUW327712 ILA327712 IBE327712 HRI327712 HHM327712 GXQ327712 GNU327712 GDY327712 FUC327712 FKG327712 FAK327712 EQO327712 EGS327712 DWW327712 DNA327712 DDE327712 CTI327712 CJM327712 BZQ327712 BPU327712 BFY327712 AWC327712 AMG327712 ACK327712 SO327712 IS327712 A327712 WVE262176 WLI262176 WBM262176 VRQ262176 VHU262176 UXY262176 UOC262176 UEG262176 TUK262176 TKO262176 TAS262176 SQW262176 SHA262176 RXE262176 RNI262176 RDM262176 QTQ262176 QJU262176 PZY262176 PQC262176 PGG262176 OWK262176 OMO262176 OCS262176 NSW262176 NJA262176 MZE262176 MPI262176 MFM262176 LVQ262176 LLU262176 LBY262176 KSC262176 KIG262176 JYK262176 JOO262176 JES262176 IUW262176 ILA262176 IBE262176 HRI262176 HHM262176 GXQ262176 GNU262176 GDY262176 FUC262176 FKG262176 FAK262176 EQO262176 EGS262176 DWW262176 DNA262176 DDE262176 CTI262176 CJM262176 BZQ262176 BPU262176 BFY262176 AWC262176 AMG262176 ACK262176 SO262176 IS262176 A262176 WVE196640 WLI196640 WBM196640 VRQ196640 VHU196640 UXY196640 UOC196640 UEG196640 TUK196640 TKO196640 TAS196640 SQW196640 SHA196640 RXE196640 RNI196640 RDM196640 QTQ196640 QJU196640 PZY196640 PQC196640 PGG196640 OWK196640 OMO196640 OCS196640 NSW196640 NJA196640 MZE196640 MPI196640 MFM196640 LVQ196640 LLU196640 LBY196640 KSC196640 KIG196640 JYK196640 JOO196640 JES196640 IUW196640 ILA196640 IBE196640 HRI196640 HHM196640 GXQ196640 GNU196640 GDY196640 FUC196640 FKG196640 FAK196640 EQO196640 EGS196640 DWW196640 DNA196640 DDE196640 CTI196640 CJM196640 BZQ196640 BPU196640 BFY196640 AWC196640 AMG196640 ACK196640 SO196640 IS196640 A196640 WVE131104 WLI131104 WBM131104 VRQ131104 VHU131104 UXY131104 UOC131104 UEG131104 TUK131104 TKO131104 TAS131104 SQW131104 SHA131104 RXE131104 RNI131104 RDM131104 QTQ131104 QJU131104 PZY131104 PQC131104 PGG131104 OWK131104 OMO131104 OCS131104 NSW131104 NJA131104 MZE131104 MPI131104 MFM131104 LVQ131104 LLU131104 LBY131104 KSC131104 KIG131104 JYK131104 JOO131104 JES131104 IUW131104 ILA131104 IBE131104 HRI131104 HHM131104 GXQ131104 GNU131104 GDY131104 FUC131104 FKG131104 FAK131104 EQO131104 EGS131104 DWW131104 DNA131104 DDE131104 CTI131104 CJM131104 BZQ131104 BPU131104 BFY131104 AWC131104 AMG131104 ACK131104 SO131104 IS131104 A131104 WVE65568 WLI65568 WBM65568 VRQ65568 VHU65568 UXY65568 UOC65568 UEG65568 TUK65568 TKO65568 TAS65568 SQW65568 SHA65568 RXE65568 RNI65568 RDM65568 QTQ65568 QJU65568 PZY65568 PQC65568 PGG65568 OWK65568 OMO65568 OCS65568 NSW65568 NJA65568 MZE65568 MPI65568 MFM65568 LVQ65568 LLU65568 LBY65568 KSC65568 KIG65568 JYK65568 JOO65568 JES65568 IUW65568 ILA65568 IBE65568 HRI65568 HHM65568 GXQ65568 GNU65568 GDY65568 FUC65568 FKG65568 FAK65568 EQO65568 EGS65568 DWW65568 DNA65568 DDE65568 CTI65568 CJM65568 BZQ65568 BPU65568 BFY65568 AWC65568 AMG65568 ACK65568 SO65568 IS65568 A65568">
      <formula1>"1,2,3,4,5"</formula1>
    </dataValidation>
  </dataValidation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2:Z211"/>
  <sheetViews>
    <sheetView topLeftCell="B1" zoomScale="70" zoomScaleNormal="70" workbookViewId="0">
      <selection activeCell="B26" sqref="B26"/>
    </sheetView>
  </sheetViews>
  <sheetFormatPr baseColWidth="10" defaultRowHeight="15"/>
  <cols>
    <col min="1" max="1" width="3.140625" style="1" bestFit="1" customWidth="1"/>
    <col min="2" max="2" width="102.7109375" style="1" bestFit="1" customWidth="1"/>
    <col min="3" max="3" width="24" style="439" customWidth="1"/>
    <col min="4" max="4" width="26.7109375" style="1" customWidth="1"/>
    <col min="5" max="5" width="25" style="235"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2" width="29.140625" style="1" customWidth="1"/>
    <col min="13" max="13" width="18.7109375" style="236" customWidth="1"/>
    <col min="14" max="14" width="22.140625" style="236" customWidth="1"/>
    <col min="15" max="15" width="26.140625" style="236" customWidth="1"/>
    <col min="16" max="16" width="19.5703125" style="236" bestFit="1" customWidth="1"/>
    <col min="17" max="17" width="32" style="236"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580</v>
      </c>
      <c r="D6" s="1258"/>
      <c r="E6" s="1258"/>
      <c r="F6" s="1258"/>
      <c r="G6" s="1258"/>
      <c r="H6" s="1258"/>
      <c r="I6" s="1258"/>
      <c r="J6" s="1258"/>
      <c r="K6" s="1258"/>
      <c r="L6" s="1258"/>
      <c r="M6" s="1258"/>
      <c r="N6" s="1259"/>
    </row>
    <row r="7" spans="2:16" ht="16.5" thickBot="1">
      <c r="B7" s="5" t="s">
        <v>4</v>
      </c>
      <c r="C7" s="1258" t="s">
        <v>349</v>
      </c>
      <c r="D7" s="1258"/>
      <c r="E7" s="1258"/>
      <c r="F7" s="1258"/>
      <c r="G7" s="1258"/>
      <c r="H7" s="1258"/>
      <c r="I7" s="1258"/>
      <c r="J7" s="1258"/>
      <c r="K7" s="1258"/>
      <c r="L7" s="1258"/>
      <c r="M7" s="1258"/>
      <c r="N7" s="1259"/>
    </row>
    <row r="8" spans="2:16" ht="16.5" thickBot="1">
      <c r="B8" s="5" t="s">
        <v>5</v>
      </c>
      <c r="C8" s="1258" t="s">
        <v>581</v>
      </c>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146</v>
      </c>
      <c r="C10" s="1260">
        <v>8</v>
      </c>
      <c r="D10" s="1260"/>
      <c r="E10" s="1261"/>
      <c r="F10" s="6"/>
      <c r="G10" s="6"/>
      <c r="H10" s="6"/>
      <c r="I10" s="6"/>
      <c r="J10" s="6"/>
      <c r="K10" s="6"/>
      <c r="L10" s="6"/>
      <c r="M10" s="3"/>
      <c r="N10" s="4"/>
    </row>
    <row r="11" spans="2:16" ht="16.5" thickBot="1">
      <c r="B11" s="8" t="s">
        <v>8</v>
      </c>
      <c r="C11" s="440">
        <v>41977</v>
      </c>
      <c r="D11" s="10"/>
      <c r="E11" s="242"/>
      <c r="F11" s="10"/>
      <c r="G11" s="10"/>
      <c r="H11" s="10"/>
      <c r="I11" s="10"/>
      <c r="J11" s="10"/>
      <c r="K11" s="10"/>
      <c r="L11" s="10"/>
      <c r="M11" s="10"/>
      <c r="N11" s="11"/>
    </row>
    <row r="12" spans="2:16" ht="15.75">
      <c r="B12" s="12"/>
      <c r="C12" s="441"/>
      <c r="D12" s="14"/>
      <c r="E12" s="247"/>
      <c r="F12" s="14"/>
      <c r="G12" s="14"/>
      <c r="H12" s="14"/>
      <c r="I12" s="15"/>
      <c r="J12" s="15"/>
      <c r="K12" s="15"/>
      <c r="L12" s="15"/>
      <c r="N12" s="14"/>
    </row>
    <row r="13" spans="2:16">
      <c r="I13" s="15"/>
      <c r="J13" s="15"/>
      <c r="K13" s="15"/>
      <c r="L13" s="15"/>
      <c r="N13" s="442"/>
    </row>
    <row r="14" spans="2:16" ht="45.75" customHeight="1">
      <c r="B14" s="1262" t="s">
        <v>9</v>
      </c>
      <c r="C14" s="1262"/>
      <c r="D14" s="17" t="s">
        <v>10</v>
      </c>
      <c r="E14" s="250" t="s">
        <v>11</v>
      </c>
      <c r="F14" s="17" t="s">
        <v>12</v>
      </c>
      <c r="G14" s="776"/>
      <c r="I14" s="19"/>
      <c r="J14" s="19"/>
      <c r="K14" s="19"/>
      <c r="L14" s="19"/>
      <c r="M14" s="261"/>
      <c r="N14" s="442"/>
    </row>
    <row r="15" spans="2:16">
      <c r="B15" s="1262"/>
      <c r="C15" s="1262"/>
      <c r="D15" s="17">
        <v>1</v>
      </c>
      <c r="E15" s="208"/>
      <c r="F15" s="20"/>
      <c r="G15" s="779"/>
      <c r="I15" s="23"/>
      <c r="J15" s="23"/>
      <c r="K15" s="23"/>
      <c r="L15" s="23"/>
      <c r="M15" s="443"/>
      <c r="N15" s="442"/>
    </row>
    <row r="16" spans="2:16">
      <c r="B16" s="1262"/>
      <c r="C16" s="1262"/>
      <c r="D16" s="17">
        <v>2</v>
      </c>
      <c r="E16" s="208"/>
      <c r="F16" s="20"/>
      <c r="G16" s="779"/>
      <c r="I16" s="23"/>
      <c r="J16" s="23"/>
      <c r="K16" s="23"/>
      <c r="L16" s="23"/>
      <c r="M16" s="443"/>
      <c r="N16" s="442"/>
    </row>
    <row r="17" spans="1:14">
      <c r="B17" s="1262"/>
      <c r="C17" s="1262"/>
      <c r="D17" s="17">
        <v>3</v>
      </c>
      <c r="E17" s="208"/>
      <c r="F17" s="20"/>
      <c r="G17" s="779"/>
      <c r="I17" s="23"/>
      <c r="J17" s="23"/>
      <c r="K17" s="23"/>
      <c r="L17" s="23"/>
      <c r="M17" s="443"/>
      <c r="N17" s="442"/>
    </row>
    <row r="18" spans="1:14">
      <c r="B18" s="1262"/>
      <c r="C18" s="1262"/>
      <c r="D18" s="17">
        <v>4</v>
      </c>
      <c r="E18" s="257"/>
      <c r="F18" s="20"/>
      <c r="G18" s="779"/>
      <c r="H18" s="25"/>
      <c r="I18" s="23"/>
      <c r="J18" s="23"/>
      <c r="K18" s="23"/>
      <c r="L18" s="23"/>
      <c r="M18" s="443"/>
      <c r="N18" s="444"/>
    </row>
    <row r="19" spans="1:14">
      <c r="B19" s="1262"/>
      <c r="C19" s="1262"/>
      <c r="D19" s="17">
        <v>5</v>
      </c>
      <c r="E19" s="257"/>
      <c r="F19" s="20"/>
      <c r="G19" s="779"/>
      <c r="H19" s="25"/>
      <c r="I19" s="27"/>
      <c r="J19" s="27"/>
      <c r="K19" s="27"/>
      <c r="L19" s="27"/>
      <c r="M19" s="445"/>
      <c r="N19" s="444"/>
    </row>
    <row r="20" spans="1:14">
      <c r="B20" s="1262"/>
      <c r="C20" s="1262"/>
      <c r="D20" s="17">
        <v>6</v>
      </c>
      <c r="E20" s="257"/>
      <c r="F20" s="20"/>
      <c r="G20" s="779"/>
      <c r="H20" s="25"/>
      <c r="I20" s="15"/>
      <c r="J20" s="15"/>
      <c r="K20" s="15"/>
      <c r="L20" s="15"/>
      <c r="N20" s="444"/>
    </row>
    <row r="21" spans="1:14">
      <c r="B21" s="1262"/>
      <c r="C21" s="1262"/>
      <c r="D21" s="17">
        <v>7</v>
      </c>
      <c r="E21" s="257"/>
      <c r="F21" s="20"/>
      <c r="G21" s="779"/>
      <c r="H21" s="25"/>
      <c r="I21" s="15"/>
      <c r="J21" s="15"/>
      <c r="K21" s="15"/>
      <c r="L21" s="15"/>
      <c r="N21" s="444"/>
    </row>
    <row r="22" spans="1:14">
      <c r="B22" s="1262"/>
      <c r="C22" s="1262"/>
      <c r="D22" s="17">
        <v>8</v>
      </c>
      <c r="E22" s="257">
        <v>2409876274</v>
      </c>
      <c r="F22" s="446">
        <v>1154</v>
      </c>
      <c r="G22" s="779"/>
      <c r="H22" s="25"/>
      <c r="I22" s="15"/>
      <c r="J22" s="15"/>
      <c r="K22" s="15"/>
      <c r="L22" s="15"/>
      <c r="N22" s="444"/>
    </row>
    <row r="23" spans="1:14" ht="15.75" thickBot="1">
      <c r="B23" s="1263" t="s">
        <v>13</v>
      </c>
      <c r="C23" s="1264"/>
      <c r="D23" s="17"/>
      <c r="E23" s="447">
        <f>SUM(E15:E22)</f>
        <v>2409876274</v>
      </c>
      <c r="F23" s="447">
        <f>SUM(F15:F22)</f>
        <v>1154</v>
      </c>
      <c r="G23" s="779"/>
      <c r="H23" s="25"/>
      <c r="I23" s="15"/>
      <c r="J23" s="15"/>
      <c r="K23" s="15"/>
      <c r="L23" s="15"/>
      <c r="N23" s="444"/>
    </row>
    <row r="24" spans="1:14" ht="45.75" thickBot="1">
      <c r="A24" s="30"/>
      <c r="B24" s="31" t="s">
        <v>14</v>
      </c>
      <c r="C24" s="448" t="s">
        <v>15</v>
      </c>
      <c r="E24" s="252"/>
      <c r="F24" s="19"/>
      <c r="G24" s="19"/>
      <c r="H24" s="19"/>
      <c r="I24" s="32"/>
      <c r="J24" s="32"/>
      <c r="K24" s="32"/>
      <c r="L24" s="32"/>
      <c r="M24" s="449"/>
    </row>
    <row r="25" spans="1:14" ht="15.75" thickBot="1">
      <c r="A25" s="33">
        <v>1</v>
      </c>
      <c r="C25" s="450">
        <f>F23*80%</f>
        <v>923.2</v>
      </c>
      <c r="D25" s="266"/>
      <c r="E25" s="267">
        <f>E23</f>
        <v>2409876274</v>
      </c>
      <c r="F25" s="451"/>
      <c r="G25" s="37"/>
      <c r="H25" s="37"/>
      <c r="I25" s="38"/>
      <c r="J25" s="38"/>
      <c r="K25" s="38"/>
      <c r="L25" s="38"/>
      <c r="M25" s="452"/>
    </row>
    <row r="26" spans="1:14">
      <c r="A26" s="39"/>
      <c r="C26" s="453"/>
      <c r="D26" s="23"/>
      <c r="E26" s="272"/>
      <c r="F26" s="37"/>
      <c r="G26" s="37"/>
      <c r="H26" s="37"/>
      <c r="I26" s="38"/>
      <c r="J26" s="38"/>
      <c r="K26" s="38"/>
      <c r="L26" s="38"/>
      <c r="M26" s="452"/>
    </row>
    <row r="27" spans="1:14">
      <c r="A27" s="39"/>
      <c r="C27" s="453"/>
      <c r="D27" s="23"/>
      <c r="E27" s="272"/>
      <c r="F27" s="37"/>
      <c r="G27" s="37"/>
      <c r="H27" s="37"/>
      <c r="I27" s="38"/>
      <c r="J27" s="38"/>
      <c r="K27" s="38"/>
      <c r="L27" s="38"/>
      <c r="M27" s="452"/>
    </row>
    <row r="28" spans="1:14">
      <c r="A28" s="39"/>
      <c r="B28" s="42" t="s">
        <v>16</v>
      </c>
      <c r="C28" s="454"/>
      <c r="D28"/>
      <c r="E28" s="273"/>
      <c r="F28"/>
      <c r="G28"/>
      <c r="H28"/>
      <c r="I28" s="15"/>
      <c r="J28" s="15"/>
      <c r="K28" s="15"/>
      <c r="L28" s="15"/>
      <c r="N28" s="442"/>
    </row>
    <row r="29" spans="1:14">
      <c r="A29" s="39"/>
      <c r="B29"/>
      <c r="C29" s="454"/>
      <c r="D29"/>
      <c r="E29" s="273"/>
      <c r="F29"/>
      <c r="G29"/>
      <c r="H29"/>
      <c r="I29" s="15"/>
      <c r="J29" s="15"/>
      <c r="K29" s="15"/>
      <c r="L29" s="15"/>
      <c r="N29" s="442"/>
    </row>
    <row r="30" spans="1:14">
      <c r="A30" s="39"/>
      <c r="B30" s="43" t="s">
        <v>17</v>
      </c>
      <c r="C30" s="455" t="s">
        <v>18</v>
      </c>
      <c r="D30" s="43" t="s">
        <v>19</v>
      </c>
      <c r="E30" s="273"/>
      <c r="F30"/>
      <c r="G30"/>
      <c r="H30"/>
      <c r="I30" s="15"/>
      <c r="J30" s="15"/>
      <c r="K30" s="15"/>
      <c r="L30" s="15"/>
      <c r="N30" s="442"/>
    </row>
    <row r="31" spans="1:14">
      <c r="A31" s="39"/>
      <c r="B31" s="44" t="s">
        <v>20</v>
      </c>
      <c r="C31" s="456" t="s">
        <v>184</v>
      </c>
      <c r="D31" s="44"/>
      <c r="E31" s="273"/>
      <c r="F31"/>
      <c r="G31"/>
      <c r="H31"/>
      <c r="I31" s="15"/>
      <c r="J31" s="15"/>
      <c r="K31" s="15"/>
      <c r="L31" s="15"/>
      <c r="N31" s="442"/>
    </row>
    <row r="32" spans="1:14">
      <c r="A32" s="39"/>
      <c r="B32" s="44" t="s">
        <v>21</v>
      </c>
      <c r="C32" s="456" t="s">
        <v>184</v>
      </c>
      <c r="D32" s="44"/>
      <c r="E32" s="273"/>
      <c r="F32"/>
      <c r="G32"/>
      <c r="H32"/>
      <c r="I32" s="15"/>
      <c r="J32" s="15"/>
      <c r="K32" s="15"/>
      <c r="L32" s="15"/>
      <c r="N32" s="442"/>
    </row>
    <row r="33" spans="1:14">
      <c r="A33" s="39"/>
      <c r="B33" s="44" t="s">
        <v>22</v>
      </c>
      <c r="C33" s="456" t="s">
        <v>184</v>
      </c>
      <c r="D33" s="44"/>
      <c r="E33" s="273"/>
      <c r="F33"/>
      <c r="G33"/>
      <c r="H33"/>
      <c r="I33" s="15"/>
      <c r="J33" s="15"/>
      <c r="K33" s="15"/>
      <c r="L33" s="15"/>
      <c r="N33" s="442"/>
    </row>
    <row r="34" spans="1:14">
      <c r="A34" s="39"/>
      <c r="B34" s="44" t="s">
        <v>23</v>
      </c>
      <c r="C34" s="456"/>
      <c r="D34" s="44" t="s">
        <v>184</v>
      </c>
      <c r="E34" s="273"/>
      <c r="F34"/>
      <c r="G34"/>
      <c r="H34"/>
      <c r="I34" s="15"/>
      <c r="J34" s="15"/>
      <c r="K34" s="15"/>
      <c r="L34" s="15"/>
      <c r="N34" s="442"/>
    </row>
    <row r="35" spans="1:14">
      <c r="A35" s="39"/>
      <c r="B35" s="46" t="s">
        <v>312</v>
      </c>
      <c r="C35" s="457" t="s">
        <v>184</v>
      </c>
      <c r="D35" s="46"/>
      <c r="E35" s="273"/>
      <c r="F35"/>
      <c r="G35"/>
      <c r="H35"/>
      <c r="I35" s="15"/>
      <c r="J35" s="15"/>
      <c r="K35" s="15"/>
      <c r="L35" s="15"/>
      <c r="N35" s="442"/>
    </row>
    <row r="36" spans="1:14">
      <c r="A36" s="39"/>
      <c r="B36"/>
      <c r="C36" s="454"/>
      <c r="D36"/>
      <c r="E36" s="273"/>
      <c r="F36"/>
      <c r="G36"/>
      <c r="H36"/>
      <c r="I36" s="15"/>
      <c r="J36" s="15"/>
      <c r="K36" s="15"/>
      <c r="L36" s="15"/>
      <c r="N36" s="442"/>
    </row>
    <row r="37" spans="1:14">
      <c r="A37" s="39"/>
      <c r="B37" s="42" t="s">
        <v>25</v>
      </c>
      <c r="C37" s="454"/>
      <c r="D37"/>
      <c r="E37" s="273"/>
      <c r="F37"/>
      <c r="G37"/>
      <c r="H37"/>
      <c r="I37" s="15"/>
      <c r="J37" s="15"/>
      <c r="K37" s="15"/>
      <c r="L37" s="15"/>
      <c r="N37" s="442"/>
    </row>
    <row r="38" spans="1:14">
      <c r="A38" s="39"/>
      <c r="B38"/>
      <c r="C38" s="454"/>
      <c r="D38"/>
      <c r="E38" s="273"/>
      <c r="F38"/>
      <c r="G38"/>
      <c r="H38"/>
      <c r="I38" s="15"/>
      <c r="J38" s="15"/>
      <c r="K38" s="15"/>
      <c r="L38" s="15"/>
      <c r="N38" s="442"/>
    </row>
    <row r="39" spans="1:14">
      <c r="A39" s="39"/>
      <c r="B39"/>
      <c r="C39" s="454"/>
      <c r="D39"/>
      <c r="E39" s="273"/>
      <c r="F39"/>
      <c r="G39"/>
      <c r="H39"/>
      <c r="I39" s="15"/>
      <c r="J39" s="15"/>
      <c r="K39" s="15"/>
      <c r="L39" s="15"/>
      <c r="N39" s="442"/>
    </row>
    <row r="40" spans="1:14">
      <c r="A40" s="39"/>
      <c r="B40" s="43" t="s">
        <v>17</v>
      </c>
      <c r="C40" s="455" t="s">
        <v>26</v>
      </c>
      <c r="D40" s="48" t="s">
        <v>27</v>
      </c>
      <c r="E40" s="277" t="s">
        <v>28</v>
      </c>
      <c r="F40"/>
      <c r="G40"/>
      <c r="H40"/>
      <c r="I40" s="15"/>
      <c r="J40" s="15"/>
      <c r="K40" s="15"/>
      <c r="L40" s="15"/>
      <c r="N40" s="442"/>
    </row>
    <row r="41" spans="1:14" ht="28.5">
      <c r="A41" s="39"/>
      <c r="B41" s="49" t="s">
        <v>29</v>
      </c>
      <c r="C41" s="458">
        <v>40</v>
      </c>
      <c r="D41" s="278">
        <v>0</v>
      </c>
      <c r="E41" s="1540">
        <f>+D41+D42</f>
        <v>0</v>
      </c>
      <c r="F41"/>
      <c r="G41"/>
      <c r="H41"/>
      <c r="I41" s="15"/>
      <c r="J41" s="15"/>
      <c r="K41" s="15"/>
      <c r="L41" s="15"/>
      <c r="N41" s="442"/>
    </row>
    <row r="42" spans="1:14" ht="42.75">
      <c r="A42" s="39"/>
      <c r="B42" s="49" t="s">
        <v>30</v>
      </c>
      <c r="C42" s="458">
        <v>60</v>
      </c>
      <c r="D42" s="459">
        <v>0</v>
      </c>
      <c r="E42" s="1543"/>
      <c r="F42"/>
      <c r="G42"/>
      <c r="H42"/>
      <c r="I42" s="15"/>
      <c r="J42" s="15"/>
      <c r="K42" s="15"/>
      <c r="L42" s="15"/>
      <c r="N42" s="442"/>
    </row>
    <row r="43" spans="1:14">
      <c r="A43" s="39"/>
      <c r="C43" s="453"/>
      <c r="D43" s="23"/>
      <c r="E43" s="272"/>
      <c r="F43" s="37"/>
      <c r="G43" s="37"/>
      <c r="H43" s="37"/>
      <c r="I43" s="38"/>
      <c r="J43" s="38"/>
      <c r="K43" s="38"/>
      <c r="L43" s="38"/>
      <c r="M43" s="452"/>
    </row>
    <row r="44" spans="1:14">
      <c r="A44" s="39"/>
      <c r="C44" s="453"/>
      <c r="D44" s="23"/>
      <c r="E44" s="272"/>
      <c r="F44" s="37"/>
      <c r="G44" s="37"/>
      <c r="H44" s="37"/>
      <c r="I44" s="38"/>
      <c r="J44" s="38"/>
      <c r="K44" s="38"/>
      <c r="L44" s="38"/>
      <c r="M44" s="452"/>
    </row>
    <row r="45" spans="1:14">
      <c r="A45" s="39"/>
      <c r="C45" s="453"/>
      <c r="D45" s="23"/>
      <c r="E45" s="272"/>
      <c r="F45" s="37"/>
      <c r="G45" s="37"/>
      <c r="H45" s="37"/>
      <c r="I45" s="38"/>
      <c r="J45" s="38"/>
      <c r="K45" s="192"/>
      <c r="L45" s="38"/>
      <c r="M45" s="452"/>
    </row>
    <row r="46" spans="1:14" ht="15.75" thickBot="1">
      <c r="K46" s="460"/>
      <c r="M46" s="1544"/>
      <c r="N46" s="1544"/>
    </row>
    <row r="47" spans="1:14">
      <c r="B47" s="42" t="s">
        <v>32</v>
      </c>
      <c r="M47" s="461"/>
      <c r="N47" s="461"/>
    </row>
    <row r="48" spans="1:14" ht="15.75" thickBot="1">
      <c r="M48" s="461"/>
      <c r="N48" s="461"/>
    </row>
    <row r="49" spans="1:26" s="15" customFormat="1" ht="109.5" customHeight="1">
      <c r="B49" s="52" t="s">
        <v>33</v>
      </c>
      <c r="C49" s="462" t="s">
        <v>34</v>
      </c>
      <c r="D49" s="52" t="s">
        <v>35</v>
      </c>
      <c r="E49" s="280" t="s">
        <v>36</v>
      </c>
      <c r="F49" s="52" t="s">
        <v>37</v>
      </c>
      <c r="G49" s="52" t="s">
        <v>38</v>
      </c>
      <c r="H49" s="52" t="s">
        <v>39</v>
      </c>
      <c r="I49" s="52" t="s">
        <v>40</v>
      </c>
      <c r="J49" s="52" t="s">
        <v>41</v>
      </c>
      <c r="K49" s="52" t="s">
        <v>42</v>
      </c>
      <c r="L49" s="52" t="s">
        <v>43</v>
      </c>
      <c r="M49" s="53" t="s">
        <v>44</v>
      </c>
      <c r="N49" s="52" t="s">
        <v>45</v>
      </c>
      <c r="O49" s="282" t="s">
        <v>46</v>
      </c>
      <c r="P49" s="463" t="s">
        <v>47</v>
      </c>
      <c r="Q49" s="463" t="s">
        <v>48</v>
      </c>
    </row>
    <row r="50" spans="1:26" s="162" customFormat="1" ht="93" customHeight="1">
      <c r="A50" s="150">
        <v>1</v>
      </c>
      <c r="B50" s="297" t="s">
        <v>580</v>
      </c>
      <c r="C50" s="464" t="s">
        <v>582</v>
      </c>
      <c r="D50" s="299" t="s">
        <v>49</v>
      </c>
      <c r="E50" s="300" t="s">
        <v>583</v>
      </c>
      <c r="F50" s="294" t="s">
        <v>18</v>
      </c>
      <c r="G50" s="303" t="s">
        <v>223</v>
      </c>
      <c r="H50" s="301">
        <v>40182</v>
      </c>
      <c r="I50" s="302">
        <v>40543</v>
      </c>
      <c r="J50" s="294" t="s">
        <v>19</v>
      </c>
      <c r="K50" s="294">
        <f>(DAYS360(H50,I50))/30</f>
        <v>11.9</v>
      </c>
      <c r="L50" s="294">
        <v>0</v>
      </c>
      <c r="M50" s="294">
        <v>210</v>
      </c>
      <c r="N50" s="290" t="s">
        <v>223</v>
      </c>
      <c r="O50" s="294">
        <v>87133702</v>
      </c>
      <c r="P50" s="294">
        <v>63</v>
      </c>
      <c r="Q50" s="174"/>
      <c r="R50" s="175"/>
      <c r="S50" s="175"/>
      <c r="T50" s="175"/>
      <c r="U50" s="175"/>
      <c r="V50" s="175"/>
      <c r="W50" s="175"/>
      <c r="X50" s="175"/>
      <c r="Y50" s="175"/>
      <c r="Z50" s="175"/>
    </row>
    <row r="51" spans="1:26" s="162" customFormat="1" ht="85.5">
      <c r="A51" s="150">
        <f>+A50+1</f>
        <v>2</v>
      </c>
      <c r="B51" s="297" t="s">
        <v>580</v>
      </c>
      <c r="C51" s="464" t="s">
        <v>582</v>
      </c>
      <c r="D51" s="299" t="s">
        <v>49</v>
      </c>
      <c r="E51" s="300" t="s">
        <v>584</v>
      </c>
      <c r="F51" s="294" t="s">
        <v>18</v>
      </c>
      <c r="G51" s="303" t="s">
        <v>223</v>
      </c>
      <c r="H51" s="301">
        <v>40546</v>
      </c>
      <c r="I51" s="302">
        <v>40908</v>
      </c>
      <c r="J51" s="294" t="s">
        <v>19</v>
      </c>
      <c r="K51" s="294">
        <f>(DAYS360(H51,I51))/30</f>
        <v>11.933333333333334</v>
      </c>
      <c r="L51" s="294">
        <v>0</v>
      </c>
      <c r="M51" s="294">
        <v>210</v>
      </c>
      <c r="N51" s="290" t="s">
        <v>223</v>
      </c>
      <c r="O51" s="294">
        <f>89750698+880350+3826700</f>
        <v>94457748</v>
      </c>
      <c r="P51" s="294">
        <v>64</v>
      </c>
      <c r="Q51" s="174"/>
      <c r="R51" s="175"/>
      <c r="S51" s="175"/>
      <c r="T51" s="175"/>
      <c r="U51" s="175"/>
      <c r="V51" s="175"/>
      <c r="W51" s="175"/>
      <c r="X51" s="175"/>
      <c r="Y51" s="175"/>
      <c r="Z51" s="175"/>
    </row>
    <row r="52" spans="1:26" s="162" customFormat="1" ht="85.5">
      <c r="A52" s="150">
        <f t="shared" ref="A52" si="0">+A51+1</f>
        <v>3</v>
      </c>
      <c r="B52" s="297" t="s">
        <v>580</v>
      </c>
      <c r="C52" s="464" t="s">
        <v>582</v>
      </c>
      <c r="D52" s="299" t="s">
        <v>49</v>
      </c>
      <c r="E52" s="300" t="s">
        <v>585</v>
      </c>
      <c r="F52" s="294" t="s">
        <v>18</v>
      </c>
      <c r="G52" s="303" t="s">
        <v>223</v>
      </c>
      <c r="H52" s="301">
        <v>40910</v>
      </c>
      <c r="I52" s="302">
        <v>41273</v>
      </c>
      <c r="J52" s="294" t="s">
        <v>19</v>
      </c>
      <c r="K52" s="294">
        <f>(DAYS360(H52,I52))/30</f>
        <v>11.933333333333334</v>
      </c>
      <c r="L52" s="294">
        <v>0</v>
      </c>
      <c r="M52" s="294">
        <v>210</v>
      </c>
      <c r="N52" s="290" t="s">
        <v>223</v>
      </c>
      <c r="O52" s="294">
        <f>79579120+2367700+11046000</f>
        <v>92992820</v>
      </c>
      <c r="P52" s="294">
        <v>65</v>
      </c>
      <c r="Q52" s="174"/>
      <c r="R52" s="175"/>
      <c r="S52" s="175"/>
      <c r="T52" s="175"/>
      <c r="U52" s="175"/>
      <c r="V52" s="175"/>
      <c r="W52" s="175"/>
      <c r="X52" s="175"/>
      <c r="Y52" s="175"/>
      <c r="Z52" s="175"/>
    </row>
    <row r="53" spans="1:26" s="162" customFormat="1" ht="85.5">
      <c r="A53" s="150">
        <v>4</v>
      </c>
      <c r="B53" s="297" t="s">
        <v>580</v>
      </c>
      <c r="C53" s="464" t="s">
        <v>582</v>
      </c>
      <c r="D53" s="299" t="s">
        <v>49</v>
      </c>
      <c r="E53" s="300" t="s">
        <v>586</v>
      </c>
      <c r="F53" s="294" t="s">
        <v>18</v>
      </c>
      <c r="G53" s="303" t="s">
        <v>223</v>
      </c>
      <c r="H53" s="301">
        <v>41276</v>
      </c>
      <c r="I53" s="302">
        <v>41639</v>
      </c>
      <c r="J53" s="294" t="s">
        <v>19</v>
      </c>
      <c r="K53" s="294">
        <f>(DAYS360(H53,I53))/30</f>
        <v>11.966666666666667</v>
      </c>
      <c r="L53" s="294">
        <v>0</v>
      </c>
      <c r="M53" s="294">
        <v>180</v>
      </c>
      <c r="N53" s="290" t="s">
        <v>223</v>
      </c>
      <c r="O53" s="294">
        <f>94300328+2230000</f>
        <v>96530328</v>
      </c>
      <c r="P53" s="294">
        <v>65</v>
      </c>
      <c r="Q53" s="174"/>
      <c r="R53" s="175"/>
      <c r="S53" s="175"/>
      <c r="T53" s="175"/>
      <c r="U53" s="175"/>
      <c r="V53" s="175"/>
      <c r="W53" s="175"/>
      <c r="X53" s="175"/>
      <c r="Y53" s="175"/>
      <c r="Z53" s="175"/>
    </row>
    <row r="54" spans="1:26" s="162" customFormat="1" ht="28.5" customHeight="1">
      <c r="A54" s="150">
        <v>2</v>
      </c>
      <c r="B54" s="297" t="s">
        <v>580</v>
      </c>
      <c r="C54" s="464" t="s">
        <v>349</v>
      </c>
      <c r="D54" s="299" t="s">
        <v>49</v>
      </c>
      <c r="E54" s="300" t="s">
        <v>587</v>
      </c>
      <c r="F54" s="294" t="s">
        <v>18</v>
      </c>
      <c r="G54" s="303" t="s">
        <v>223</v>
      </c>
      <c r="H54" s="301">
        <v>40182</v>
      </c>
      <c r="I54" s="302">
        <v>40543</v>
      </c>
      <c r="J54" s="294" t="s">
        <v>588</v>
      </c>
      <c r="K54" s="294">
        <v>0</v>
      </c>
      <c r="L54" s="294">
        <v>0</v>
      </c>
      <c r="M54" s="294">
        <v>150</v>
      </c>
      <c r="N54" s="290" t="s">
        <v>223</v>
      </c>
      <c r="O54" s="294">
        <v>209589960</v>
      </c>
      <c r="P54" s="294">
        <v>67</v>
      </c>
      <c r="Q54" s="1545" t="s">
        <v>589</v>
      </c>
      <c r="R54" s="175"/>
      <c r="S54" s="175"/>
      <c r="T54" s="175"/>
      <c r="U54" s="175"/>
      <c r="V54" s="175"/>
      <c r="W54" s="175"/>
      <c r="X54" s="175"/>
      <c r="Y54" s="175"/>
      <c r="Z54" s="175"/>
    </row>
    <row r="55" spans="1:26" s="162" customFormat="1" ht="73.5" customHeight="1">
      <c r="A55" s="150">
        <f t="shared" ref="A55:A56" si="1">+A54+1</f>
        <v>3</v>
      </c>
      <c r="B55" s="297" t="s">
        <v>580</v>
      </c>
      <c r="C55" s="464" t="s">
        <v>349</v>
      </c>
      <c r="D55" s="299" t="s">
        <v>49</v>
      </c>
      <c r="E55" s="300" t="s">
        <v>590</v>
      </c>
      <c r="F55" s="294" t="s">
        <v>18</v>
      </c>
      <c r="G55" s="303" t="s">
        <v>223</v>
      </c>
      <c r="H55" s="301">
        <v>40546</v>
      </c>
      <c r="I55" s="302">
        <v>40880</v>
      </c>
      <c r="J55" s="294" t="s">
        <v>19</v>
      </c>
      <c r="K55" s="294">
        <v>0</v>
      </c>
      <c r="L55" s="294">
        <v>0</v>
      </c>
      <c r="M55" s="294">
        <v>150</v>
      </c>
      <c r="N55" s="290" t="s">
        <v>223</v>
      </c>
      <c r="O55" s="294">
        <f>215547972+2000000</f>
        <v>217547972</v>
      </c>
      <c r="P55" s="294">
        <v>67</v>
      </c>
      <c r="Q55" s="1546"/>
      <c r="R55" s="175"/>
      <c r="S55" s="175"/>
      <c r="T55" s="175"/>
      <c r="U55" s="175"/>
      <c r="V55" s="175"/>
      <c r="W55" s="175"/>
      <c r="X55" s="175"/>
      <c r="Y55" s="175"/>
      <c r="Z55" s="175"/>
    </row>
    <row r="56" spans="1:26" s="162" customFormat="1" ht="66.75" customHeight="1">
      <c r="A56" s="150">
        <f t="shared" si="1"/>
        <v>4</v>
      </c>
      <c r="B56" s="297" t="s">
        <v>580</v>
      </c>
      <c r="C56" s="464" t="s">
        <v>349</v>
      </c>
      <c r="D56" s="299" t="s">
        <v>49</v>
      </c>
      <c r="E56" s="300" t="s">
        <v>591</v>
      </c>
      <c r="F56" s="294" t="s">
        <v>18</v>
      </c>
      <c r="G56" s="303" t="s">
        <v>223</v>
      </c>
      <c r="H56" s="292">
        <v>40910</v>
      </c>
      <c r="I56" s="293">
        <v>41090</v>
      </c>
      <c r="J56" s="294" t="s">
        <v>19</v>
      </c>
      <c r="K56" s="294">
        <v>0</v>
      </c>
      <c r="L56" s="294">
        <v>0</v>
      </c>
      <c r="M56" s="294">
        <v>50</v>
      </c>
      <c r="N56" s="290" t="s">
        <v>223</v>
      </c>
      <c r="O56" s="294">
        <v>113170367</v>
      </c>
      <c r="P56" s="294">
        <v>68</v>
      </c>
      <c r="Q56" s="465" t="s">
        <v>592</v>
      </c>
      <c r="R56" s="175"/>
      <c r="S56" s="175"/>
      <c r="T56" s="175"/>
      <c r="U56" s="175"/>
      <c r="V56" s="175"/>
      <c r="W56" s="175"/>
      <c r="X56" s="175"/>
      <c r="Y56" s="175"/>
      <c r="Z56" s="175"/>
    </row>
    <row r="57" spans="1:26" s="162" customFormat="1">
      <c r="A57" s="150"/>
      <c r="B57" s="151" t="s">
        <v>28</v>
      </c>
      <c r="C57" s="466"/>
      <c r="D57" s="153"/>
      <c r="E57" s="431"/>
      <c r="F57" s="155"/>
      <c r="G57" s="155"/>
      <c r="H57" s="155"/>
      <c r="I57" s="157"/>
      <c r="J57" s="157"/>
      <c r="K57" s="467">
        <f>SUM(K50:K56)</f>
        <v>47.733333333333334</v>
      </c>
      <c r="L57" s="158">
        <f>SUM(L50:L56)</f>
        <v>0</v>
      </c>
      <c r="M57" s="468">
        <f>SUM(M50:M56)</f>
        <v>1160</v>
      </c>
      <c r="N57" s="469">
        <f>SUM(N50:N56)</f>
        <v>0</v>
      </c>
      <c r="O57" s="470"/>
      <c r="P57" s="470"/>
      <c r="Q57" s="161"/>
    </row>
    <row r="58" spans="1:26" s="112" customFormat="1">
      <c r="C58" s="471"/>
      <c r="E58" s="384"/>
      <c r="M58" s="385"/>
      <c r="N58" s="385"/>
      <c r="O58" s="385"/>
      <c r="P58" s="385"/>
      <c r="Q58" s="385"/>
    </row>
    <row r="59" spans="1:26" s="112" customFormat="1">
      <c r="B59" s="1253" t="s">
        <v>60</v>
      </c>
      <c r="C59" s="1547" t="s">
        <v>61</v>
      </c>
      <c r="D59" s="1255" t="s">
        <v>62</v>
      </c>
      <c r="E59" s="1255"/>
      <c r="M59" s="385"/>
      <c r="N59" s="385"/>
      <c r="O59" s="385"/>
      <c r="P59" s="385"/>
      <c r="Q59" s="385"/>
    </row>
    <row r="60" spans="1:26" s="112" customFormat="1">
      <c r="B60" s="1254"/>
      <c r="C60" s="1548"/>
      <c r="D60" s="164" t="s">
        <v>63</v>
      </c>
      <c r="E60" s="472" t="s">
        <v>64</v>
      </c>
      <c r="M60" s="385"/>
      <c r="N60" s="385"/>
      <c r="O60" s="385"/>
      <c r="P60" s="385"/>
      <c r="Q60" s="385"/>
    </row>
    <row r="61" spans="1:26" s="112" customFormat="1" ht="30.6" customHeight="1">
      <c r="B61" s="166" t="s">
        <v>65</v>
      </c>
      <c r="C61" s="473">
        <f>+K57</f>
        <v>47.733333333333334</v>
      </c>
      <c r="D61" s="118" t="s">
        <v>18</v>
      </c>
      <c r="E61" s="474"/>
      <c r="F61" s="168"/>
      <c r="G61" s="168"/>
      <c r="H61" s="168"/>
      <c r="I61" s="168"/>
      <c r="J61" s="168"/>
      <c r="K61" s="168"/>
      <c r="L61" s="168"/>
      <c r="M61" s="168"/>
      <c r="N61" s="385"/>
      <c r="O61" s="385"/>
      <c r="P61" s="385"/>
      <c r="Q61" s="385"/>
    </row>
    <row r="62" spans="1:26" s="112" customFormat="1" ht="30" customHeight="1">
      <c r="B62" s="166" t="s">
        <v>66</v>
      </c>
      <c r="C62" s="473">
        <f>+M57</f>
        <v>1160</v>
      </c>
      <c r="D62" s="118" t="s">
        <v>18</v>
      </c>
      <c r="E62" s="474"/>
      <c r="M62" s="385"/>
      <c r="N62" s="385"/>
      <c r="O62" s="385"/>
      <c r="P62" s="385"/>
      <c r="Q62" s="385"/>
    </row>
    <row r="63" spans="1:26" s="112" customFormat="1">
      <c r="B63" s="113"/>
      <c r="C63" s="1274"/>
      <c r="D63" s="1274"/>
      <c r="E63" s="1274"/>
      <c r="F63" s="1274"/>
      <c r="G63" s="1274"/>
      <c r="H63" s="1274"/>
      <c r="I63" s="1274"/>
      <c r="J63" s="1274"/>
      <c r="K63" s="1274"/>
      <c r="L63" s="1274"/>
      <c r="M63" s="1274"/>
      <c r="N63" s="1274"/>
      <c r="O63" s="385"/>
      <c r="P63" s="385"/>
      <c r="Q63" s="385"/>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475" t="s">
        <v>70</v>
      </c>
      <c r="D68" s="115" t="s">
        <v>71</v>
      </c>
      <c r="E68" s="322" t="s">
        <v>72</v>
      </c>
      <c r="F68" s="115" t="s">
        <v>73</v>
      </c>
      <c r="G68" s="115" t="s">
        <v>74</v>
      </c>
      <c r="H68" s="115" t="s">
        <v>75</v>
      </c>
      <c r="I68" s="115" t="s">
        <v>76</v>
      </c>
      <c r="J68" s="115" t="s">
        <v>77</v>
      </c>
      <c r="K68" s="115" t="s">
        <v>78</v>
      </c>
      <c r="L68" s="115" t="s">
        <v>79</v>
      </c>
      <c r="M68" s="476" t="s">
        <v>80</v>
      </c>
      <c r="N68" s="476" t="s">
        <v>81</v>
      </c>
      <c r="O68" s="1271" t="s">
        <v>82</v>
      </c>
      <c r="P68" s="1273"/>
      <c r="Q68" s="324" t="s">
        <v>83</v>
      </c>
    </row>
    <row r="69" spans="2:17" ht="23.25" customHeight="1">
      <c r="B69" s="119" t="s">
        <v>324</v>
      </c>
      <c r="C69" s="457" t="s">
        <v>155</v>
      </c>
      <c r="D69" s="120" t="s">
        <v>593</v>
      </c>
      <c r="E69" s="330">
        <v>1154</v>
      </c>
      <c r="F69" s="121" t="s">
        <v>332</v>
      </c>
      <c r="G69" s="121" t="s">
        <v>332</v>
      </c>
      <c r="H69" s="121" t="s">
        <v>332</v>
      </c>
      <c r="I69" s="122" t="s">
        <v>18</v>
      </c>
      <c r="J69" s="122" t="s">
        <v>594</v>
      </c>
      <c r="K69" s="122" t="s">
        <v>594</v>
      </c>
      <c r="L69" s="122" t="s">
        <v>594</v>
      </c>
      <c r="M69" s="122" t="s">
        <v>594</v>
      </c>
      <c r="N69" s="122" t="s">
        <v>594</v>
      </c>
      <c r="O69" s="1278"/>
      <c r="P69" s="1279"/>
      <c r="Q69" s="205" t="s">
        <v>18</v>
      </c>
    </row>
    <row r="70" spans="2:17">
      <c r="B70" s="119"/>
      <c r="C70" s="457"/>
      <c r="D70" s="120"/>
      <c r="E70" s="330"/>
      <c r="F70" s="121"/>
      <c r="G70" s="121"/>
      <c r="H70" s="121"/>
      <c r="I70" s="122"/>
      <c r="J70" s="122"/>
      <c r="K70" s="44"/>
      <c r="L70" s="44"/>
      <c r="M70" s="205"/>
      <c r="N70" s="205"/>
      <c r="O70" s="1278"/>
      <c r="P70" s="1279"/>
      <c r="Q70" s="205"/>
    </row>
    <row r="71" spans="2:17">
      <c r="B71" s="119"/>
      <c r="C71" s="457"/>
      <c r="D71" s="120"/>
      <c r="E71" s="330"/>
      <c r="F71" s="121"/>
      <c r="G71" s="121"/>
      <c r="H71" s="121"/>
      <c r="I71" s="122"/>
      <c r="J71" s="122"/>
      <c r="K71" s="44"/>
      <c r="L71" s="44"/>
      <c r="M71" s="205"/>
      <c r="N71" s="205"/>
      <c r="O71" s="1278"/>
      <c r="P71" s="1279"/>
      <c r="Q71" s="205"/>
    </row>
    <row r="72" spans="2:17">
      <c r="B72" s="119"/>
      <c r="C72" s="457"/>
      <c r="D72" s="120"/>
      <c r="E72" s="330"/>
      <c r="F72" s="121"/>
      <c r="G72" s="121"/>
      <c r="H72" s="121"/>
      <c r="I72" s="122"/>
      <c r="J72" s="122"/>
      <c r="K72" s="44"/>
      <c r="L72" s="44"/>
      <c r="M72" s="205"/>
      <c r="N72" s="205"/>
      <c r="O72" s="1278"/>
      <c r="P72" s="1279"/>
      <c r="Q72" s="205"/>
    </row>
    <row r="73" spans="2:17">
      <c r="B73" s="119"/>
      <c r="C73" s="457"/>
      <c r="D73" s="120"/>
      <c r="E73" s="330"/>
      <c r="F73" s="121"/>
      <c r="G73" s="121"/>
      <c r="H73" s="121"/>
      <c r="I73" s="122"/>
      <c r="J73" s="122"/>
      <c r="K73" s="44"/>
      <c r="L73" s="44"/>
      <c r="M73" s="205"/>
      <c r="N73" s="205"/>
      <c r="O73" s="1278"/>
      <c r="P73" s="1279"/>
      <c r="Q73" s="205"/>
    </row>
    <row r="74" spans="2:17">
      <c r="B74" s="119"/>
      <c r="C74" s="457"/>
      <c r="D74" s="120"/>
      <c r="E74" s="330"/>
      <c r="F74" s="121"/>
      <c r="G74" s="121"/>
      <c r="H74" s="121"/>
      <c r="I74" s="122"/>
      <c r="J74" s="122"/>
      <c r="K74" s="44"/>
      <c r="L74" s="44"/>
      <c r="M74" s="205"/>
      <c r="N74" s="205"/>
      <c r="O74" s="1278"/>
      <c r="P74" s="1279"/>
      <c r="Q74" s="205"/>
    </row>
    <row r="75" spans="2:17">
      <c r="B75" s="44"/>
      <c r="C75" s="456"/>
      <c r="D75" s="44"/>
      <c r="E75" s="336"/>
      <c r="F75" s="44"/>
      <c r="G75" s="44"/>
      <c r="H75" s="44"/>
      <c r="I75" s="44"/>
      <c r="J75" s="44"/>
      <c r="K75" s="44"/>
      <c r="L75" s="44"/>
      <c r="M75" s="205"/>
      <c r="N75" s="205"/>
      <c r="O75" s="1278"/>
      <c r="P75" s="1279"/>
      <c r="Q75" s="205"/>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477" t="s">
        <v>93</v>
      </c>
      <c r="D86" s="114" t="s">
        <v>94</v>
      </c>
      <c r="E86" s="338" t="s">
        <v>95</v>
      </c>
      <c r="F86" s="114" t="s">
        <v>96</v>
      </c>
      <c r="G86" s="114" t="s">
        <v>97</v>
      </c>
      <c r="H86" s="114" t="s">
        <v>98</v>
      </c>
      <c r="I86" s="114" t="s">
        <v>99</v>
      </c>
      <c r="J86" s="1271" t="s">
        <v>100</v>
      </c>
      <c r="K86" s="1272"/>
      <c r="L86" s="1273"/>
      <c r="M86" s="340" t="s">
        <v>101</v>
      </c>
      <c r="N86" s="340" t="s">
        <v>102</v>
      </c>
      <c r="O86" s="340" t="s">
        <v>103</v>
      </c>
      <c r="P86" s="1551" t="s">
        <v>82</v>
      </c>
      <c r="Q86" s="1552"/>
    </row>
    <row r="87" spans="2:17" s="183" customFormat="1" ht="174.75" customHeight="1">
      <c r="B87" s="129" t="s">
        <v>104</v>
      </c>
      <c r="C87" s="478" t="s">
        <v>470</v>
      </c>
      <c r="D87" s="129" t="s">
        <v>595</v>
      </c>
      <c r="E87" s="479">
        <v>76630765</v>
      </c>
      <c r="F87" s="129" t="s">
        <v>596</v>
      </c>
      <c r="G87" s="129" t="s">
        <v>115</v>
      </c>
      <c r="H87" s="480">
        <v>39379</v>
      </c>
      <c r="I87" s="189" t="s">
        <v>597</v>
      </c>
      <c r="J87" s="129" t="s">
        <v>356</v>
      </c>
      <c r="K87" s="189" t="s">
        <v>598</v>
      </c>
      <c r="L87" s="189" t="s">
        <v>599</v>
      </c>
      <c r="M87" s="139" t="s">
        <v>18</v>
      </c>
      <c r="N87" s="139" t="s">
        <v>336</v>
      </c>
      <c r="O87" s="139" t="s">
        <v>18</v>
      </c>
      <c r="P87" s="1384" t="s">
        <v>600</v>
      </c>
      <c r="Q87" s="1384"/>
    </row>
    <row r="88" spans="2:17" s="183" customFormat="1" ht="87.75" customHeight="1">
      <c r="B88" s="129" t="s">
        <v>104</v>
      </c>
      <c r="C88" s="478" t="s">
        <v>470</v>
      </c>
      <c r="D88" s="129" t="s">
        <v>601</v>
      </c>
      <c r="E88" s="479">
        <v>1061710382</v>
      </c>
      <c r="F88" s="129" t="s">
        <v>160</v>
      </c>
      <c r="G88" s="129" t="s">
        <v>185</v>
      </c>
      <c r="H88" s="480">
        <v>40898</v>
      </c>
      <c r="I88" s="189" t="s">
        <v>597</v>
      </c>
      <c r="J88" s="129" t="s">
        <v>602</v>
      </c>
      <c r="K88" s="482" t="s">
        <v>603</v>
      </c>
      <c r="L88" s="189" t="s">
        <v>604</v>
      </c>
      <c r="M88" s="139" t="s">
        <v>18</v>
      </c>
      <c r="N88" s="139" t="s">
        <v>18</v>
      </c>
      <c r="O88" s="139" t="s">
        <v>18</v>
      </c>
      <c r="P88" s="1366" t="s">
        <v>605</v>
      </c>
      <c r="Q88" s="1366"/>
    </row>
    <row r="89" spans="2:17" s="183" customFormat="1" ht="73.5" customHeight="1">
      <c r="B89" s="129" t="s">
        <v>104</v>
      </c>
      <c r="C89" s="478" t="s">
        <v>470</v>
      </c>
      <c r="D89" s="129" t="s">
        <v>606</v>
      </c>
      <c r="E89" s="479">
        <v>25276438</v>
      </c>
      <c r="F89" s="129" t="s">
        <v>107</v>
      </c>
      <c r="G89" s="129" t="s">
        <v>607</v>
      </c>
      <c r="H89" s="480">
        <v>39171</v>
      </c>
      <c r="I89" s="189" t="s">
        <v>332</v>
      </c>
      <c r="J89" s="129" t="s">
        <v>608</v>
      </c>
      <c r="K89" s="189" t="s">
        <v>609</v>
      </c>
      <c r="L89" s="189" t="s">
        <v>610</v>
      </c>
      <c r="M89" s="139" t="s">
        <v>18</v>
      </c>
      <c r="N89" s="139" t="s">
        <v>19</v>
      </c>
      <c r="O89" s="139" t="s">
        <v>18</v>
      </c>
      <c r="P89" s="1365" t="s">
        <v>611</v>
      </c>
      <c r="Q89" s="1365"/>
    </row>
    <row r="90" spans="2:17" s="183" customFormat="1" ht="60.75" customHeight="1" thickBot="1">
      <c r="B90" s="348" t="s">
        <v>104</v>
      </c>
      <c r="C90" s="478" t="s">
        <v>470</v>
      </c>
      <c r="D90" s="348" t="s">
        <v>612</v>
      </c>
      <c r="E90" s="483">
        <v>1061700170</v>
      </c>
      <c r="F90" s="348" t="s">
        <v>212</v>
      </c>
      <c r="G90" s="348" t="s">
        <v>353</v>
      </c>
      <c r="H90" s="484">
        <v>40871</v>
      </c>
      <c r="I90" s="189" t="s">
        <v>332</v>
      </c>
      <c r="J90" s="348" t="s">
        <v>613</v>
      </c>
      <c r="K90" s="485" t="s">
        <v>614</v>
      </c>
      <c r="L90" s="485" t="s">
        <v>615</v>
      </c>
      <c r="M90" s="486" t="s">
        <v>18</v>
      </c>
      <c r="N90" s="486" t="s">
        <v>19</v>
      </c>
      <c r="O90" s="486" t="s">
        <v>18</v>
      </c>
      <c r="P90" s="1437" t="s">
        <v>616</v>
      </c>
      <c r="Q90" s="1437"/>
    </row>
    <row r="91" spans="2:17" s="183" customFormat="1" ht="60.75" customHeight="1" thickBot="1">
      <c r="B91" s="487" t="s">
        <v>192</v>
      </c>
      <c r="C91" s="478" t="s">
        <v>470</v>
      </c>
      <c r="D91" s="488" t="s">
        <v>617</v>
      </c>
      <c r="E91" s="489">
        <v>25287468</v>
      </c>
      <c r="F91" s="488" t="s">
        <v>618</v>
      </c>
      <c r="G91" s="488" t="s">
        <v>185</v>
      </c>
      <c r="H91" s="490">
        <v>38072</v>
      </c>
      <c r="I91" s="189" t="s">
        <v>332</v>
      </c>
      <c r="J91" s="488" t="s">
        <v>619</v>
      </c>
      <c r="K91" s="491" t="s">
        <v>620</v>
      </c>
      <c r="L91" s="492" t="s">
        <v>621</v>
      </c>
      <c r="M91" s="493" t="s">
        <v>18</v>
      </c>
      <c r="N91" s="494"/>
      <c r="O91" s="494"/>
      <c r="P91" s="1549"/>
      <c r="Q91" s="1550"/>
    </row>
    <row r="92" spans="2:17" s="183" customFormat="1" ht="60.75" customHeight="1" thickBot="1">
      <c r="B92" s="495" t="s">
        <v>192</v>
      </c>
      <c r="C92" s="478" t="s">
        <v>470</v>
      </c>
      <c r="D92" s="496" t="s">
        <v>622</v>
      </c>
      <c r="E92" s="497">
        <v>1061717130</v>
      </c>
      <c r="F92" s="496" t="s">
        <v>137</v>
      </c>
      <c r="G92" s="496" t="s">
        <v>623</v>
      </c>
      <c r="H92" s="498">
        <v>41733</v>
      </c>
      <c r="I92" s="189" t="s">
        <v>332</v>
      </c>
      <c r="J92" s="496" t="s">
        <v>624</v>
      </c>
      <c r="K92" s="499" t="s">
        <v>625</v>
      </c>
      <c r="L92" s="499" t="s">
        <v>626</v>
      </c>
      <c r="M92" s="500" t="s">
        <v>18</v>
      </c>
      <c r="N92" s="501"/>
      <c r="O92" s="501"/>
      <c r="P92" s="1549"/>
      <c r="Q92" s="1550"/>
    </row>
    <row r="93" spans="2:17" s="183" customFormat="1" ht="60.75" customHeight="1" thickBot="1">
      <c r="B93" s="495" t="s">
        <v>192</v>
      </c>
      <c r="C93" s="478" t="s">
        <v>470</v>
      </c>
      <c r="D93" s="496" t="s">
        <v>627</v>
      </c>
      <c r="E93" s="497">
        <v>1061711850</v>
      </c>
      <c r="F93" s="496" t="s">
        <v>628</v>
      </c>
      <c r="G93" s="502" t="s">
        <v>629</v>
      </c>
      <c r="H93" s="498">
        <v>41753</v>
      </c>
      <c r="I93" s="189" t="s">
        <v>332</v>
      </c>
      <c r="J93" s="496" t="s">
        <v>630</v>
      </c>
      <c r="K93" s="499" t="s">
        <v>631</v>
      </c>
      <c r="L93" s="499" t="s">
        <v>632</v>
      </c>
      <c r="M93" s="500" t="s">
        <v>18</v>
      </c>
      <c r="N93" s="501"/>
      <c r="O93" s="501"/>
      <c r="P93" s="1549"/>
      <c r="Q93" s="1550"/>
    </row>
    <row r="94" spans="2:17" s="183" customFormat="1" ht="78" customHeight="1" thickBot="1">
      <c r="B94" s="495" t="s">
        <v>192</v>
      </c>
      <c r="C94" s="478" t="s">
        <v>470</v>
      </c>
      <c r="D94" s="496" t="s">
        <v>633</v>
      </c>
      <c r="E94" s="497">
        <v>1061723145</v>
      </c>
      <c r="F94" s="496" t="s">
        <v>634</v>
      </c>
      <c r="G94" s="496" t="s">
        <v>635</v>
      </c>
      <c r="H94" s="498">
        <v>39801</v>
      </c>
      <c r="I94" s="189" t="s">
        <v>332</v>
      </c>
      <c r="J94" s="496" t="s">
        <v>636</v>
      </c>
      <c r="K94" s="499" t="s">
        <v>637</v>
      </c>
      <c r="L94" s="499" t="s">
        <v>638</v>
      </c>
      <c r="M94" s="500" t="s">
        <v>18</v>
      </c>
      <c r="N94" s="501"/>
      <c r="O94" s="501"/>
      <c r="P94" s="1549"/>
      <c r="Q94" s="1550"/>
    </row>
    <row r="95" spans="2:17" s="183" customFormat="1" ht="60.75" customHeight="1" thickBot="1">
      <c r="B95" s="1310" t="s">
        <v>639</v>
      </c>
      <c r="C95" s="478" t="s">
        <v>640</v>
      </c>
      <c r="D95" s="500" t="s">
        <v>641</v>
      </c>
      <c r="E95" s="497">
        <v>1063808666</v>
      </c>
      <c r="F95" s="496" t="s">
        <v>642</v>
      </c>
      <c r="G95" s="496" t="s">
        <v>185</v>
      </c>
      <c r="H95" s="498">
        <v>41719</v>
      </c>
      <c r="I95" s="189" t="s">
        <v>332</v>
      </c>
      <c r="J95" s="499" t="s">
        <v>643</v>
      </c>
      <c r="K95" s="499" t="s">
        <v>643</v>
      </c>
      <c r="L95" s="499" t="s">
        <v>643</v>
      </c>
      <c r="M95" s="500" t="s">
        <v>18</v>
      </c>
      <c r="N95" s="501"/>
      <c r="O95" s="501"/>
      <c r="P95" s="1549"/>
      <c r="Q95" s="1550"/>
    </row>
    <row r="96" spans="2:17" s="183" customFormat="1" ht="60.75" customHeight="1" thickBot="1">
      <c r="B96" s="1311"/>
      <c r="C96" s="503" t="s">
        <v>640</v>
      </c>
      <c r="D96" s="500" t="s">
        <v>644</v>
      </c>
      <c r="E96" s="497">
        <v>34316671</v>
      </c>
      <c r="F96" s="496" t="s">
        <v>645</v>
      </c>
      <c r="G96" s="496" t="s">
        <v>185</v>
      </c>
      <c r="H96" s="498">
        <v>37597</v>
      </c>
      <c r="I96" s="189" t="s">
        <v>332</v>
      </c>
      <c r="J96" s="496" t="s">
        <v>646</v>
      </c>
      <c r="K96" s="499" t="s">
        <v>647</v>
      </c>
      <c r="L96" s="499" t="s">
        <v>264</v>
      </c>
      <c r="M96" s="500" t="s">
        <v>18</v>
      </c>
      <c r="N96" s="501"/>
      <c r="O96" s="501"/>
      <c r="P96" s="1549"/>
      <c r="Q96" s="1550"/>
    </row>
    <row r="97" spans="2:17" s="183" customFormat="1" ht="60.75" customHeight="1" thickBot="1">
      <c r="B97" s="1311"/>
      <c r="C97" s="503" t="s">
        <v>640</v>
      </c>
      <c r="D97" s="500" t="s">
        <v>648</v>
      </c>
      <c r="E97" s="497">
        <v>76333205</v>
      </c>
      <c r="F97" s="496" t="s">
        <v>649</v>
      </c>
      <c r="G97" s="496" t="s">
        <v>185</v>
      </c>
      <c r="H97" s="498">
        <v>41609</v>
      </c>
      <c r="I97" s="189" t="s">
        <v>332</v>
      </c>
      <c r="J97" s="496" t="s">
        <v>650</v>
      </c>
      <c r="K97" s="499" t="s">
        <v>651</v>
      </c>
      <c r="L97" s="499" t="s">
        <v>652</v>
      </c>
      <c r="M97" s="500" t="s">
        <v>18</v>
      </c>
      <c r="N97" s="501"/>
      <c r="O97" s="501"/>
      <c r="P97" s="1549"/>
      <c r="Q97" s="1550"/>
    </row>
    <row r="98" spans="2:17" s="183" customFormat="1" ht="60.75" customHeight="1" thickBot="1">
      <c r="B98" s="1311"/>
      <c r="C98" s="503" t="s">
        <v>640</v>
      </c>
      <c r="D98" s="500" t="s">
        <v>653</v>
      </c>
      <c r="E98" s="497">
        <v>10543579</v>
      </c>
      <c r="F98" s="496" t="s">
        <v>654</v>
      </c>
      <c r="G98" s="496" t="s">
        <v>353</v>
      </c>
      <c r="H98" s="498">
        <v>41772</v>
      </c>
      <c r="I98" s="499" t="s">
        <v>332</v>
      </c>
      <c r="J98" s="496" t="s">
        <v>655</v>
      </c>
      <c r="K98" s="499" t="s">
        <v>656</v>
      </c>
      <c r="L98" s="499" t="s">
        <v>264</v>
      </c>
      <c r="M98" s="500" t="s">
        <v>18</v>
      </c>
      <c r="N98" s="501"/>
      <c r="O98" s="501"/>
      <c r="P98" s="1549"/>
      <c r="Q98" s="1550"/>
    </row>
    <row r="99" spans="2:17" s="183" customFormat="1" ht="60.75" customHeight="1" thickBot="1">
      <c r="B99" s="1311"/>
      <c r="C99" s="503" t="s">
        <v>640</v>
      </c>
      <c r="D99" s="500" t="s">
        <v>657</v>
      </c>
      <c r="E99" s="497">
        <v>1061722017</v>
      </c>
      <c r="F99" s="496" t="s">
        <v>658</v>
      </c>
      <c r="G99" s="496" t="s">
        <v>659</v>
      </c>
      <c r="H99" s="498">
        <v>41910</v>
      </c>
      <c r="I99" s="499" t="s">
        <v>332</v>
      </c>
      <c r="J99" s="496" t="s">
        <v>660</v>
      </c>
      <c r="K99" s="499" t="s">
        <v>661</v>
      </c>
      <c r="L99" s="499" t="s">
        <v>497</v>
      </c>
      <c r="M99" s="500" t="s">
        <v>18</v>
      </c>
      <c r="N99" s="501"/>
      <c r="O99" s="501"/>
      <c r="P99" s="1549"/>
      <c r="Q99" s="1550"/>
    </row>
    <row r="100" spans="2:17" s="183" customFormat="1" ht="60.75" customHeight="1" thickBot="1">
      <c r="B100" s="1311"/>
      <c r="C100" s="503" t="s">
        <v>640</v>
      </c>
      <c r="D100" s="500" t="s">
        <v>662</v>
      </c>
      <c r="E100" s="497">
        <v>1061744283</v>
      </c>
      <c r="F100" s="496" t="s">
        <v>663</v>
      </c>
      <c r="G100" s="496" t="s">
        <v>664</v>
      </c>
      <c r="H100" s="498">
        <v>41022</v>
      </c>
      <c r="I100" s="499" t="s">
        <v>332</v>
      </c>
      <c r="J100" s="496" t="s">
        <v>665</v>
      </c>
      <c r="K100" s="499" t="s">
        <v>666</v>
      </c>
      <c r="L100" s="499" t="s">
        <v>264</v>
      </c>
      <c r="M100" s="500" t="s">
        <v>18</v>
      </c>
      <c r="N100" s="501"/>
      <c r="O100" s="501"/>
      <c r="P100" s="1549"/>
      <c r="Q100" s="1550"/>
    </row>
    <row r="101" spans="2:17" s="183" customFormat="1" ht="60.75" customHeight="1" thickBot="1">
      <c r="B101" s="1311"/>
      <c r="C101" s="503" t="s">
        <v>640</v>
      </c>
      <c r="D101" s="500" t="s">
        <v>667</v>
      </c>
      <c r="E101" s="497">
        <v>25285130</v>
      </c>
      <c r="F101" s="496" t="s">
        <v>668</v>
      </c>
      <c r="G101" s="496" t="s">
        <v>669</v>
      </c>
      <c r="H101" s="498">
        <v>41118</v>
      </c>
      <c r="I101" s="499" t="s">
        <v>332</v>
      </c>
      <c r="J101" s="496" t="s">
        <v>670</v>
      </c>
      <c r="K101" s="499" t="s">
        <v>671</v>
      </c>
      <c r="L101" s="499" t="s">
        <v>497</v>
      </c>
      <c r="M101" s="500" t="s">
        <v>18</v>
      </c>
      <c r="N101" s="501"/>
      <c r="O101" s="501"/>
      <c r="P101" s="1549"/>
      <c r="Q101" s="1550"/>
    </row>
    <row r="102" spans="2:17" s="183" customFormat="1" ht="98.25" customHeight="1" thickBot="1">
      <c r="B102" s="1311"/>
      <c r="C102" s="503" t="s">
        <v>640</v>
      </c>
      <c r="D102" s="500" t="s">
        <v>672</v>
      </c>
      <c r="E102" s="497">
        <v>1063812295</v>
      </c>
      <c r="F102" s="496" t="s">
        <v>663</v>
      </c>
      <c r="G102" s="496" t="s">
        <v>673</v>
      </c>
      <c r="H102" s="498">
        <v>41834</v>
      </c>
      <c r="I102" s="499" t="s">
        <v>332</v>
      </c>
      <c r="J102" s="496" t="s">
        <v>674</v>
      </c>
      <c r="K102" s="499" t="s">
        <v>675</v>
      </c>
      <c r="L102" s="499" t="s">
        <v>264</v>
      </c>
      <c r="M102" s="500" t="s">
        <v>18</v>
      </c>
      <c r="N102" s="501"/>
      <c r="O102" s="501"/>
      <c r="P102" s="1549"/>
      <c r="Q102" s="1550"/>
    </row>
    <row r="103" spans="2:17" s="183" customFormat="1" ht="60.75" customHeight="1" thickBot="1">
      <c r="B103" s="1311"/>
      <c r="C103" s="503" t="s">
        <v>640</v>
      </c>
      <c r="D103" s="1428" t="s">
        <v>676</v>
      </c>
      <c r="E103" s="1553">
        <v>1002802813</v>
      </c>
      <c r="F103" s="1310" t="s">
        <v>677</v>
      </c>
      <c r="G103" s="1310" t="s">
        <v>678</v>
      </c>
      <c r="H103" s="1555">
        <v>40046</v>
      </c>
      <c r="I103" s="1445" t="s">
        <v>332</v>
      </c>
      <c r="J103" s="496" t="s">
        <v>510</v>
      </c>
      <c r="K103" s="499" t="s">
        <v>679</v>
      </c>
      <c r="L103" s="499" t="s">
        <v>497</v>
      </c>
      <c r="M103" s="500" t="s">
        <v>18</v>
      </c>
      <c r="N103" s="501"/>
      <c r="O103" s="501"/>
      <c r="P103" s="1549"/>
      <c r="Q103" s="1550"/>
    </row>
    <row r="104" spans="2:17" s="183" customFormat="1" ht="60.75" customHeight="1" thickBot="1">
      <c r="B104" s="1311"/>
      <c r="C104" s="503" t="s">
        <v>640</v>
      </c>
      <c r="D104" s="1430"/>
      <c r="E104" s="1554"/>
      <c r="F104" s="1315"/>
      <c r="G104" s="1315"/>
      <c r="H104" s="1556"/>
      <c r="I104" s="1446"/>
      <c r="J104" s="496" t="s">
        <v>680</v>
      </c>
      <c r="K104" s="499" t="s">
        <v>681</v>
      </c>
      <c r="L104" s="499" t="s">
        <v>264</v>
      </c>
      <c r="M104" s="500" t="s">
        <v>18</v>
      </c>
      <c r="N104" s="501"/>
      <c r="O104" s="501"/>
      <c r="P104" s="1549"/>
      <c r="Q104" s="1550"/>
    </row>
    <row r="105" spans="2:17" s="183" customFormat="1" ht="60.75" customHeight="1" thickBot="1">
      <c r="B105" s="1311"/>
      <c r="C105" s="503" t="s">
        <v>640</v>
      </c>
      <c r="D105" s="500" t="s">
        <v>682</v>
      </c>
      <c r="E105" s="504">
        <v>1061734760</v>
      </c>
      <c r="F105" s="502" t="s">
        <v>683</v>
      </c>
      <c r="G105" s="502" t="s">
        <v>684</v>
      </c>
      <c r="H105" s="505">
        <v>41762</v>
      </c>
      <c r="I105" s="506" t="s">
        <v>332</v>
      </c>
      <c r="J105" s="496" t="s">
        <v>685</v>
      </c>
      <c r="K105" s="499" t="s">
        <v>686</v>
      </c>
      <c r="L105" s="499" t="s">
        <v>687</v>
      </c>
      <c r="M105" s="500" t="s">
        <v>18</v>
      </c>
      <c r="N105" s="501"/>
      <c r="O105" s="501"/>
      <c r="P105" s="1549"/>
      <c r="Q105" s="1550"/>
    </row>
    <row r="106" spans="2:17" s="183" customFormat="1" ht="60.75" customHeight="1" thickBot="1">
      <c r="B106" s="1311"/>
      <c r="C106" s="503" t="s">
        <v>640</v>
      </c>
      <c r="D106" s="500" t="s">
        <v>688</v>
      </c>
      <c r="E106" s="504">
        <v>25285053</v>
      </c>
      <c r="F106" s="502" t="s">
        <v>689</v>
      </c>
      <c r="G106" s="502" t="s">
        <v>635</v>
      </c>
      <c r="H106" s="505" t="s">
        <v>690</v>
      </c>
      <c r="I106" s="506" t="s">
        <v>332</v>
      </c>
      <c r="J106" s="496" t="s">
        <v>691</v>
      </c>
      <c r="K106" s="499" t="s">
        <v>692</v>
      </c>
      <c r="L106" s="499" t="s">
        <v>693</v>
      </c>
      <c r="M106" s="500" t="s">
        <v>18</v>
      </c>
      <c r="N106" s="501"/>
      <c r="O106" s="501"/>
      <c r="P106" s="1549"/>
      <c r="Q106" s="1550"/>
    </row>
    <row r="107" spans="2:17" s="183" customFormat="1" ht="60.75" customHeight="1" thickBot="1">
      <c r="B107" s="1311"/>
      <c r="C107" s="503" t="s">
        <v>640</v>
      </c>
      <c r="D107" s="500" t="s">
        <v>694</v>
      </c>
      <c r="E107" s="504">
        <v>1061721268</v>
      </c>
      <c r="F107" s="502" t="s">
        <v>695</v>
      </c>
      <c r="G107" s="502" t="s">
        <v>696</v>
      </c>
      <c r="H107" s="505">
        <v>40985</v>
      </c>
      <c r="I107" s="506" t="s">
        <v>332</v>
      </c>
      <c r="J107" s="496" t="s">
        <v>697</v>
      </c>
      <c r="K107" s="499" t="s">
        <v>698</v>
      </c>
      <c r="L107" s="499" t="s">
        <v>264</v>
      </c>
      <c r="M107" s="500" t="s">
        <v>18</v>
      </c>
      <c r="N107" s="501"/>
      <c r="O107" s="501"/>
      <c r="P107" s="1549"/>
      <c r="Q107" s="1550"/>
    </row>
    <row r="108" spans="2:17" s="183" customFormat="1" ht="60.75" customHeight="1" thickBot="1">
      <c r="B108" s="1311"/>
      <c r="C108" s="503" t="s">
        <v>640</v>
      </c>
      <c r="D108" s="500" t="s">
        <v>699</v>
      </c>
      <c r="E108" s="504">
        <v>34559722</v>
      </c>
      <c r="F108" s="502" t="s">
        <v>700</v>
      </c>
      <c r="G108" s="502" t="s">
        <v>629</v>
      </c>
      <c r="H108" s="505">
        <v>41232</v>
      </c>
      <c r="I108" s="506" t="s">
        <v>332</v>
      </c>
      <c r="J108" s="496" t="s">
        <v>701</v>
      </c>
      <c r="K108" s="499" t="s">
        <v>702</v>
      </c>
      <c r="L108" s="499" t="s">
        <v>703</v>
      </c>
      <c r="M108" s="500" t="s">
        <v>18</v>
      </c>
      <c r="N108" s="501"/>
      <c r="O108" s="501"/>
      <c r="P108" s="1549"/>
      <c r="Q108" s="1550"/>
    </row>
    <row r="109" spans="2:17" s="183" customFormat="1" ht="60.75" customHeight="1" thickBot="1">
      <c r="B109" s="1311"/>
      <c r="C109" s="503" t="s">
        <v>640</v>
      </c>
      <c r="D109" s="500" t="s">
        <v>704</v>
      </c>
      <c r="E109" s="504">
        <v>34567315</v>
      </c>
      <c r="F109" s="502" t="s">
        <v>700</v>
      </c>
      <c r="G109" s="502" t="s">
        <v>705</v>
      </c>
      <c r="H109" s="505">
        <v>40895</v>
      </c>
      <c r="I109" s="506" t="s">
        <v>332</v>
      </c>
      <c r="J109" s="496" t="s">
        <v>706</v>
      </c>
      <c r="K109" s="499" t="s">
        <v>707</v>
      </c>
      <c r="L109" s="499" t="s">
        <v>703</v>
      </c>
      <c r="M109" s="500" t="s">
        <v>18</v>
      </c>
      <c r="N109" s="501"/>
      <c r="O109" s="501"/>
      <c r="P109" s="1549"/>
      <c r="Q109" s="1550"/>
    </row>
    <row r="110" spans="2:17" s="183" customFormat="1" ht="60.75" customHeight="1" thickBot="1">
      <c r="B110" s="1311"/>
      <c r="C110" s="503" t="s">
        <v>640</v>
      </c>
      <c r="D110" s="500" t="s">
        <v>708</v>
      </c>
      <c r="E110" s="504">
        <v>34560702</v>
      </c>
      <c r="F110" s="502" t="s">
        <v>700</v>
      </c>
      <c r="G110" s="502" t="s">
        <v>629</v>
      </c>
      <c r="H110" s="505">
        <v>41617</v>
      </c>
      <c r="I110" s="506" t="s">
        <v>332</v>
      </c>
      <c r="J110" s="496" t="s">
        <v>701</v>
      </c>
      <c r="K110" s="499" t="s">
        <v>709</v>
      </c>
      <c r="L110" s="499" t="s">
        <v>703</v>
      </c>
      <c r="M110" s="500" t="s">
        <v>18</v>
      </c>
      <c r="N110" s="501"/>
      <c r="O110" s="501"/>
      <c r="P110" s="1549"/>
      <c r="Q110" s="1550"/>
    </row>
    <row r="111" spans="2:17" s="183" customFormat="1" ht="60.75" customHeight="1" thickBot="1">
      <c r="B111" s="1311"/>
      <c r="C111" s="503" t="s">
        <v>640</v>
      </c>
      <c r="D111" s="500" t="s">
        <v>710</v>
      </c>
      <c r="E111" s="504">
        <v>34554597</v>
      </c>
      <c r="F111" s="502" t="s">
        <v>700</v>
      </c>
      <c r="G111" s="502" t="s">
        <v>629</v>
      </c>
      <c r="H111" s="505">
        <v>41232</v>
      </c>
      <c r="I111" s="506" t="s">
        <v>332</v>
      </c>
      <c r="J111" s="496" t="s">
        <v>701</v>
      </c>
      <c r="K111" s="499" t="s">
        <v>702</v>
      </c>
      <c r="L111" s="499" t="s">
        <v>703</v>
      </c>
      <c r="M111" s="500" t="s">
        <v>18</v>
      </c>
      <c r="N111" s="501"/>
      <c r="O111" s="501"/>
      <c r="P111" s="1549"/>
      <c r="Q111" s="1550"/>
    </row>
    <row r="112" spans="2:17" s="183" customFormat="1" ht="60.75" customHeight="1" thickBot="1">
      <c r="B112" s="1311"/>
      <c r="C112" s="503" t="s">
        <v>640</v>
      </c>
      <c r="D112" s="500" t="s">
        <v>711</v>
      </c>
      <c r="E112" s="504">
        <v>34550013</v>
      </c>
      <c r="F112" s="502" t="s">
        <v>107</v>
      </c>
      <c r="G112" s="502" t="s">
        <v>712</v>
      </c>
      <c r="H112" s="505">
        <v>41397</v>
      </c>
      <c r="I112" s="506" t="s">
        <v>53</v>
      </c>
      <c r="J112" s="496" t="s">
        <v>713</v>
      </c>
      <c r="K112" s="499" t="s">
        <v>714</v>
      </c>
      <c r="L112" s="499" t="s">
        <v>497</v>
      </c>
      <c r="M112" s="500" t="s">
        <v>18</v>
      </c>
      <c r="N112" s="501"/>
      <c r="O112" s="501"/>
      <c r="P112" s="1549"/>
      <c r="Q112" s="1550"/>
    </row>
    <row r="113" spans="2:17" s="183" customFormat="1" ht="60.75" customHeight="1" thickBot="1">
      <c r="B113" s="1311"/>
      <c r="C113" s="503" t="s">
        <v>640</v>
      </c>
      <c r="D113" s="500" t="s">
        <v>715</v>
      </c>
      <c r="E113" s="504">
        <v>1061746915</v>
      </c>
      <c r="F113" s="502" t="s">
        <v>107</v>
      </c>
      <c r="G113" s="502" t="s">
        <v>712</v>
      </c>
      <c r="H113" s="505">
        <v>41397</v>
      </c>
      <c r="I113" s="506" t="s">
        <v>332</v>
      </c>
      <c r="J113" s="499" t="s">
        <v>218</v>
      </c>
      <c r="K113" s="499" t="s">
        <v>208</v>
      </c>
      <c r="L113" s="499" t="s">
        <v>218</v>
      </c>
      <c r="M113" s="500" t="s">
        <v>18</v>
      </c>
      <c r="N113" s="501"/>
      <c r="O113" s="501"/>
      <c r="P113" s="1549"/>
      <c r="Q113" s="1550"/>
    </row>
    <row r="114" spans="2:17" s="183" customFormat="1" ht="60.75" customHeight="1">
      <c r="B114" s="1311"/>
      <c r="C114" s="503" t="s">
        <v>640</v>
      </c>
      <c r="D114" s="1428" t="s">
        <v>716</v>
      </c>
      <c r="E114" s="1553">
        <v>34326164</v>
      </c>
      <c r="F114" s="1310" t="s">
        <v>683</v>
      </c>
      <c r="G114" s="1310" t="s">
        <v>717</v>
      </c>
      <c r="H114" s="1555">
        <v>41859</v>
      </c>
      <c r="I114" s="1310" t="s">
        <v>332</v>
      </c>
      <c r="J114" s="496" t="s">
        <v>718</v>
      </c>
      <c r="K114" s="499" t="s">
        <v>719</v>
      </c>
      <c r="L114" s="499" t="s">
        <v>497</v>
      </c>
      <c r="M114" s="500" t="s">
        <v>18</v>
      </c>
      <c r="N114" s="1434"/>
      <c r="O114" s="1434"/>
      <c r="P114" s="1557"/>
      <c r="Q114" s="1558"/>
    </row>
    <row r="115" spans="2:17" s="183" customFormat="1" ht="60.75" customHeight="1" thickBot="1">
      <c r="B115" s="1311"/>
      <c r="C115" s="503" t="s">
        <v>640</v>
      </c>
      <c r="D115" s="1430"/>
      <c r="E115" s="1554"/>
      <c r="F115" s="1315"/>
      <c r="G115" s="1315"/>
      <c r="H115" s="1556"/>
      <c r="I115" s="1315"/>
      <c r="J115" s="496" t="s">
        <v>720</v>
      </c>
      <c r="K115" s="499" t="s">
        <v>721</v>
      </c>
      <c r="L115" s="499" t="s">
        <v>722</v>
      </c>
      <c r="M115" s="500" t="s">
        <v>18</v>
      </c>
      <c r="N115" s="1436"/>
      <c r="O115" s="1436"/>
      <c r="P115" s="1559"/>
      <c r="Q115" s="1560"/>
    </row>
    <row r="116" spans="2:17" s="183" customFormat="1" ht="60.75" thickBot="1">
      <c r="B116" s="1311"/>
      <c r="C116" s="503" t="s">
        <v>640</v>
      </c>
      <c r="D116" s="500" t="s">
        <v>723</v>
      </c>
      <c r="E116" s="504">
        <v>34321145</v>
      </c>
      <c r="F116" s="502" t="s">
        <v>724</v>
      </c>
      <c r="G116" s="502" t="s">
        <v>725</v>
      </c>
      <c r="H116" s="505">
        <v>40852</v>
      </c>
      <c r="I116" s="506" t="s">
        <v>332</v>
      </c>
      <c r="J116" s="496" t="s">
        <v>726</v>
      </c>
      <c r="K116" s="499" t="s">
        <v>727</v>
      </c>
      <c r="L116" s="499" t="s">
        <v>264</v>
      </c>
      <c r="M116" s="500" t="s">
        <v>18</v>
      </c>
      <c r="N116" s="501"/>
      <c r="O116" s="501"/>
      <c r="P116" s="1549"/>
      <c r="Q116" s="1550"/>
    </row>
    <row r="117" spans="2:17" s="183" customFormat="1" ht="60.75" customHeight="1" thickBot="1">
      <c r="B117" s="1311"/>
      <c r="C117" s="503" t="s">
        <v>640</v>
      </c>
      <c r="D117" s="500" t="s">
        <v>728</v>
      </c>
      <c r="E117" s="504">
        <v>27452348</v>
      </c>
      <c r="F117" s="502" t="s">
        <v>677</v>
      </c>
      <c r="G117" s="502" t="s">
        <v>729</v>
      </c>
      <c r="H117" s="505">
        <v>39872</v>
      </c>
      <c r="I117" s="506" t="s">
        <v>332</v>
      </c>
      <c r="J117" s="496" t="s">
        <v>730</v>
      </c>
      <c r="K117" s="499" t="s">
        <v>731</v>
      </c>
      <c r="L117" s="499" t="s">
        <v>497</v>
      </c>
      <c r="M117" s="500" t="s">
        <v>18</v>
      </c>
      <c r="N117" s="501"/>
      <c r="O117" s="501"/>
      <c r="P117" s="1549"/>
      <c r="Q117" s="1550"/>
    </row>
    <row r="118" spans="2:17" s="183" customFormat="1" ht="60.75" customHeight="1" thickBot="1">
      <c r="B118" s="1311"/>
      <c r="C118" s="503" t="s">
        <v>640</v>
      </c>
      <c r="D118" s="500" t="s">
        <v>732</v>
      </c>
      <c r="E118" s="504">
        <v>36291445</v>
      </c>
      <c r="F118" s="502" t="s">
        <v>733</v>
      </c>
      <c r="G118" s="502" t="s">
        <v>734</v>
      </c>
      <c r="H118" s="505">
        <v>41249</v>
      </c>
      <c r="I118" s="506" t="s">
        <v>332</v>
      </c>
      <c r="J118" s="496" t="s">
        <v>735</v>
      </c>
      <c r="K118" s="499" t="s">
        <v>736</v>
      </c>
      <c r="L118" s="499" t="s">
        <v>497</v>
      </c>
      <c r="M118" s="500" t="s">
        <v>18</v>
      </c>
      <c r="N118" s="501"/>
      <c r="O118" s="501"/>
      <c r="P118" s="1549"/>
      <c r="Q118" s="1550"/>
    </row>
    <row r="119" spans="2:17" s="183" customFormat="1" ht="78.75" customHeight="1" thickBot="1">
      <c r="B119" s="1311"/>
      <c r="C119" s="503" t="s">
        <v>640</v>
      </c>
      <c r="D119" s="500" t="s">
        <v>737</v>
      </c>
      <c r="E119" s="504">
        <v>25291209</v>
      </c>
      <c r="F119" s="502" t="s">
        <v>738</v>
      </c>
      <c r="G119" s="502" t="s">
        <v>384</v>
      </c>
      <c r="H119" s="505">
        <v>41626</v>
      </c>
      <c r="I119" s="506" t="s">
        <v>332</v>
      </c>
      <c r="J119" s="496" t="s">
        <v>739</v>
      </c>
      <c r="K119" s="499">
        <v>20012</v>
      </c>
      <c r="L119" s="499" t="s">
        <v>264</v>
      </c>
      <c r="M119" s="500" t="s">
        <v>18</v>
      </c>
      <c r="N119" s="501"/>
      <c r="O119" s="501"/>
      <c r="P119" s="1549"/>
      <c r="Q119" s="1550"/>
    </row>
    <row r="120" spans="2:17" s="183" customFormat="1" ht="60.75" customHeight="1" thickBot="1">
      <c r="B120" s="1280" t="s">
        <v>112</v>
      </c>
      <c r="C120" s="478" t="s">
        <v>740</v>
      </c>
      <c r="D120" s="502" t="s">
        <v>741</v>
      </c>
      <c r="E120" s="504">
        <v>34571561</v>
      </c>
      <c r="F120" s="502" t="s">
        <v>212</v>
      </c>
      <c r="G120" s="502" t="s">
        <v>353</v>
      </c>
      <c r="H120" s="505">
        <v>38186</v>
      </c>
      <c r="I120" s="506" t="s">
        <v>597</v>
      </c>
      <c r="J120" s="496" t="s">
        <v>742</v>
      </c>
      <c r="K120" s="499" t="s">
        <v>743</v>
      </c>
      <c r="L120" s="499" t="s">
        <v>744</v>
      </c>
      <c r="M120" s="500" t="s">
        <v>18</v>
      </c>
      <c r="N120" s="500" t="s">
        <v>336</v>
      </c>
      <c r="O120" s="500" t="s">
        <v>336</v>
      </c>
      <c r="P120" s="1567" t="s">
        <v>745</v>
      </c>
      <c r="Q120" s="1568"/>
    </row>
    <row r="121" spans="2:17" s="183" customFormat="1" ht="183.75" customHeight="1" thickBot="1">
      <c r="B121" s="1280"/>
      <c r="C121" s="478" t="s">
        <v>740</v>
      </c>
      <c r="D121" s="502" t="s">
        <v>746</v>
      </c>
      <c r="E121" s="504">
        <v>1061719546</v>
      </c>
      <c r="F121" s="502" t="s">
        <v>212</v>
      </c>
      <c r="G121" s="502" t="s">
        <v>115</v>
      </c>
      <c r="H121" s="505">
        <v>40997</v>
      </c>
      <c r="I121" s="506" t="s">
        <v>597</v>
      </c>
      <c r="J121" s="496" t="s">
        <v>747</v>
      </c>
      <c r="K121" s="499" t="s">
        <v>748</v>
      </c>
      <c r="L121" s="499" t="s">
        <v>749</v>
      </c>
      <c r="M121" s="500" t="s">
        <v>18</v>
      </c>
      <c r="N121" s="500" t="s">
        <v>18</v>
      </c>
      <c r="O121" s="500" t="s">
        <v>18</v>
      </c>
      <c r="P121" s="1567" t="s">
        <v>745</v>
      </c>
      <c r="Q121" s="1568"/>
    </row>
    <row r="122" spans="2:17" s="183" customFormat="1" ht="107.25" customHeight="1" thickBot="1">
      <c r="B122" s="1280"/>
      <c r="C122" s="478" t="s">
        <v>740</v>
      </c>
      <c r="D122" s="502" t="s">
        <v>750</v>
      </c>
      <c r="E122" s="504">
        <v>1061698303</v>
      </c>
      <c r="F122" s="502" t="s">
        <v>212</v>
      </c>
      <c r="G122" s="502" t="s">
        <v>353</v>
      </c>
      <c r="H122" s="505">
        <v>41803</v>
      </c>
      <c r="I122" s="506" t="s">
        <v>597</v>
      </c>
      <c r="J122" s="496" t="s">
        <v>650</v>
      </c>
      <c r="K122" s="499" t="s">
        <v>751</v>
      </c>
      <c r="L122" s="499" t="s">
        <v>752</v>
      </c>
      <c r="M122" s="500" t="s">
        <v>336</v>
      </c>
      <c r="N122" s="500" t="s">
        <v>19</v>
      </c>
      <c r="O122" s="500" t="s">
        <v>18</v>
      </c>
      <c r="P122" s="1565" t="s">
        <v>753</v>
      </c>
      <c r="Q122" s="1566"/>
    </row>
    <row r="123" spans="2:17" s="183" customFormat="1" ht="105" customHeight="1">
      <c r="B123" s="1280"/>
      <c r="C123" s="478" t="s">
        <v>740</v>
      </c>
      <c r="D123" s="1310" t="s">
        <v>754</v>
      </c>
      <c r="E123" s="1553">
        <v>25517210</v>
      </c>
      <c r="F123" s="1310" t="s">
        <v>212</v>
      </c>
      <c r="G123" s="1310" t="s">
        <v>378</v>
      </c>
      <c r="H123" s="1455">
        <v>37764</v>
      </c>
      <c r="I123" s="1445" t="s">
        <v>597</v>
      </c>
      <c r="J123" s="496" t="s">
        <v>755</v>
      </c>
      <c r="K123" s="499" t="s">
        <v>756</v>
      </c>
      <c r="L123" s="499" t="s">
        <v>757</v>
      </c>
      <c r="M123" s="1428" t="s">
        <v>18</v>
      </c>
      <c r="N123" s="1428" t="s">
        <v>18</v>
      </c>
      <c r="O123" s="1428" t="s">
        <v>18</v>
      </c>
      <c r="P123" s="1561" t="s">
        <v>758</v>
      </c>
      <c r="Q123" s="1562"/>
    </row>
    <row r="124" spans="2:17" s="183" customFormat="1" ht="60.75" customHeight="1" thickBot="1">
      <c r="B124" s="1280"/>
      <c r="C124" s="478" t="s">
        <v>740</v>
      </c>
      <c r="D124" s="1315"/>
      <c r="E124" s="1554"/>
      <c r="F124" s="1315"/>
      <c r="G124" s="1315"/>
      <c r="H124" s="1456"/>
      <c r="I124" s="1446"/>
      <c r="J124" s="496" t="s">
        <v>759</v>
      </c>
      <c r="K124" s="499" t="s">
        <v>760</v>
      </c>
      <c r="L124" s="499" t="s">
        <v>761</v>
      </c>
      <c r="M124" s="1430"/>
      <c r="N124" s="1430"/>
      <c r="O124" s="1430"/>
      <c r="P124" s="1563"/>
      <c r="Q124" s="1564"/>
    </row>
    <row r="125" spans="2:17" s="183" customFormat="1" ht="178.5" customHeight="1" thickBot="1">
      <c r="B125" s="1280"/>
      <c r="C125" s="478" t="s">
        <v>740</v>
      </c>
      <c r="D125" s="502" t="s">
        <v>762</v>
      </c>
      <c r="E125" s="504">
        <v>1061744049</v>
      </c>
      <c r="F125" s="502" t="s">
        <v>763</v>
      </c>
      <c r="G125" s="502" t="s">
        <v>353</v>
      </c>
      <c r="H125" s="505">
        <v>41803</v>
      </c>
      <c r="I125" s="506" t="s">
        <v>597</v>
      </c>
      <c r="J125" s="496" t="s">
        <v>764</v>
      </c>
      <c r="K125" s="499" t="s">
        <v>765</v>
      </c>
      <c r="L125" s="499" t="s">
        <v>766</v>
      </c>
      <c r="M125" s="500" t="s">
        <v>18</v>
      </c>
      <c r="N125" s="500" t="s">
        <v>19</v>
      </c>
      <c r="O125" s="500" t="s">
        <v>336</v>
      </c>
      <c r="P125" s="1549" t="s">
        <v>745</v>
      </c>
      <c r="Q125" s="1550"/>
    </row>
    <row r="126" spans="2:17" s="183" customFormat="1" ht="78" customHeight="1" thickBot="1">
      <c r="B126" s="1280"/>
      <c r="C126" s="478" t="s">
        <v>740</v>
      </c>
      <c r="D126" s="502" t="s">
        <v>767</v>
      </c>
      <c r="E126" s="504">
        <v>34571589</v>
      </c>
      <c r="F126" s="502" t="s">
        <v>212</v>
      </c>
      <c r="G126" s="502" t="s">
        <v>768</v>
      </c>
      <c r="H126" s="505">
        <v>39801</v>
      </c>
      <c r="I126" s="506" t="s">
        <v>597</v>
      </c>
      <c r="J126" s="496" t="s">
        <v>650</v>
      </c>
      <c r="K126" s="499" t="s">
        <v>769</v>
      </c>
      <c r="L126" s="499" t="s">
        <v>770</v>
      </c>
      <c r="M126" s="500" t="s">
        <v>336</v>
      </c>
      <c r="N126" s="500" t="s">
        <v>19</v>
      </c>
      <c r="O126" s="500" t="s">
        <v>18</v>
      </c>
      <c r="P126" s="1565" t="s">
        <v>771</v>
      </c>
      <c r="Q126" s="1566"/>
    </row>
    <row r="127" spans="2:17" s="183" customFormat="1" ht="108" customHeight="1" thickBot="1">
      <c r="B127" s="1280"/>
      <c r="C127" s="478" t="s">
        <v>740</v>
      </c>
      <c r="D127" s="502" t="s">
        <v>772</v>
      </c>
      <c r="E127" s="504">
        <v>34327701</v>
      </c>
      <c r="F127" s="502" t="s">
        <v>212</v>
      </c>
      <c r="G127" s="502" t="s">
        <v>353</v>
      </c>
      <c r="H127" s="505">
        <v>41803</v>
      </c>
      <c r="I127" s="506" t="s">
        <v>597</v>
      </c>
      <c r="J127" s="496" t="s">
        <v>773</v>
      </c>
      <c r="K127" s="499" t="s">
        <v>774</v>
      </c>
      <c r="L127" s="499" t="s">
        <v>775</v>
      </c>
      <c r="M127" s="500" t="s">
        <v>18</v>
      </c>
      <c r="N127" s="500" t="s">
        <v>18</v>
      </c>
      <c r="O127" s="500" t="s">
        <v>18</v>
      </c>
      <c r="P127" s="1567" t="s">
        <v>745</v>
      </c>
      <c r="Q127" s="1568"/>
    </row>
    <row r="128" spans="2:17" s="183" customFormat="1" ht="60.75" customHeight="1" thickBot="1">
      <c r="B128" s="1280"/>
      <c r="C128" s="478" t="s">
        <v>740</v>
      </c>
      <c r="D128" s="502" t="s">
        <v>776</v>
      </c>
      <c r="E128" s="504">
        <v>34331580</v>
      </c>
      <c r="F128" s="502" t="s">
        <v>212</v>
      </c>
      <c r="G128" s="502" t="s">
        <v>353</v>
      </c>
      <c r="H128" s="505">
        <v>41446</v>
      </c>
      <c r="I128" s="506" t="s">
        <v>597</v>
      </c>
      <c r="J128" s="496" t="s">
        <v>777</v>
      </c>
      <c r="K128" s="499" t="s">
        <v>778</v>
      </c>
      <c r="L128" s="499" t="s">
        <v>779</v>
      </c>
      <c r="M128" s="500" t="s">
        <v>18</v>
      </c>
      <c r="N128" s="500" t="s">
        <v>336</v>
      </c>
      <c r="O128" s="500" t="s">
        <v>336</v>
      </c>
      <c r="P128" s="1567" t="s">
        <v>745</v>
      </c>
      <c r="Q128" s="1568"/>
    </row>
    <row r="129" spans="2:17" s="183" customFormat="1" ht="60.75" customHeight="1">
      <c r="B129" s="496" t="s">
        <v>780</v>
      </c>
      <c r="C129" s="478" t="s">
        <v>781</v>
      </c>
      <c r="D129" s="1310" t="s">
        <v>782</v>
      </c>
      <c r="E129" s="1553">
        <v>64148609</v>
      </c>
      <c r="F129" s="1310" t="s">
        <v>783</v>
      </c>
      <c r="G129" s="1310" t="s">
        <v>340</v>
      </c>
      <c r="H129" s="1455">
        <v>36147</v>
      </c>
      <c r="I129" s="1445" t="s">
        <v>597</v>
      </c>
      <c r="J129" s="496" t="s">
        <v>784</v>
      </c>
      <c r="K129" s="499" t="s">
        <v>785</v>
      </c>
      <c r="L129" s="499" t="s">
        <v>786</v>
      </c>
      <c r="M129" s="1428" t="s">
        <v>18</v>
      </c>
      <c r="N129" s="1434"/>
      <c r="O129" s="1434"/>
      <c r="P129" s="1569"/>
      <c r="Q129" s="1570"/>
    </row>
    <row r="130" spans="2:17" s="183" customFormat="1" ht="60.75" customHeight="1" thickBot="1">
      <c r="B130" s="496" t="s">
        <v>780</v>
      </c>
      <c r="C130" s="478" t="s">
        <v>781</v>
      </c>
      <c r="D130" s="1315"/>
      <c r="E130" s="1554"/>
      <c r="F130" s="1315"/>
      <c r="G130" s="1315"/>
      <c r="H130" s="1456"/>
      <c r="I130" s="1446"/>
      <c r="J130" s="496" t="s">
        <v>787</v>
      </c>
      <c r="K130" s="499" t="s">
        <v>788</v>
      </c>
      <c r="L130" s="499" t="s">
        <v>786</v>
      </c>
      <c r="M130" s="1430"/>
      <c r="N130" s="1436"/>
      <c r="O130" s="1436"/>
      <c r="P130" s="1571"/>
      <c r="Q130" s="1572"/>
    </row>
    <row r="131" spans="2:17" s="183" customFormat="1" ht="110.25" customHeight="1" thickBot="1">
      <c r="B131" s="496" t="s">
        <v>780</v>
      </c>
      <c r="C131" s="478" t="s">
        <v>781</v>
      </c>
      <c r="D131" s="502" t="s">
        <v>789</v>
      </c>
      <c r="E131" s="504">
        <v>25277285</v>
      </c>
      <c r="F131" s="502" t="s">
        <v>443</v>
      </c>
      <c r="G131" s="502" t="s">
        <v>790</v>
      </c>
      <c r="H131" s="508">
        <v>36848</v>
      </c>
      <c r="I131" s="506" t="s">
        <v>332</v>
      </c>
      <c r="J131" s="499" t="s">
        <v>218</v>
      </c>
      <c r="K131" s="499" t="s">
        <v>208</v>
      </c>
      <c r="L131" s="499" t="s">
        <v>218</v>
      </c>
      <c r="M131" s="500" t="s">
        <v>336</v>
      </c>
      <c r="N131" s="501"/>
      <c r="O131" s="501"/>
      <c r="P131" s="1573"/>
      <c r="Q131" s="1574"/>
    </row>
    <row r="132" spans="2:17" s="183" customFormat="1" ht="60.75" customHeight="1" thickBot="1">
      <c r="B132" s="496" t="s">
        <v>780</v>
      </c>
      <c r="C132" s="478" t="s">
        <v>781</v>
      </c>
      <c r="D132" s="502" t="s">
        <v>791</v>
      </c>
      <c r="E132" s="504">
        <v>25521997</v>
      </c>
      <c r="F132" s="502" t="s">
        <v>443</v>
      </c>
      <c r="G132" s="502" t="s">
        <v>792</v>
      </c>
      <c r="H132" s="508">
        <v>34846</v>
      </c>
      <c r="I132" s="506" t="s">
        <v>332</v>
      </c>
      <c r="J132" s="496" t="s">
        <v>793</v>
      </c>
      <c r="K132" s="509" t="s">
        <v>794</v>
      </c>
      <c r="L132" s="499" t="s">
        <v>786</v>
      </c>
      <c r="M132" s="500" t="s">
        <v>18</v>
      </c>
      <c r="N132" s="501"/>
      <c r="O132" s="501"/>
      <c r="P132" s="1575"/>
      <c r="Q132" s="1576"/>
    </row>
    <row r="133" spans="2:17" s="183" customFormat="1" ht="60.75" customHeight="1" thickBot="1">
      <c r="B133" s="496" t="s">
        <v>780</v>
      </c>
      <c r="C133" s="478" t="s">
        <v>781</v>
      </c>
      <c r="D133" s="502" t="s">
        <v>795</v>
      </c>
      <c r="E133" s="504">
        <v>1061700258</v>
      </c>
      <c r="F133" s="502" t="s">
        <v>796</v>
      </c>
      <c r="G133" s="502" t="s">
        <v>792</v>
      </c>
      <c r="H133" s="508">
        <v>39169</v>
      </c>
      <c r="I133" s="506" t="s">
        <v>332</v>
      </c>
      <c r="J133" s="496" t="s">
        <v>797</v>
      </c>
      <c r="K133" s="499" t="s">
        <v>798</v>
      </c>
      <c r="L133" s="499" t="s">
        <v>799</v>
      </c>
      <c r="M133" s="500" t="s">
        <v>18</v>
      </c>
      <c r="N133" s="501"/>
      <c r="O133" s="501"/>
      <c r="P133" s="1575"/>
      <c r="Q133" s="1576"/>
    </row>
    <row r="134" spans="2:17" s="183" customFormat="1" ht="60.75" customHeight="1" thickBot="1">
      <c r="B134" s="1310" t="s">
        <v>800</v>
      </c>
      <c r="C134" s="510" t="s">
        <v>740</v>
      </c>
      <c r="D134" s="502" t="s">
        <v>801</v>
      </c>
      <c r="E134" s="504">
        <v>25596991</v>
      </c>
      <c r="F134" s="502" t="s">
        <v>700</v>
      </c>
      <c r="G134" s="502" t="s">
        <v>629</v>
      </c>
      <c r="H134" s="508">
        <v>41599</v>
      </c>
      <c r="I134" s="506" t="s">
        <v>53</v>
      </c>
      <c r="J134" s="496" t="s">
        <v>802</v>
      </c>
      <c r="K134" s="499" t="s">
        <v>803</v>
      </c>
      <c r="L134" s="499" t="s">
        <v>804</v>
      </c>
      <c r="M134" s="500" t="s">
        <v>18</v>
      </c>
      <c r="N134" s="501"/>
      <c r="O134" s="501"/>
      <c r="P134" s="1575"/>
      <c r="Q134" s="1576"/>
    </row>
    <row r="135" spans="2:17" s="183" customFormat="1" ht="60.75" customHeight="1" thickBot="1">
      <c r="B135" s="1311"/>
      <c r="C135" s="510" t="s">
        <v>740</v>
      </c>
      <c r="D135" s="502" t="s">
        <v>805</v>
      </c>
      <c r="E135" s="504">
        <v>48649020</v>
      </c>
      <c r="F135" s="502" t="s">
        <v>700</v>
      </c>
      <c r="G135" s="502" t="s">
        <v>629</v>
      </c>
      <c r="H135" s="508">
        <v>41599</v>
      </c>
      <c r="I135" s="506" t="s">
        <v>53</v>
      </c>
      <c r="J135" s="496" t="s">
        <v>802</v>
      </c>
      <c r="K135" s="509" t="s">
        <v>806</v>
      </c>
      <c r="L135" s="499" t="s">
        <v>804</v>
      </c>
      <c r="M135" s="500" t="s">
        <v>18</v>
      </c>
      <c r="N135" s="501"/>
      <c r="O135" s="501"/>
      <c r="P135" s="1575"/>
      <c r="Q135" s="1576"/>
    </row>
    <row r="136" spans="2:17" s="183" customFormat="1" ht="60.75" customHeight="1" thickBot="1">
      <c r="B136" s="1311"/>
      <c r="C136" s="510" t="s">
        <v>740</v>
      </c>
      <c r="D136" s="502" t="s">
        <v>807</v>
      </c>
      <c r="E136" s="504">
        <v>25589840</v>
      </c>
      <c r="F136" s="502" t="s">
        <v>808</v>
      </c>
      <c r="G136" s="502" t="s">
        <v>809</v>
      </c>
      <c r="H136" s="508">
        <v>41034</v>
      </c>
      <c r="I136" s="506" t="s">
        <v>53</v>
      </c>
      <c r="J136" s="496" t="s">
        <v>802</v>
      </c>
      <c r="K136" s="509" t="s">
        <v>810</v>
      </c>
      <c r="L136" s="499" t="s">
        <v>804</v>
      </c>
      <c r="M136" s="500" t="s">
        <v>18</v>
      </c>
      <c r="N136" s="501"/>
      <c r="O136" s="501"/>
      <c r="P136" s="1575"/>
      <c r="Q136" s="1576"/>
    </row>
    <row r="137" spans="2:17" s="183" customFormat="1" ht="60.75" customHeight="1" thickBot="1">
      <c r="B137" s="1311"/>
      <c r="C137" s="510" t="s">
        <v>740</v>
      </c>
      <c r="D137" s="502" t="s">
        <v>811</v>
      </c>
      <c r="E137" s="504">
        <v>34446172</v>
      </c>
      <c r="F137" s="502" t="s">
        <v>812</v>
      </c>
      <c r="G137" s="502" t="s">
        <v>208</v>
      </c>
      <c r="H137" s="508">
        <v>41041</v>
      </c>
      <c r="I137" s="506" t="s">
        <v>53</v>
      </c>
      <c r="J137" s="496" t="s">
        <v>802</v>
      </c>
      <c r="K137" s="509" t="s">
        <v>813</v>
      </c>
      <c r="L137" s="499" t="s">
        <v>804</v>
      </c>
      <c r="M137" s="500" t="s">
        <v>18</v>
      </c>
      <c r="N137" s="501"/>
      <c r="O137" s="501"/>
      <c r="P137" s="1575"/>
      <c r="Q137" s="1576"/>
    </row>
    <row r="138" spans="2:17" s="183" customFormat="1" ht="60.75" customHeight="1" thickBot="1">
      <c r="B138" s="1311"/>
      <c r="C138" s="510" t="s">
        <v>740</v>
      </c>
      <c r="D138" s="502" t="s">
        <v>814</v>
      </c>
      <c r="E138" s="504">
        <v>53003042</v>
      </c>
      <c r="F138" s="502" t="s">
        <v>815</v>
      </c>
      <c r="G138" s="502" t="s">
        <v>208</v>
      </c>
      <c r="H138" s="508" t="s">
        <v>816</v>
      </c>
      <c r="I138" s="506" t="s">
        <v>53</v>
      </c>
      <c r="J138" s="496" t="s">
        <v>802</v>
      </c>
      <c r="K138" s="509" t="s">
        <v>817</v>
      </c>
      <c r="L138" s="499" t="s">
        <v>804</v>
      </c>
      <c r="M138" s="500" t="s">
        <v>18</v>
      </c>
      <c r="N138" s="501"/>
      <c r="O138" s="501"/>
      <c r="P138" s="1575"/>
      <c r="Q138" s="1576"/>
    </row>
    <row r="139" spans="2:17" s="183" customFormat="1" ht="60.75" customHeight="1" thickBot="1">
      <c r="B139" s="1311"/>
      <c r="C139" s="510" t="s">
        <v>740</v>
      </c>
      <c r="D139" s="502" t="s">
        <v>818</v>
      </c>
      <c r="E139" s="504">
        <v>25453776</v>
      </c>
      <c r="F139" s="502" t="s">
        <v>819</v>
      </c>
      <c r="G139" s="502" t="s">
        <v>820</v>
      </c>
      <c r="H139" s="508">
        <v>41804</v>
      </c>
      <c r="I139" s="506" t="s">
        <v>53</v>
      </c>
      <c r="J139" s="496" t="s">
        <v>650</v>
      </c>
      <c r="K139" s="509" t="s">
        <v>821</v>
      </c>
      <c r="L139" s="499" t="s">
        <v>822</v>
      </c>
      <c r="M139" s="500" t="s">
        <v>18</v>
      </c>
      <c r="N139" s="501"/>
      <c r="O139" s="501"/>
      <c r="P139" s="1575"/>
      <c r="Q139" s="1576"/>
    </row>
    <row r="140" spans="2:17" s="183" customFormat="1" ht="60.75" customHeight="1" thickBot="1">
      <c r="B140" s="1311"/>
      <c r="C140" s="510" t="s">
        <v>740</v>
      </c>
      <c r="D140" s="502" t="s">
        <v>823</v>
      </c>
      <c r="E140" s="504">
        <v>48605367</v>
      </c>
      <c r="F140" s="502" t="s">
        <v>812</v>
      </c>
      <c r="G140" s="502" t="s">
        <v>629</v>
      </c>
      <c r="H140" s="508">
        <v>41599</v>
      </c>
      <c r="I140" s="506" t="s">
        <v>53</v>
      </c>
      <c r="J140" s="496" t="s">
        <v>824</v>
      </c>
      <c r="K140" s="509" t="s">
        <v>825</v>
      </c>
      <c r="L140" s="499" t="s">
        <v>822</v>
      </c>
      <c r="M140" s="500" t="s">
        <v>18</v>
      </c>
      <c r="N140" s="501"/>
      <c r="O140" s="501"/>
      <c r="P140" s="1575"/>
      <c r="Q140" s="1576"/>
    </row>
    <row r="141" spans="2:17" s="183" customFormat="1" ht="60.75" customHeight="1" thickBot="1">
      <c r="B141" s="1311"/>
      <c r="C141" s="510" t="s">
        <v>740</v>
      </c>
      <c r="D141" s="502" t="s">
        <v>826</v>
      </c>
      <c r="E141" s="504">
        <v>34325595</v>
      </c>
      <c r="F141" s="502" t="s">
        <v>827</v>
      </c>
      <c r="G141" s="502" t="s">
        <v>828</v>
      </c>
      <c r="H141" s="508">
        <v>39430</v>
      </c>
      <c r="I141" s="506" t="s">
        <v>53</v>
      </c>
      <c r="J141" s="496" t="s">
        <v>829</v>
      </c>
      <c r="K141" s="509" t="s">
        <v>830</v>
      </c>
      <c r="L141" s="499" t="s">
        <v>264</v>
      </c>
      <c r="M141" s="500" t="s">
        <v>18</v>
      </c>
      <c r="N141" s="501"/>
      <c r="O141" s="501"/>
      <c r="P141" s="1575"/>
      <c r="Q141" s="1576"/>
    </row>
    <row r="142" spans="2:17" s="183" customFormat="1" ht="60.75" customHeight="1" thickBot="1">
      <c r="B142" s="1311"/>
      <c r="C142" s="510" t="s">
        <v>740</v>
      </c>
      <c r="D142" s="502" t="s">
        <v>831</v>
      </c>
      <c r="E142" s="504">
        <v>25596584</v>
      </c>
      <c r="F142" s="502" t="s">
        <v>53</v>
      </c>
      <c r="G142" s="502" t="s">
        <v>53</v>
      </c>
      <c r="H142" s="508" t="s">
        <v>53</v>
      </c>
      <c r="I142" s="506" t="s">
        <v>53</v>
      </c>
      <c r="J142" s="496" t="s">
        <v>802</v>
      </c>
      <c r="K142" s="509" t="s">
        <v>832</v>
      </c>
      <c r="L142" s="499" t="s">
        <v>703</v>
      </c>
      <c r="M142" s="500" t="s">
        <v>18</v>
      </c>
      <c r="N142" s="501"/>
      <c r="O142" s="501"/>
      <c r="P142" s="1575"/>
      <c r="Q142" s="1576"/>
    </row>
    <row r="143" spans="2:17" s="183" customFormat="1" ht="60.75" customHeight="1" thickBot="1">
      <c r="B143" s="1311"/>
      <c r="C143" s="510" t="s">
        <v>740</v>
      </c>
      <c r="D143" s="502" t="s">
        <v>833</v>
      </c>
      <c r="E143" s="504">
        <v>25597498</v>
      </c>
      <c r="F143" s="502" t="s">
        <v>700</v>
      </c>
      <c r="G143" s="502" t="s">
        <v>629</v>
      </c>
      <c r="H143" s="508">
        <v>41610</v>
      </c>
      <c r="I143" s="506" t="s">
        <v>53</v>
      </c>
      <c r="J143" s="496" t="s">
        <v>834</v>
      </c>
      <c r="K143" s="509" t="s">
        <v>835</v>
      </c>
      <c r="L143" s="499" t="s">
        <v>804</v>
      </c>
      <c r="M143" s="500" t="s">
        <v>18</v>
      </c>
      <c r="N143" s="501"/>
      <c r="O143" s="501"/>
      <c r="P143" s="1575"/>
      <c r="Q143" s="1576"/>
    </row>
    <row r="144" spans="2:17" s="183" customFormat="1" ht="60.75" customHeight="1" thickBot="1">
      <c r="B144" s="1311"/>
      <c r="C144" s="510" t="s">
        <v>740</v>
      </c>
      <c r="D144" s="502" t="s">
        <v>836</v>
      </c>
      <c r="E144" s="504">
        <v>48605865</v>
      </c>
      <c r="F144" s="502" t="s">
        <v>837</v>
      </c>
      <c r="G144" s="502" t="s">
        <v>838</v>
      </c>
      <c r="H144" s="508" t="s">
        <v>53</v>
      </c>
      <c r="I144" s="506" t="s">
        <v>53</v>
      </c>
      <c r="J144" s="496" t="s">
        <v>834</v>
      </c>
      <c r="K144" s="509" t="s">
        <v>839</v>
      </c>
      <c r="L144" s="499" t="s">
        <v>703</v>
      </c>
      <c r="M144" s="500" t="s">
        <v>18</v>
      </c>
      <c r="N144" s="501"/>
      <c r="O144" s="501"/>
      <c r="P144" s="1575"/>
      <c r="Q144" s="1576"/>
    </row>
    <row r="145" spans="2:17" s="183" customFormat="1" ht="60.75" customHeight="1" thickBot="1">
      <c r="B145" s="1311"/>
      <c r="C145" s="510" t="s">
        <v>740</v>
      </c>
      <c r="D145" s="502" t="s">
        <v>840</v>
      </c>
      <c r="E145" s="504">
        <v>48606080</v>
      </c>
      <c r="F145" s="502" t="s">
        <v>841</v>
      </c>
      <c r="G145" s="502" t="s">
        <v>842</v>
      </c>
      <c r="H145" s="508" t="s">
        <v>53</v>
      </c>
      <c r="I145" s="506" t="s">
        <v>53</v>
      </c>
      <c r="J145" s="496" t="s">
        <v>843</v>
      </c>
      <c r="K145" s="509" t="s">
        <v>844</v>
      </c>
      <c r="L145" s="499" t="s">
        <v>703</v>
      </c>
      <c r="M145" s="500" t="s">
        <v>18</v>
      </c>
      <c r="N145" s="501"/>
      <c r="O145" s="501"/>
      <c r="P145" s="1575"/>
      <c r="Q145" s="1576"/>
    </row>
    <row r="146" spans="2:17" s="183" customFormat="1" ht="60.75" customHeight="1" thickBot="1">
      <c r="B146" s="1311"/>
      <c r="C146" s="510" t="s">
        <v>740</v>
      </c>
      <c r="D146" s="502" t="s">
        <v>845</v>
      </c>
      <c r="E146" s="504">
        <v>25592329</v>
      </c>
      <c r="F146" s="502" t="s">
        <v>841</v>
      </c>
      <c r="G146" s="502" t="s">
        <v>846</v>
      </c>
      <c r="H146" s="508" t="s">
        <v>53</v>
      </c>
      <c r="I146" s="506" t="s">
        <v>53</v>
      </c>
      <c r="J146" s="496" t="s">
        <v>802</v>
      </c>
      <c r="K146" s="509" t="s">
        <v>847</v>
      </c>
      <c r="L146" s="499" t="s">
        <v>703</v>
      </c>
      <c r="M146" s="500" t="s">
        <v>18</v>
      </c>
      <c r="N146" s="501"/>
      <c r="O146" s="501"/>
      <c r="P146" s="1575"/>
      <c r="Q146" s="1576"/>
    </row>
    <row r="147" spans="2:17" s="183" customFormat="1" ht="60.75" customHeight="1" thickBot="1">
      <c r="B147" s="1311"/>
      <c r="C147" s="510" t="s">
        <v>740</v>
      </c>
      <c r="D147" s="502" t="s">
        <v>848</v>
      </c>
      <c r="E147" s="504">
        <v>1059905998</v>
      </c>
      <c r="F147" s="502" t="s">
        <v>849</v>
      </c>
      <c r="G147" s="502" t="s">
        <v>850</v>
      </c>
      <c r="H147" s="508" t="s">
        <v>53</v>
      </c>
      <c r="I147" s="506" t="s">
        <v>53</v>
      </c>
      <c r="J147" s="496" t="s">
        <v>843</v>
      </c>
      <c r="K147" s="509" t="s">
        <v>851</v>
      </c>
      <c r="L147" s="499" t="s">
        <v>703</v>
      </c>
      <c r="M147" s="500" t="s">
        <v>18</v>
      </c>
      <c r="N147" s="501"/>
      <c r="O147" s="501"/>
      <c r="P147" s="1575"/>
      <c r="Q147" s="1576"/>
    </row>
    <row r="148" spans="2:17" s="183" customFormat="1" ht="60.75" customHeight="1" thickBot="1">
      <c r="B148" s="1311"/>
      <c r="C148" s="510" t="s">
        <v>740</v>
      </c>
      <c r="D148" s="502" t="s">
        <v>852</v>
      </c>
      <c r="E148" s="504">
        <v>1061694687</v>
      </c>
      <c r="F148" s="502" t="s">
        <v>493</v>
      </c>
      <c r="G148" s="502" t="s">
        <v>853</v>
      </c>
      <c r="H148" s="508">
        <v>40991</v>
      </c>
      <c r="I148" s="506" t="s">
        <v>332</v>
      </c>
      <c r="J148" s="496" t="s">
        <v>854</v>
      </c>
      <c r="K148" s="509" t="s">
        <v>855</v>
      </c>
      <c r="L148" s="499" t="s">
        <v>283</v>
      </c>
      <c r="M148" s="500" t="s">
        <v>18</v>
      </c>
      <c r="N148" s="501"/>
      <c r="O148" s="501"/>
      <c r="P148" s="1575"/>
      <c r="Q148" s="1576"/>
    </row>
    <row r="149" spans="2:17" s="183" customFormat="1" ht="60.75" customHeight="1" thickBot="1">
      <c r="B149" s="1311"/>
      <c r="C149" s="510" t="s">
        <v>740</v>
      </c>
      <c r="D149" s="502" t="s">
        <v>856</v>
      </c>
      <c r="E149" s="504">
        <v>31842027</v>
      </c>
      <c r="F149" s="502" t="s">
        <v>683</v>
      </c>
      <c r="G149" s="502" t="s">
        <v>857</v>
      </c>
      <c r="H149" s="508">
        <v>41034</v>
      </c>
      <c r="I149" s="506" t="s">
        <v>332</v>
      </c>
      <c r="J149" s="496" t="s">
        <v>802</v>
      </c>
      <c r="K149" s="509" t="s">
        <v>858</v>
      </c>
      <c r="L149" s="499" t="s">
        <v>804</v>
      </c>
      <c r="M149" s="500" t="s">
        <v>18</v>
      </c>
      <c r="N149" s="501"/>
      <c r="O149" s="501"/>
      <c r="P149" s="1575"/>
      <c r="Q149" s="1576"/>
    </row>
    <row r="150" spans="2:17" s="183" customFormat="1" ht="60.75" customHeight="1">
      <c r="B150" s="1311"/>
      <c r="C150" s="1578" t="s">
        <v>740</v>
      </c>
      <c r="D150" s="1310" t="s">
        <v>859</v>
      </c>
      <c r="E150" s="1553">
        <v>1061718066</v>
      </c>
      <c r="F150" s="1310" t="s">
        <v>107</v>
      </c>
      <c r="G150" s="1310" t="s">
        <v>860</v>
      </c>
      <c r="H150" s="1455">
        <v>41460</v>
      </c>
      <c r="I150" s="1445" t="s">
        <v>332</v>
      </c>
      <c r="J150" s="496" t="s">
        <v>854</v>
      </c>
      <c r="K150" s="509" t="s">
        <v>861</v>
      </c>
      <c r="L150" s="499" t="s">
        <v>283</v>
      </c>
      <c r="M150" s="1428" t="s">
        <v>18</v>
      </c>
      <c r="N150" s="1434"/>
      <c r="O150" s="1434"/>
      <c r="P150" s="1557"/>
      <c r="Q150" s="1558"/>
    </row>
    <row r="151" spans="2:17" s="183" customFormat="1" ht="60.75" customHeight="1">
      <c r="B151" s="1311"/>
      <c r="C151" s="1579" t="s">
        <v>740</v>
      </c>
      <c r="D151" s="1315"/>
      <c r="E151" s="1554"/>
      <c r="F151" s="1315"/>
      <c r="G151" s="1315"/>
      <c r="H151" s="1456"/>
      <c r="I151" s="1446"/>
      <c r="J151" s="496" t="s">
        <v>862</v>
      </c>
      <c r="K151" s="509" t="s">
        <v>863</v>
      </c>
      <c r="L151" s="499" t="s">
        <v>283</v>
      </c>
      <c r="M151" s="1430"/>
      <c r="N151" s="1436"/>
      <c r="O151" s="1436"/>
      <c r="P151" s="1424"/>
      <c r="Q151" s="1577"/>
    </row>
    <row r="152" spans="2:17" s="183" customFormat="1" ht="98.25" customHeight="1">
      <c r="B152" s="1311"/>
      <c r="C152" s="510" t="s">
        <v>740</v>
      </c>
      <c r="D152" s="502" t="s">
        <v>864</v>
      </c>
      <c r="E152" s="504">
        <v>25284928</v>
      </c>
      <c r="F152" s="502" t="s">
        <v>865</v>
      </c>
      <c r="G152" s="502" t="s">
        <v>866</v>
      </c>
      <c r="H152" s="508">
        <v>41954</v>
      </c>
      <c r="I152" s="506" t="s">
        <v>332</v>
      </c>
      <c r="J152" s="496" t="s">
        <v>867</v>
      </c>
      <c r="K152" s="509">
        <v>40887</v>
      </c>
      <c r="L152" s="499" t="s">
        <v>264</v>
      </c>
      <c r="M152" s="500" t="s">
        <v>18</v>
      </c>
      <c r="N152" s="501"/>
      <c r="O152" s="501"/>
      <c r="P152" s="1457"/>
      <c r="Q152" s="1458"/>
    </row>
    <row r="153" spans="2:17" s="183" customFormat="1" ht="103.5" customHeight="1">
      <c r="B153" s="1311"/>
      <c r="C153" s="510" t="s">
        <v>740</v>
      </c>
      <c r="D153" s="502" t="s">
        <v>868</v>
      </c>
      <c r="E153" s="504">
        <v>34329011</v>
      </c>
      <c r="F153" s="502" t="s">
        <v>869</v>
      </c>
      <c r="G153" s="502" t="s">
        <v>828</v>
      </c>
      <c r="H153" s="508">
        <v>41795</v>
      </c>
      <c r="I153" s="506" t="s">
        <v>332</v>
      </c>
      <c r="J153" s="496" t="s">
        <v>870</v>
      </c>
      <c r="K153" s="509" t="s">
        <v>861</v>
      </c>
      <c r="L153" s="499" t="s">
        <v>871</v>
      </c>
      <c r="M153" s="500" t="s">
        <v>18</v>
      </c>
      <c r="N153" s="501"/>
      <c r="O153" s="501"/>
      <c r="P153" s="1457"/>
      <c r="Q153" s="1458"/>
    </row>
    <row r="154" spans="2:17" s="183" customFormat="1" ht="96.75" customHeight="1">
      <c r="B154" s="1311"/>
      <c r="C154" s="510" t="s">
        <v>740</v>
      </c>
      <c r="D154" s="502" t="s">
        <v>872</v>
      </c>
      <c r="E154" s="504">
        <v>1061703836</v>
      </c>
      <c r="F154" s="502" t="s">
        <v>408</v>
      </c>
      <c r="G154" s="502" t="s">
        <v>873</v>
      </c>
      <c r="H154" s="508">
        <v>37839</v>
      </c>
      <c r="I154" s="506" t="s">
        <v>332</v>
      </c>
      <c r="J154" s="496" t="s">
        <v>874</v>
      </c>
      <c r="K154" s="509" t="s">
        <v>875</v>
      </c>
      <c r="L154" s="499" t="s">
        <v>264</v>
      </c>
      <c r="M154" s="500" t="s">
        <v>18</v>
      </c>
      <c r="N154" s="501"/>
      <c r="O154" s="501"/>
      <c r="P154" s="1457"/>
      <c r="Q154" s="1458"/>
    </row>
    <row r="155" spans="2:17" s="183" customFormat="1" ht="60.75" customHeight="1">
      <c r="B155" s="1311"/>
      <c r="C155" s="510" t="s">
        <v>740</v>
      </c>
      <c r="D155" s="1445" t="s">
        <v>876</v>
      </c>
      <c r="E155" s="1584">
        <v>34331279</v>
      </c>
      <c r="F155" s="1310" t="s">
        <v>700</v>
      </c>
      <c r="G155" s="1310" t="s">
        <v>629</v>
      </c>
      <c r="H155" s="1455">
        <v>41386</v>
      </c>
      <c r="I155" s="1445" t="s">
        <v>332</v>
      </c>
      <c r="J155" s="496" t="s">
        <v>877</v>
      </c>
      <c r="K155" s="509" t="s">
        <v>878</v>
      </c>
      <c r="L155" s="499" t="s">
        <v>497</v>
      </c>
      <c r="M155" s="1428" t="s">
        <v>18</v>
      </c>
      <c r="N155" s="1434"/>
      <c r="O155" s="1434"/>
      <c r="P155" s="1580"/>
      <c r="Q155" s="1581"/>
    </row>
    <row r="156" spans="2:17" s="183" customFormat="1" ht="60.75" customHeight="1" thickBot="1">
      <c r="B156" s="1311"/>
      <c r="C156" s="510" t="s">
        <v>740</v>
      </c>
      <c r="D156" s="1446"/>
      <c r="E156" s="1585"/>
      <c r="F156" s="1315"/>
      <c r="G156" s="1315"/>
      <c r="H156" s="1456"/>
      <c r="I156" s="1446"/>
      <c r="J156" s="496" t="s">
        <v>870</v>
      </c>
      <c r="K156" s="509" t="s">
        <v>879</v>
      </c>
      <c r="L156" s="499" t="s">
        <v>283</v>
      </c>
      <c r="M156" s="1430"/>
      <c r="N156" s="1436"/>
      <c r="O156" s="1436"/>
      <c r="P156" s="1559"/>
      <c r="Q156" s="1560"/>
    </row>
    <row r="157" spans="2:17" s="183" customFormat="1" ht="60.75" customHeight="1" thickBot="1">
      <c r="B157" s="1311"/>
      <c r="C157" s="510" t="s">
        <v>740</v>
      </c>
      <c r="D157" s="502" t="s">
        <v>880</v>
      </c>
      <c r="E157" s="504">
        <v>48605986</v>
      </c>
      <c r="F157" s="502" t="s">
        <v>683</v>
      </c>
      <c r="G157" s="502" t="s">
        <v>629</v>
      </c>
      <c r="H157" s="508">
        <v>41599</v>
      </c>
      <c r="I157" s="506" t="s">
        <v>332</v>
      </c>
      <c r="J157" s="496" t="s">
        <v>881</v>
      </c>
      <c r="K157" s="509" t="s">
        <v>882</v>
      </c>
      <c r="L157" s="499" t="s">
        <v>804</v>
      </c>
      <c r="M157" s="500" t="s">
        <v>18</v>
      </c>
      <c r="N157" s="501"/>
      <c r="O157" s="501"/>
      <c r="P157" s="1559"/>
      <c r="Q157" s="1560"/>
    </row>
    <row r="158" spans="2:17" s="183" customFormat="1" ht="92.25" customHeight="1" thickBot="1">
      <c r="B158" s="1315"/>
      <c r="C158" s="510" t="s">
        <v>740</v>
      </c>
      <c r="D158" s="502" t="s">
        <v>883</v>
      </c>
      <c r="E158" s="504">
        <v>34553871</v>
      </c>
      <c r="F158" s="502" t="s">
        <v>884</v>
      </c>
      <c r="G158" s="502" t="s">
        <v>725</v>
      </c>
      <c r="H158" s="508">
        <v>41260</v>
      </c>
      <c r="I158" s="506" t="s">
        <v>332</v>
      </c>
      <c r="J158" s="496" t="s">
        <v>885</v>
      </c>
      <c r="K158" s="509" t="s">
        <v>886</v>
      </c>
      <c r="L158" s="496" t="s">
        <v>887</v>
      </c>
      <c r="M158" s="500" t="s">
        <v>18</v>
      </c>
      <c r="N158" s="501"/>
      <c r="O158" s="501"/>
      <c r="P158" s="1457"/>
      <c r="Q158" s="1458"/>
    </row>
    <row r="159" spans="2:17" s="183" customFormat="1" ht="33.6" customHeight="1" thickBot="1">
      <c r="B159" s="129"/>
      <c r="C159" s="478"/>
      <c r="D159" s="129"/>
      <c r="E159" s="479"/>
      <c r="F159" s="129"/>
      <c r="G159" s="129"/>
      <c r="H159" s="129"/>
      <c r="I159" s="189"/>
      <c r="J159" s="129"/>
      <c r="K159" s="189"/>
      <c r="L159" s="189"/>
      <c r="M159" s="139"/>
      <c r="N159" s="139"/>
      <c r="O159" s="139"/>
      <c r="P159" s="1582"/>
      <c r="Q159" s="1583"/>
    </row>
    <row r="161" spans="1:26" ht="15.75" thickBot="1"/>
    <row r="162" spans="1:26" ht="27" thickBot="1">
      <c r="B162" s="1268" t="s">
        <v>118</v>
      </c>
      <c r="C162" s="1269"/>
      <c r="D162" s="1269"/>
      <c r="E162" s="1269"/>
      <c r="F162" s="1269"/>
      <c r="G162" s="1269"/>
      <c r="H162" s="1269"/>
      <c r="I162" s="1269"/>
      <c r="J162" s="1269"/>
      <c r="K162" s="1269"/>
      <c r="L162" s="1269"/>
      <c r="M162" s="1269"/>
      <c r="N162" s="1270"/>
    </row>
    <row r="165" spans="1:26" ht="46.15" customHeight="1">
      <c r="B165" s="115" t="s">
        <v>17</v>
      </c>
      <c r="C165" s="475" t="s">
        <v>119</v>
      </c>
      <c r="D165" s="1271" t="s">
        <v>82</v>
      </c>
      <c r="E165" s="1273"/>
    </row>
    <row r="166" spans="1:26" ht="46.9" customHeight="1">
      <c r="B166" s="129" t="s">
        <v>181</v>
      </c>
      <c r="C166" s="456" t="s">
        <v>18</v>
      </c>
      <c r="D166" s="1281"/>
      <c r="E166" s="1281"/>
    </row>
    <row r="169" spans="1:26" ht="26.25">
      <c r="B169" s="1256" t="s">
        <v>121</v>
      </c>
      <c r="C169" s="1257"/>
      <c r="D169" s="1257"/>
      <c r="E169" s="1257"/>
      <c r="F169" s="1257"/>
      <c r="G169" s="1257"/>
      <c r="H169" s="1257"/>
      <c r="I169" s="1257"/>
      <c r="J169" s="1257"/>
      <c r="K169" s="1257"/>
      <c r="L169" s="1257"/>
      <c r="M169" s="1257"/>
      <c r="N169" s="1257"/>
      <c r="O169" s="1257"/>
      <c r="P169" s="1257"/>
    </row>
    <row r="171" spans="1:26" ht="15.75" thickBot="1"/>
    <row r="172" spans="1:26" ht="27" thickBot="1">
      <c r="B172" s="1268" t="s">
        <v>122</v>
      </c>
      <c r="C172" s="1269"/>
      <c r="D172" s="1269"/>
      <c r="E172" s="1269"/>
      <c r="F172" s="1269"/>
      <c r="G172" s="1269"/>
      <c r="H172" s="1269"/>
      <c r="I172" s="1269"/>
      <c r="J172" s="1269"/>
      <c r="K172" s="1269"/>
      <c r="L172" s="1269"/>
      <c r="M172" s="1269"/>
      <c r="N172" s="1270"/>
    </row>
    <row r="174" spans="1:26" ht="15.75" thickBot="1">
      <c r="M174" s="461"/>
      <c r="N174" s="461"/>
    </row>
    <row r="175" spans="1:26" s="15" customFormat="1" ht="109.5" customHeight="1">
      <c r="B175" s="52" t="s">
        <v>33</v>
      </c>
      <c r="C175" s="462" t="s">
        <v>34</v>
      </c>
      <c r="D175" s="52" t="s">
        <v>35</v>
      </c>
      <c r="E175" s="280" t="s">
        <v>36</v>
      </c>
      <c r="F175" s="52" t="s">
        <v>37</v>
      </c>
      <c r="G175" s="52" t="s">
        <v>38</v>
      </c>
      <c r="H175" s="52" t="s">
        <v>39</v>
      </c>
      <c r="I175" s="52" t="s">
        <v>40</v>
      </c>
      <c r="J175" s="52" t="s">
        <v>41</v>
      </c>
      <c r="K175" s="52" t="s">
        <v>42</v>
      </c>
      <c r="L175" s="52" t="s">
        <v>43</v>
      </c>
      <c r="M175" s="511" t="s">
        <v>44</v>
      </c>
      <c r="N175" s="282" t="s">
        <v>45</v>
      </c>
      <c r="O175" s="282" t="s">
        <v>46</v>
      </c>
      <c r="P175" s="463" t="s">
        <v>47</v>
      </c>
      <c r="Q175" s="463" t="s">
        <v>48</v>
      </c>
    </row>
    <row r="176" spans="1:26" s="162" customFormat="1" ht="175.5" customHeight="1">
      <c r="A176" s="150" t="e">
        <f>+#REF!+1</f>
        <v>#REF!</v>
      </c>
      <c r="B176" s="153"/>
      <c r="C176" s="466"/>
      <c r="D176" s="153"/>
      <c r="E176" s="372"/>
      <c r="F176" s="152"/>
      <c r="G176" s="512"/>
      <c r="H176" s="513"/>
      <c r="I176" s="513"/>
      <c r="J176" s="514"/>
      <c r="K176" s="515"/>
      <c r="L176" s="516"/>
      <c r="M176" s="517"/>
      <c r="N176" s="517"/>
      <c r="O176" s="518"/>
      <c r="P176" s="518"/>
      <c r="Q176" s="174"/>
      <c r="R176" s="175"/>
      <c r="S176" s="175"/>
      <c r="T176" s="175"/>
      <c r="U176" s="175"/>
      <c r="V176" s="175"/>
      <c r="W176" s="175"/>
      <c r="X176" s="175"/>
      <c r="Y176" s="175"/>
      <c r="Z176" s="175"/>
    </row>
    <row r="177" spans="1:26" s="162" customFormat="1" ht="99.75" customHeight="1">
      <c r="A177" s="150" t="e">
        <f t="shared" ref="A177" si="2">+A176+1</f>
        <v>#REF!</v>
      </c>
      <c r="B177" s="153"/>
      <c r="C177" s="466"/>
      <c r="D177" s="153"/>
      <c r="E177" s="372"/>
      <c r="F177" s="152"/>
      <c r="G177" s="512"/>
      <c r="H177" s="519"/>
      <c r="I177" s="519"/>
      <c r="J177" s="514"/>
      <c r="K177" s="516"/>
      <c r="L177" s="153"/>
      <c r="M177" s="517"/>
      <c r="N177" s="517"/>
      <c r="O177" s="518"/>
      <c r="P177" s="518"/>
      <c r="Q177" s="174"/>
      <c r="R177" s="175"/>
      <c r="S177" s="175"/>
      <c r="T177" s="175"/>
      <c r="U177" s="175"/>
      <c r="V177" s="175"/>
      <c r="W177" s="175"/>
      <c r="X177" s="175"/>
      <c r="Y177" s="175"/>
      <c r="Z177" s="175"/>
    </row>
    <row r="178" spans="1:26" s="162" customFormat="1">
      <c r="A178" s="150" t="e">
        <f>+#REF!+1</f>
        <v>#REF!</v>
      </c>
      <c r="B178" s="153"/>
      <c r="C178" s="466"/>
      <c r="D178" s="153"/>
      <c r="E178" s="431"/>
      <c r="F178" s="155"/>
      <c r="G178" s="155"/>
      <c r="H178" s="155"/>
      <c r="I178" s="157"/>
      <c r="J178" s="157"/>
      <c r="K178" s="159"/>
      <c r="L178" s="157"/>
      <c r="M178" s="520"/>
      <c r="N178" s="520"/>
      <c r="O178" s="470"/>
      <c r="P178" s="470"/>
      <c r="Q178" s="174"/>
      <c r="R178" s="175"/>
      <c r="S178" s="175"/>
      <c r="T178" s="175"/>
      <c r="U178" s="175"/>
      <c r="V178" s="175"/>
      <c r="W178" s="175"/>
      <c r="X178" s="175"/>
      <c r="Y178" s="175"/>
      <c r="Z178" s="175"/>
    </row>
    <row r="179" spans="1:26" s="162" customFormat="1">
      <c r="A179" s="150"/>
      <c r="B179" s="151" t="s">
        <v>28</v>
      </c>
      <c r="C179" s="466"/>
      <c r="D179" s="153"/>
      <c r="E179" s="431"/>
      <c r="F179" s="155"/>
      <c r="G179" s="155"/>
      <c r="H179" s="155"/>
      <c r="I179" s="157"/>
      <c r="J179" s="157"/>
      <c r="K179" s="521">
        <f>SUM(K176:K178)</f>
        <v>0</v>
      </c>
      <c r="L179" s="158">
        <f>SUM(L176:L178)</f>
        <v>0</v>
      </c>
      <c r="M179" s="522">
        <f>SUM(M176:M178)</f>
        <v>0</v>
      </c>
      <c r="N179" s="469">
        <f>SUM(N176:N178)</f>
        <v>0</v>
      </c>
      <c r="O179" s="470"/>
      <c r="P179" s="470"/>
      <c r="Q179" s="161"/>
    </row>
    <row r="180" spans="1:26">
      <c r="B180" s="112"/>
      <c r="C180" s="471"/>
      <c r="D180" s="112"/>
      <c r="E180" s="384"/>
      <c r="F180" s="112"/>
      <c r="G180" s="112"/>
      <c r="H180" s="112"/>
      <c r="I180" s="112"/>
      <c r="J180" s="112"/>
      <c r="K180" s="112"/>
      <c r="L180" s="112"/>
      <c r="M180" s="385"/>
      <c r="N180" s="385"/>
      <c r="O180" s="385"/>
      <c r="P180" s="385"/>
    </row>
    <row r="181" spans="1:26" ht="18.75">
      <c r="B181" s="166" t="s">
        <v>123</v>
      </c>
      <c r="C181" s="523">
        <f>+K179</f>
        <v>0</v>
      </c>
      <c r="H181" s="168"/>
      <c r="I181" s="168"/>
      <c r="J181" s="168"/>
      <c r="K181" s="168"/>
      <c r="L181" s="168"/>
      <c r="M181" s="168"/>
      <c r="N181" s="385"/>
      <c r="O181" s="385"/>
      <c r="P181" s="385"/>
    </row>
    <row r="183" spans="1:26" ht="15.75" thickBot="1"/>
    <row r="184" spans="1:26" ht="37.15" customHeight="1" thickBot="1">
      <c r="B184" s="177" t="s">
        <v>124</v>
      </c>
      <c r="C184" s="524" t="s">
        <v>125</v>
      </c>
      <c r="D184" s="177" t="s">
        <v>27</v>
      </c>
      <c r="E184" s="394" t="s">
        <v>126</v>
      </c>
    </row>
    <row r="185" spans="1:26" ht="41.45" customHeight="1">
      <c r="B185" s="178" t="s">
        <v>127</v>
      </c>
      <c r="C185" s="525">
        <v>20</v>
      </c>
      <c r="D185" s="395">
        <v>0</v>
      </c>
      <c r="E185" s="1586">
        <f>+D185+D186+D187</f>
        <v>0</v>
      </c>
    </row>
    <row r="186" spans="1:26">
      <c r="B186" s="178" t="s">
        <v>128</v>
      </c>
      <c r="C186" s="473">
        <v>30</v>
      </c>
      <c r="D186" s="118">
        <v>0</v>
      </c>
      <c r="E186" s="1541"/>
    </row>
    <row r="187" spans="1:26" ht="15.75" thickBot="1">
      <c r="B187" s="178" t="s">
        <v>129</v>
      </c>
      <c r="C187" s="526">
        <v>40</v>
      </c>
      <c r="D187" s="396">
        <v>0</v>
      </c>
      <c r="E187" s="1587"/>
    </row>
    <row r="189" spans="1:26" ht="15.75" thickBot="1"/>
    <row r="190" spans="1:26" ht="27" thickBot="1">
      <c r="B190" s="1268" t="s">
        <v>130</v>
      </c>
      <c r="C190" s="1269"/>
      <c r="D190" s="1269"/>
      <c r="E190" s="1269"/>
      <c r="F190" s="1269"/>
      <c r="G190" s="1269"/>
      <c r="H190" s="1269"/>
      <c r="I190" s="1269"/>
      <c r="J190" s="1269"/>
      <c r="K190" s="1269"/>
      <c r="L190" s="1269"/>
      <c r="M190" s="1269"/>
      <c r="N190" s="1270"/>
    </row>
    <row r="192" spans="1:26" ht="76.5" customHeight="1">
      <c r="B192" s="114" t="s">
        <v>92</v>
      </c>
      <c r="C192" s="477" t="s">
        <v>93</v>
      </c>
      <c r="D192" s="114" t="s">
        <v>94</v>
      </c>
      <c r="E192" s="338" t="s">
        <v>95</v>
      </c>
      <c r="F192" s="114" t="s">
        <v>96</v>
      </c>
      <c r="G192" s="114" t="s">
        <v>97</v>
      </c>
      <c r="H192" s="114" t="s">
        <v>98</v>
      </c>
      <c r="I192" s="114" t="s">
        <v>99</v>
      </c>
      <c r="J192" s="1271" t="s">
        <v>100</v>
      </c>
      <c r="K192" s="1272"/>
      <c r="L192" s="1273"/>
      <c r="M192" s="340" t="s">
        <v>101</v>
      </c>
      <c r="N192" s="340" t="s">
        <v>102</v>
      </c>
      <c r="O192" s="340" t="s">
        <v>103</v>
      </c>
      <c r="P192" s="1551" t="s">
        <v>82</v>
      </c>
      <c r="Q192" s="1552"/>
    </row>
    <row r="193" spans="2:17" ht="60.75" customHeight="1">
      <c r="B193" s="213" t="s">
        <v>460</v>
      </c>
      <c r="C193" s="527"/>
      <c r="D193" s="119"/>
      <c r="E193" s="342"/>
      <c r="F193" s="119"/>
      <c r="G193" s="119"/>
      <c r="H193" s="119"/>
      <c r="I193" s="120"/>
      <c r="J193" s="46" t="s">
        <v>189</v>
      </c>
      <c r="K193" s="188" t="s">
        <v>190</v>
      </c>
      <c r="L193" s="122" t="s">
        <v>191</v>
      </c>
      <c r="M193" s="205"/>
      <c r="N193" s="205"/>
      <c r="O193" s="205"/>
      <c r="P193" s="1411"/>
      <c r="Q193" s="1411"/>
    </row>
    <row r="194" spans="2:17" ht="60.75" customHeight="1">
      <c r="B194" s="213" t="s">
        <v>461</v>
      </c>
      <c r="C194" s="527"/>
      <c r="D194" s="119"/>
      <c r="E194" s="342"/>
      <c r="F194" s="119"/>
      <c r="G194" s="119"/>
      <c r="H194" s="119"/>
      <c r="I194" s="120"/>
      <c r="J194" s="46"/>
      <c r="K194" s="188"/>
      <c r="L194" s="122"/>
      <c r="M194" s="205"/>
      <c r="N194" s="205"/>
      <c r="O194" s="205"/>
      <c r="P194" s="1366"/>
      <c r="Q194" s="1366"/>
    </row>
    <row r="195" spans="2:17" ht="58.5" customHeight="1">
      <c r="B195" s="213" t="s">
        <v>462</v>
      </c>
      <c r="C195" s="529"/>
      <c r="D195" s="213"/>
      <c r="E195" s="342"/>
      <c r="F195" s="119"/>
      <c r="G195" s="119"/>
      <c r="H195" s="219"/>
      <c r="I195" s="120"/>
      <c r="J195" s="213"/>
      <c r="K195" s="188"/>
      <c r="L195" s="188"/>
      <c r="M195" s="205"/>
      <c r="N195" s="205"/>
      <c r="O195" s="205"/>
      <c r="P195" s="1366"/>
      <c r="Q195" s="1366"/>
    </row>
    <row r="198" spans="2:17" ht="15.75" thickBot="1"/>
    <row r="199" spans="2:17" ht="54" customHeight="1">
      <c r="B199" s="48" t="s">
        <v>17</v>
      </c>
      <c r="C199" s="530" t="s">
        <v>124</v>
      </c>
      <c r="D199" s="114" t="s">
        <v>125</v>
      </c>
      <c r="E199" s="277" t="s">
        <v>27</v>
      </c>
      <c r="F199" s="142" t="s">
        <v>138</v>
      </c>
      <c r="G199" s="143"/>
    </row>
    <row r="200" spans="2:17" ht="120.75" customHeight="1">
      <c r="B200" s="1285" t="s">
        <v>139</v>
      </c>
      <c r="C200" s="531" t="s">
        <v>140</v>
      </c>
      <c r="D200" s="187">
        <v>25</v>
      </c>
      <c r="E200" s="337">
        <v>0</v>
      </c>
      <c r="F200" s="1286">
        <f>+E200+E201+E202</f>
        <v>0</v>
      </c>
      <c r="G200" s="145"/>
    </row>
    <row r="201" spans="2:17" ht="106.5" customHeight="1">
      <c r="B201" s="1285"/>
      <c r="C201" s="531" t="s">
        <v>141</v>
      </c>
      <c r="D201" s="146">
        <v>25</v>
      </c>
      <c r="E201" s="337">
        <v>0</v>
      </c>
      <c r="F201" s="1287"/>
      <c r="G201" s="145"/>
    </row>
    <row r="202" spans="2:17" ht="94.5" customHeight="1">
      <c r="B202" s="1285"/>
      <c r="C202" s="531" t="s">
        <v>142</v>
      </c>
      <c r="D202" s="187">
        <v>10</v>
      </c>
      <c r="E202" s="337">
        <v>0</v>
      </c>
      <c r="F202" s="1288"/>
      <c r="G202" s="145"/>
    </row>
    <row r="203" spans="2:17">
      <c r="C203" s="454"/>
    </row>
    <row r="206" spans="2:17">
      <c r="B206" s="42" t="s">
        <v>143</v>
      </c>
    </row>
    <row r="209" spans="2:5">
      <c r="B209" s="43" t="s">
        <v>17</v>
      </c>
      <c r="C209" s="455" t="s">
        <v>26</v>
      </c>
      <c r="D209" s="48" t="s">
        <v>27</v>
      </c>
      <c r="E209" s="277" t="s">
        <v>28</v>
      </c>
    </row>
    <row r="210" spans="2:5" ht="28.5">
      <c r="B210" s="49" t="s">
        <v>144</v>
      </c>
      <c r="C210" s="458">
        <v>40</v>
      </c>
      <c r="D210" s="187">
        <f>+E185</f>
        <v>0</v>
      </c>
      <c r="E210" s="1540">
        <f>+D210+D211</f>
        <v>0</v>
      </c>
    </row>
    <row r="211" spans="2:5" ht="42.75">
      <c r="B211" s="49" t="s">
        <v>145</v>
      </c>
      <c r="C211" s="458">
        <v>60</v>
      </c>
      <c r="D211" s="187">
        <f>+F200</f>
        <v>0</v>
      </c>
      <c r="E211" s="1543"/>
    </row>
  </sheetData>
  <mergeCells count="165">
    <mergeCell ref="E210:E211"/>
    <mergeCell ref="J192:L192"/>
    <mergeCell ref="P192:Q192"/>
    <mergeCell ref="P193:Q193"/>
    <mergeCell ref="P194:Q194"/>
    <mergeCell ref="P195:Q195"/>
    <mergeCell ref="B200:B202"/>
    <mergeCell ref="F200:F202"/>
    <mergeCell ref="D165:E165"/>
    <mergeCell ref="D166:E166"/>
    <mergeCell ref="B169:P169"/>
    <mergeCell ref="B172:N172"/>
    <mergeCell ref="E185:E187"/>
    <mergeCell ref="B190:N190"/>
    <mergeCell ref="O155:O156"/>
    <mergeCell ref="P155:Q156"/>
    <mergeCell ref="P157:Q157"/>
    <mergeCell ref="P158:Q158"/>
    <mergeCell ref="P159:Q159"/>
    <mergeCell ref="B162:N162"/>
    <mergeCell ref="P153:Q153"/>
    <mergeCell ref="P154:Q154"/>
    <mergeCell ref="D155:D156"/>
    <mergeCell ref="E155:E156"/>
    <mergeCell ref="F155:F156"/>
    <mergeCell ref="G155:G156"/>
    <mergeCell ref="H155:H156"/>
    <mergeCell ref="I155:I156"/>
    <mergeCell ref="M155:M156"/>
    <mergeCell ref="N155:N156"/>
    <mergeCell ref="O150:O151"/>
    <mergeCell ref="P150:Q151"/>
    <mergeCell ref="P152:Q152"/>
    <mergeCell ref="C150:C151"/>
    <mergeCell ref="D150:D151"/>
    <mergeCell ref="E150:E151"/>
    <mergeCell ref="F150:F151"/>
    <mergeCell ref="G150:G151"/>
    <mergeCell ref="H150:H151"/>
    <mergeCell ref="P129:Q130"/>
    <mergeCell ref="P131:Q131"/>
    <mergeCell ref="P132:Q132"/>
    <mergeCell ref="P133:Q133"/>
    <mergeCell ref="B134:B158"/>
    <mergeCell ref="P134:Q134"/>
    <mergeCell ref="P135:Q135"/>
    <mergeCell ref="P136:Q136"/>
    <mergeCell ref="P137:Q137"/>
    <mergeCell ref="P144:Q144"/>
    <mergeCell ref="P145:Q145"/>
    <mergeCell ref="P146:Q146"/>
    <mergeCell ref="P147:Q147"/>
    <mergeCell ref="P148:Q148"/>
    <mergeCell ref="P149:Q149"/>
    <mergeCell ref="P138:Q138"/>
    <mergeCell ref="P139:Q139"/>
    <mergeCell ref="P140:Q140"/>
    <mergeCell ref="P141:Q141"/>
    <mergeCell ref="P142:Q142"/>
    <mergeCell ref="P143:Q143"/>
    <mergeCell ref="I150:I151"/>
    <mergeCell ref="M150:M151"/>
    <mergeCell ref="N150:N151"/>
    <mergeCell ref="D129:D130"/>
    <mergeCell ref="E129:E130"/>
    <mergeCell ref="F129:F130"/>
    <mergeCell ref="G129:G130"/>
    <mergeCell ref="H129:H130"/>
    <mergeCell ref="I129:I130"/>
    <mergeCell ref="M129:M130"/>
    <mergeCell ref="N129:N130"/>
    <mergeCell ref="O129:O130"/>
    <mergeCell ref="P125:Q125"/>
    <mergeCell ref="P126:Q126"/>
    <mergeCell ref="B120:B128"/>
    <mergeCell ref="P120:Q120"/>
    <mergeCell ref="P121:Q121"/>
    <mergeCell ref="P122:Q122"/>
    <mergeCell ref="D123:D124"/>
    <mergeCell ref="E123:E124"/>
    <mergeCell ref="F123:F124"/>
    <mergeCell ref="G123:G124"/>
    <mergeCell ref="H123:H124"/>
    <mergeCell ref="I123:I124"/>
    <mergeCell ref="P127:Q127"/>
    <mergeCell ref="P128:Q128"/>
    <mergeCell ref="P117:Q117"/>
    <mergeCell ref="P118:Q118"/>
    <mergeCell ref="P119:Q119"/>
    <mergeCell ref="P111:Q111"/>
    <mergeCell ref="P112:Q112"/>
    <mergeCell ref="P113:Q113"/>
    <mergeCell ref="M123:M124"/>
    <mergeCell ref="N123:N124"/>
    <mergeCell ref="O123:O124"/>
    <mergeCell ref="P123:Q124"/>
    <mergeCell ref="P105:Q105"/>
    <mergeCell ref="P106:Q106"/>
    <mergeCell ref="P107:Q107"/>
    <mergeCell ref="P108:Q108"/>
    <mergeCell ref="P109:Q109"/>
    <mergeCell ref="P110:Q110"/>
    <mergeCell ref="O114:O115"/>
    <mergeCell ref="P114:Q115"/>
    <mergeCell ref="P116:Q116"/>
    <mergeCell ref="E103:E104"/>
    <mergeCell ref="F103:F104"/>
    <mergeCell ref="G103:G104"/>
    <mergeCell ref="H103:H104"/>
    <mergeCell ref="I103:I104"/>
    <mergeCell ref="P103:Q103"/>
    <mergeCell ref="P104:Q104"/>
    <mergeCell ref="B95:B119"/>
    <mergeCell ref="P95:Q95"/>
    <mergeCell ref="P96:Q96"/>
    <mergeCell ref="P97:Q97"/>
    <mergeCell ref="P98:Q98"/>
    <mergeCell ref="P99:Q99"/>
    <mergeCell ref="P100:Q100"/>
    <mergeCell ref="P101:Q101"/>
    <mergeCell ref="P102:Q102"/>
    <mergeCell ref="D103:D104"/>
    <mergeCell ref="D114:D115"/>
    <mergeCell ref="E114:E115"/>
    <mergeCell ref="F114:F115"/>
    <mergeCell ref="G114:G115"/>
    <mergeCell ref="H114:H115"/>
    <mergeCell ref="I114:I115"/>
    <mergeCell ref="N114:N115"/>
    <mergeCell ref="P89:Q89"/>
    <mergeCell ref="P90:Q90"/>
    <mergeCell ref="P91:Q91"/>
    <mergeCell ref="P92:Q92"/>
    <mergeCell ref="P93:Q93"/>
    <mergeCell ref="P94:Q94"/>
    <mergeCell ref="O75:P75"/>
    <mergeCell ref="B81:N81"/>
    <mergeCell ref="J86:L86"/>
    <mergeCell ref="P86:Q86"/>
    <mergeCell ref="P87:Q87"/>
    <mergeCell ref="P88:Q88"/>
    <mergeCell ref="O69:P69"/>
    <mergeCell ref="O70:P70"/>
    <mergeCell ref="O71:P71"/>
    <mergeCell ref="O72:P72"/>
    <mergeCell ref="O73:P73"/>
    <mergeCell ref="O74:P74"/>
    <mergeCell ref="B59:B60"/>
    <mergeCell ref="C59:C60"/>
    <mergeCell ref="D59:E59"/>
    <mergeCell ref="C63:N63"/>
    <mergeCell ref="B65:N65"/>
    <mergeCell ref="O68:P68"/>
    <mergeCell ref="C10:E10"/>
    <mergeCell ref="B14:C22"/>
    <mergeCell ref="B23:C23"/>
    <mergeCell ref="E41:E42"/>
    <mergeCell ref="M46:N46"/>
    <mergeCell ref="Q54:Q55"/>
    <mergeCell ref="B2:P2"/>
    <mergeCell ref="B4:P4"/>
    <mergeCell ref="C6:N6"/>
    <mergeCell ref="C7:N7"/>
    <mergeCell ref="C8:N8"/>
    <mergeCell ref="C9:N9"/>
  </mergeCells>
  <dataValidations count="2">
    <dataValidation type="list" allowBlank="1" showInputMessage="1" showErrorMessage="1" sqref="WVE983127 A65623 IS65623 SO65623 ACK65623 AMG65623 AWC65623 BFY65623 BPU65623 BZQ65623 CJM65623 CTI65623 DDE65623 DNA65623 DWW65623 EGS65623 EQO65623 FAK65623 FKG65623 FUC65623 GDY65623 GNU65623 GXQ65623 HHM65623 HRI65623 IBE65623 ILA65623 IUW65623 JES65623 JOO65623 JYK65623 KIG65623 KSC65623 LBY65623 LLU65623 LVQ65623 MFM65623 MPI65623 MZE65623 NJA65623 NSW65623 OCS65623 OMO65623 OWK65623 PGG65623 PQC65623 PZY65623 QJU65623 QTQ65623 RDM65623 RNI65623 RXE65623 SHA65623 SQW65623 TAS65623 TKO65623 TUK65623 UEG65623 UOC65623 UXY65623 VHU65623 VRQ65623 WBM65623 WLI65623 WVE65623 A131159 IS131159 SO131159 ACK131159 AMG131159 AWC131159 BFY131159 BPU131159 BZQ131159 CJM131159 CTI131159 DDE131159 DNA131159 DWW131159 EGS131159 EQO131159 FAK131159 FKG131159 FUC131159 GDY131159 GNU131159 GXQ131159 HHM131159 HRI131159 IBE131159 ILA131159 IUW131159 JES131159 JOO131159 JYK131159 KIG131159 KSC131159 LBY131159 LLU131159 LVQ131159 MFM131159 MPI131159 MZE131159 NJA131159 NSW131159 OCS131159 OMO131159 OWK131159 PGG131159 PQC131159 PZY131159 QJU131159 QTQ131159 RDM131159 RNI131159 RXE131159 SHA131159 SQW131159 TAS131159 TKO131159 TUK131159 UEG131159 UOC131159 UXY131159 VHU131159 VRQ131159 WBM131159 WLI131159 WVE131159 A196695 IS196695 SO196695 ACK196695 AMG196695 AWC196695 BFY196695 BPU196695 BZQ196695 CJM196695 CTI196695 DDE196695 DNA196695 DWW196695 EGS196695 EQO196695 FAK196695 FKG196695 FUC196695 GDY196695 GNU196695 GXQ196695 HHM196695 HRI196695 IBE196695 ILA196695 IUW196695 JES196695 JOO196695 JYK196695 KIG196695 KSC196695 LBY196695 LLU196695 LVQ196695 MFM196695 MPI196695 MZE196695 NJA196695 NSW196695 OCS196695 OMO196695 OWK196695 PGG196695 PQC196695 PZY196695 QJU196695 QTQ196695 RDM196695 RNI196695 RXE196695 SHA196695 SQW196695 TAS196695 TKO196695 TUK196695 UEG196695 UOC196695 UXY196695 VHU196695 VRQ196695 WBM196695 WLI196695 WVE196695 A262231 IS262231 SO262231 ACK262231 AMG262231 AWC262231 BFY262231 BPU262231 BZQ262231 CJM262231 CTI262231 DDE262231 DNA262231 DWW262231 EGS262231 EQO262231 FAK262231 FKG262231 FUC262231 GDY262231 GNU262231 GXQ262231 HHM262231 HRI262231 IBE262231 ILA262231 IUW262231 JES262231 JOO262231 JYK262231 KIG262231 KSC262231 LBY262231 LLU262231 LVQ262231 MFM262231 MPI262231 MZE262231 NJA262231 NSW262231 OCS262231 OMO262231 OWK262231 PGG262231 PQC262231 PZY262231 QJU262231 QTQ262231 RDM262231 RNI262231 RXE262231 SHA262231 SQW262231 TAS262231 TKO262231 TUK262231 UEG262231 UOC262231 UXY262231 VHU262231 VRQ262231 WBM262231 WLI262231 WVE262231 A327767 IS327767 SO327767 ACK327767 AMG327767 AWC327767 BFY327767 BPU327767 BZQ327767 CJM327767 CTI327767 DDE327767 DNA327767 DWW327767 EGS327767 EQO327767 FAK327767 FKG327767 FUC327767 GDY327767 GNU327767 GXQ327767 HHM327767 HRI327767 IBE327767 ILA327767 IUW327767 JES327767 JOO327767 JYK327767 KIG327767 KSC327767 LBY327767 LLU327767 LVQ327767 MFM327767 MPI327767 MZE327767 NJA327767 NSW327767 OCS327767 OMO327767 OWK327767 PGG327767 PQC327767 PZY327767 QJU327767 QTQ327767 RDM327767 RNI327767 RXE327767 SHA327767 SQW327767 TAS327767 TKO327767 TUK327767 UEG327767 UOC327767 UXY327767 VHU327767 VRQ327767 WBM327767 WLI327767 WVE327767 A393303 IS393303 SO393303 ACK393303 AMG393303 AWC393303 BFY393303 BPU393303 BZQ393303 CJM393303 CTI393303 DDE393303 DNA393303 DWW393303 EGS393303 EQO393303 FAK393303 FKG393303 FUC393303 GDY393303 GNU393303 GXQ393303 HHM393303 HRI393303 IBE393303 ILA393303 IUW393303 JES393303 JOO393303 JYK393303 KIG393303 KSC393303 LBY393303 LLU393303 LVQ393303 MFM393303 MPI393303 MZE393303 NJA393303 NSW393303 OCS393303 OMO393303 OWK393303 PGG393303 PQC393303 PZY393303 QJU393303 QTQ393303 RDM393303 RNI393303 RXE393303 SHA393303 SQW393303 TAS393303 TKO393303 TUK393303 UEG393303 UOC393303 UXY393303 VHU393303 VRQ393303 WBM393303 WLI393303 WVE393303 A458839 IS458839 SO458839 ACK458839 AMG458839 AWC458839 BFY458839 BPU458839 BZQ458839 CJM458839 CTI458839 DDE458839 DNA458839 DWW458839 EGS458839 EQO458839 FAK458839 FKG458839 FUC458839 GDY458839 GNU458839 GXQ458839 HHM458839 HRI458839 IBE458839 ILA458839 IUW458839 JES458839 JOO458839 JYK458839 KIG458839 KSC458839 LBY458839 LLU458839 LVQ458839 MFM458839 MPI458839 MZE458839 NJA458839 NSW458839 OCS458839 OMO458839 OWK458839 PGG458839 PQC458839 PZY458839 QJU458839 QTQ458839 RDM458839 RNI458839 RXE458839 SHA458839 SQW458839 TAS458839 TKO458839 TUK458839 UEG458839 UOC458839 UXY458839 VHU458839 VRQ458839 WBM458839 WLI458839 WVE458839 A524375 IS524375 SO524375 ACK524375 AMG524375 AWC524375 BFY524375 BPU524375 BZQ524375 CJM524375 CTI524375 DDE524375 DNA524375 DWW524375 EGS524375 EQO524375 FAK524375 FKG524375 FUC524375 GDY524375 GNU524375 GXQ524375 HHM524375 HRI524375 IBE524375 ILA524375 IUW524375 JES524375 JOO524375 JYK524375 KIG524375 KSC524375 LBY524375 LLU524375 LVQ524375 MFM524375 MPI524375 MZE524375 NJA524375 NSW524375 OCS524375 OMO524375 OWK524375 PGG524375 PQC524375 PZY524375 QJU524375 QTQ524375 RDM524375 RNI524375 RXE524375 SHA524375 SQW524375 TAS524375 TKO524375 TUK524375 UEG524375 UOC524375 UXY524375 VHU524375 VRQ524375 WBM524375 WLI524375 WVE524375 A589911 IS589911 SO589911 ACK589911 AMG589911 AWC589911 BFY589911 BPU589911 BZQ589911 CJM589911 CTI589911 DDE589911 DNA589911 DWW589911 EGS589911 EQO589911 FAK589911 FKG589911 FUC589911 GDY589911 GNU589911 GXQ589911 HHM589911 HRI589911 IBE589911 ILA589911 IUW589911 JES589911 JOO589911 JYK589911 KIG589911 KSC589911 LBY589911 LLU589911 LVQ589911 MFM589911 MPI589911 MZE589911 NJA589911 NSW589911 OCS589911 OMO589911 OWK589911 PGG589911 PQC589911 PZY589911 QJU589911 QTQ589911 RDM589911 RNI589911 RXE589911 SHA589911 SQW589911 TAS589911 TKO589911 TUK589911 UEG589911 UOC589911 UXY589911 VHU589911 VRQ589911 WBM589911 WLI589911 WVE589911 A655447 IS655447 SO655447 ACK655447 AMG655447 AWC655447 BFY655447 BPU655447 BZQ655447 CJM655447 CTI655447 DDE655447 DNA655447 DWW655447 EGS655447 EQO655447 FAK655447 FKG655447 FUC655447 GDY655447 GNU655447 GXQ655447 HHM655447 HRI655447 IBE655447 ILA655447 IUW655447 JES655447 JOO655447 JYK655447 KIG655447 KSC655447 LBY655447 LLU655447 LVQ655447 MFM655447 MPI655447 MZE655447 NJA655447 NSW655447 OCS655447 OMO655447 OWK655447 PGG655447 PQC655447 PZY655447 QJU655447 QTQ655447 RDM655447 RNI655447 RXE655447 SHA655447 SQW655447 TAS655447 TKO655447 TUK655447 UEG655447 UOC655447 UXY655447 VHU655447 VRQ655447 WBM655447 WLI655447 WVE655447 A720983 IS720983 SO720983 ACK720983 AMG720983 AWC720983 BFY720983 BPU720983 BZQ720983 CJM720983 CTI720983 DDE720983 DNA720983 DWW720983 EGS720983 EQO720983 FAK720983 FKG720983 FUC720983 GDY720983 GNU720983 GXQ720983 HHM720983 HRI720983 IBE720983 ILA720983 IUW720983 JES720983 JOO720983 JYK720983 KIG720983 KSC720983 LBY720983 LLU720983 LVQ720983 MFM720983 MPI720983 MZE720983 NJA720983 NSW720983 OCS720983 OMO720983 OWK720983 PGG720983 PQC720983 PZY720983 QJU720983 QTQ720983 RDM720983 RNI720983 RXE720983 SHA720983 SQW720983 TAS720983 TKO720983 TUK720983 UEG720983 UOC720983 UXY720983 VHU720983 VRQ720983 WBM720983 WLI720983 WVE720983 A786519 IS786519 SO786519 ACK786519 AMG786519 AWC786519 BFY786519 BPU786519 BZQ786519 CJM786519 CTI786519 DDE786519 DNA786519 DWW786519 EGS786519 EQO786519 FAK786519 FKG786519 FUC786519 GDY786519 GNU786519 GXQ786519 HHM786519 HRI786519 IBE786519 ILA786519 IUW786519 JES786519 JOO786519 JYK786519 KIG786519 KSC786519 LBY786519 LLU786519 LVQ786519 MFM786519 MPI786519 MZE786519 NJA786519 NSW786519 OCS786519 OMO786519 OWK786519 PGG786519 PQC786519 PZY786519 QJU786519 QTQ786519 RDM786519 RNI786519 RXE786519 SHA786519 SQW786519 TAS786519 TKO786519 TUK786519 UEG786519 UOC786519 UXY786519 VHU786519 VRQ786519 WBM786519 WLI786519 WVE786519 A852055 IS852055 SO852055 ACK852055 AMG852055 AWC852055 BFY852055 BPU852055 BZQ852055 CJM852055 CTI852055 DDE852055 DNA852055 DWW852055 EGS852055 EQO852055 FAK852055 FKG852055 FUC852055 GDY852055 GNU852055 GXQ852055 HHM852055 HRI852055 IBE852055 ILA852055 IUW852055 JES852055 JOO852055 JYK852055 KIG852055 KSC852055 LBY852055 LLU852055 LVQ852055 MFM852055 MPI852055 MZE852055 NJA852055 NSW852055 OCS852055 OMO852055 OWK852055 PGG852055 PQC852055 PZY852055 QJU852055 QTQ852055 RDM852055 RNI852055 RXE852055 SHA852055 SQW852055 TAS852055 TKO852055 TUK852055 UEG852055 UOC852055 UXY852055 VHU852055 VRQ852055 WBM852055 WLI852055 WVE852055 A917591 IS917591 SO917591 ACK917591 AMG917591 AWC917591 BFY917591 BPU917591 BZQ917591 CJM917591 CTI917591 DDE917591 DNA917591 DWW917591 EGS917591 EQO917591 FAK917591 FKG917591 FUC917591 GDY917591 GNU917591 GXQ917591 HHM917591 HRI917591 IBE917591 ILA917591 IUW917591 JES917591 JOO917591 JYK917591 KIG917591 KSC917591 LBY917591 LLU917591 LVQ917591 MFM917591 MPI917591 MZE917591 NJA917591 NSW917591 OCS917591 OMO917591 OWK917591 PGG917591 PQC917591 PZY917591 QJU917591 QTQ917591 RDM917591 RNI917591 RXE917591 SHA917591 SQW917591 TAS917591 TKO917591 TUK917591 UEG917591 UOC917591 UXY917591 VHU917591 VRQ917591 WBM917591 WLI917591 WVE917591 A983127 IS983127 SO983127 ACK983127 AMG983127 AWC983127 BFY983127 BPU983127 BZQ983127 CJM983127 CTI983127 DDE983127 DNA983127 DWW983127 EGS983127 EQO983127 FAK983127 FKG983127 FUC983127 GDY983127 GNU983127 GXQ983127 HHM983127 HRI983127 IBE983127 ILA983127 IUW983127 JES983127 JOO983127 JYK983127 KIG983127 KSC983127 LBY983127 LLU983127 LVQ983127 MFM983127 MPI983127 MZE983127 NJA983127 NSW983127 OCS983127 OMO983127 OWK983127 PGG983127 PQC983127 PZY983127 QJU983127 QTQ983127 RDM983127 RNI983127 RXE983127 SHA983127 SQW983127 TAS983127 TKO983127 TUK983127 UEG983127 UOC983127 UXY983127 VHU983127 VRQ983127 WBM983127 WLI983127 A25:A45 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formula1>"1,2,3,4,5"</formula1>
    </dataValidation>
    <dataValidation type="decimal" allowBlank="1" showInputMessage="1" showErrorMessage="1" sqref="WVH983127 WLL983127 C65623 IV65623 SR65623 ACN65623 AMJ65623 AWF65623 BGB65623 BPX65623 BZT65623 CJP65623 CTL65623 DDH65623 DND65623 DWZ65623 EGV65623 EQR65623 FAN65623 FKJ65623 FUF65623 GEB65623 GNX65623 GXT65623 HHP65623 HRL65623 IBH65623 ILD65623 IUZ65623 JEV65623 JOR65623 JYN65623 KIJ65623 KSF65623 LCB65623 LLX65623 LVT65623 MFP65623 MPL65623 MZH65623 NJD65623 NSZ65623 OCV65623 OMR65623 OWN65623 PGJ65623 PQF65623 QAB65623 QJX65623 QTT65623 RDP65623 RNL65623 RXH65623 SHD65623 SQZ65623 TAV65623 TKR65623 TUN65623 UEJ65623 UOF65623 UYB65623 VHX65623 VRT65623 WBP65623 WLL65623 WVH65623 C131159 IV131159 SR131159 ACN131159 AMJ131159 AWF131159 BGB131159 BPX131159 BZT131159 CJP131159 CTL131159 DDH131159 DND131159 DWZ131159 EGV131159 EQR131159 FAN131159 FKJ131159 FUF131159 GEB131159 GNX131159 GXT131159 HHP131159 HRL131159 IBH131159 ILD131159 IUZ131159 JEV131159 JOR131159 JYN131159 KIJ131159 KSF131159 LCB131159 LLX131159 LVT131159 MFP131159 MPL131159 MZH131159 NJD131159 NSZ131159 OCV131159 OMR131159 OWN131159 PGJ131159 PQF131159 QAB131159 QJX131159 QTT131159 RDP131159 RNL131159 RXH131159 SHD131159 SQZ131159 TAV131159 TKR131159 TUN131159 UEJ131159 UOF131159 UYB131159 VHX131159 VRT131159 WBP131159 WLL131159 WVH131159 C196695 IV196695 SR196695 ACN196695 AMJ196695 AWF196695 BGB196695 BPX196695 BZT196695 CJP196695 CTL196695 DDH196695 DND196695 DWZ196695 EGV196695 EQR196695 FAN196695 FKJ196695 FUF196695 GEB196695 GNX196695 GXT196695 HHP196695 HRL196695 IBH196695 ILD196695 IUZ196695 JEV196695 JOR196695 JYN196695 KIJ196695 KSF196695 LCB196695 LLX196695 LVT196695 MFP196695 MPL196695 MZH196695 NJD196695 NSZ196695 OCV196695 OMR196695 OWN196695 PGJ196695 PQF196695 QAB196695 QJX196695 QTT196695 RDP196695 RNL196695 RXH196695 SHD196695 SQZ196695 TAV196695 TKR196695 TUN196695 UEJ196695 UOF196695 UYB196695 VHX196695 VRT196695 WBP196695 WLL196695 WVH196695 C262231 IV262231 SR262231 ACN262231 AMJ262231 AWF262231 BGB262231 BPX262231 BZT262231 CJP262231 CTL262231 DDH262231 DND262231 DWZ262231 EGV262231 EQR262231 FAN262231 FKJ262231 FUF262231 GEB262231 GNX262231 GXT262231 HHP262231 HRL262231 IBH262231 ILD262231 IUZ262231 JEV262231 JOR262231 JYN262231 KIJ262231 KSF262231 LCB262231 LLX262231 LVT262231 MFP262231 MPL262231 MZH262231 NJD262231 NSZ262231 OCV262231 OMR262231 OWN262231 PGJ262231 PQF262231 QAB262231 QJX262231 QTT262231 RDP262231 RNL262231 RXH262231 SHD262231 SQZ262231 TAV262231 TKR262231 TUN262231 UEJ262231 UOF262231 UYB262231 VHX262231 VRT262231 WBP262231 WLL262231 WVH262231 C327767 IV327767 SR327767 ACN327767 AMJ327767 AWF327767 BGB327767 BPX327767 BZT327767 CJP327767 CTL327767 DDH327767 DND327767 DWZ327767 EGV327767 EQR327767 FAN327767 FKJ327767 FUF327767 GEB327767 GNX327767 GXT327767 HHP327767 HRL327767 IBH327767 ILD327767 IUZ327767 JEV327767 JOR327767 JYN327767 KIJ327767 KSF327767 LCB327767 LLX327767 LVT327767 MFP327767 MPL327767 MZH327767 NJD327767 NSZ327767 OCV327767 OMR327767 OWN327767 PGJ327767 PQF327767 QAB327767 QJX327767 QTT327767 RDP327767 RNL327767 RXH327767 SHD327767 SQZ327767 TAV327767 TKR327767 TUN327767 UEJ327767 UOF327767 UYB327767 VHX327767 VRT327767 WBP327767 WLL327767 WVH327767 C393303 IV393303 SR393303 ACN393303 AMJ393303 AWF393303 BGB393303 BPX393303 BZT393303 CJP393303 CTL393303 DDH393303 DND393303 DWZ393303 EGV393303 EQR393303 FAN393303 FKJ393303 FUF393303 GEB393303 GNX393303 GXT393303 HHP393303 HRL393303 IBH393303 ILD393303 IUZ393303 JEV393303 JOR393303 JYN393303 KIJ393303 KSF393303 LCB393303 LLX393303 LVT393303 MFP393303 MPL393303 MZH393303 NJD393303 NSZ393303 OCV393303 OMR393303 OWN393303 PGJ393303 PQF393303 QAB393303 QJX393303 QTT393303 RDP393303 RNL393303 RXH393303 SHD393303 SQZ393303 TAV393303 TKR393303 TUN393303 UEJ393303 UOF393303 UYB393303 VHX393303 VRT393303 WBP393303 WLL393303 WVH393303 C458839 IV458839 SR458839 ACN458839 AMJ458839 AWF458839 BGB458839 BPX458839 BZT458839 CJP458839 CTL458839 DDH458839 DND458839 DWZ458839 EGV458839 EQR458839 FAN458839 FKJ458839 FUF458839 GEB458839 GNX458839 GXT458839 HHP458839 HRL458839 IBH458839 ILD458839 IUZ458839 JEV458839 JOR458839 JYN458839 KIJ458839 KSF458839 LCB458839 LLX458839 LVT458839 MFP458839 MPL458839 MZH458839 NJD458839 NSZ458839 OCV458839 OMR458839 OWN458839 PGJ458839 PQF458839 QAB458839 QJX458839 QTT458839 RDP458839 RNL458839 RXH458839 SHD458839 SQZ458839 TAV458839 TKR458839 TUN458839 UEJ458839 UOF458839 UYB458839 VHX458839 VRT458839 WBP458839 WLL458839 WVH458839 C524375 IV524375 SR524375 ACN524375 AMJ524375 AWF524375 BGB524375 BPX524375 BZT524375 CJP524375 CTL524375 DDH524375 DND524375 DWZ524375 EGV524375 EQR524375 FAN524375 FKJ524375 FUF524375 GEB524375 GNX524375 GXT524375 HHP524375 HRL524375 IBH524375 ILD524375 IUZ524375 JEV524375 JOR524375 JYN524375 KIJ524375 KSF524375 LCB524375 LLX524375 LVT524375 MFP524375 MPL524375 MZH524375 NJD524375 NSZ524375 OCV524375 OMR524375 OWN524375 PGJ524375 PQF524375 QAB524375 QJX524375 QTT524375 RDP524375 RNL524375 RXH524375 SHD524375 SQZ524375 TAV524375 TKR524375 TUN524375 UEJ524375 UOF524375 UYB524375 VHX524375 VRT524375 WBP524375 WLL524375 WVH524375 C589911 IV589911 SR589911 ACN589911 AMJ589911 AWF589911 BGB589911 BPX589911 BZT589911 CJP589911 CTL589911 DDH589911 DND589911 DWZ589911 EGV589911 EQR589911 FAN589911 FKJ589911 FUF589911 GEB589911 GNX589911 GXT589911 HHP589911 HRL589911 IBH589911 ILD589911 IUZ589911 JEV589911 JOR589911 JYN589911 KIJ589911 KSF589911 LCB589911 LLX589911 LVT589911 MFP589911 MPL589911 MZH589911 NJD589911 NSZ589911 OCV589911 OMR589911 OWN589911 PGJ589911 PQF589911 QAB589911 QJX589911 QTT589911 RDP589911 RNL589911 RXH589911 SHD589911 SQZ589911 TAV589911 TKR589911 TUN589911 UEJ589911 UOF589911 UYB589911 VHX589911 VRT589911 WBP589911 WLL589911 WVH589911 C655447 IV655447 SR655447 ACN655447 AMJ655447 AWF655447 BGB655447 BPX655447 BZT655447 CJP655447 CTL655447 DDH655447 DND655447 DWZ655447 EGV655447 EQR655447 FAN655447 FKJ655447 FUF655447 GEB655447 GNX655447 GXT655447 HHP655447 HRL655447 IBH655447 ILD655447 IUZ655447 JEV655447 JOR655447 JYN655447 KIJ655447 KSF655447 LCB655447 LLX655447 LVT655447 MFP655447 MPL655447 MZH655447 NJD655447 NSZ655447 OCV655447 OMR655447 OWN655447 PGJ655447 PQF655447 QAB655447 QJX655447 QTT655447 RDP655447 RNL655447 RXH655447 SHD655447 SQZ655447 TAV655447 TKR655447 TUN655447 UEJ655447 UOF655447 UYB655447 VHX655447 VRT655447 WBP655447 WLL655447 WVH655447 C720983 IV720983 SR720983 ACN720983 AMJ720983 AWF720983 BGB720983 BPX720983 BZT720983 CJP720983 CTL720983 DDH720983 DND720983 DWZ720983 EGV720983 EQR720983 FAN720983 FKJ720983 FUF720983 GEB720983 GNX720983 GXT720983 HHP720983 HRL720983 IBH720983 ILD720983 IUZ720983 JEV720983 JOR720983 JYN720983 KIJ720983 KSF720983 LCB720983 LLX720983 LVT720983 MFP720983 MPL720983 MZH720983 NJD720983 NSZ720983 OCV720983 OMR720983 OWN720983 PGJ720983 PQF720983 QAB720983 QJX720983 QTT720983 RDP720983 RNL720983 RXH720983 SHD720983 SQZ720983 TAV720983 TKR720983 TUN720983 UEJ720983 UOF720983 UYB720983 VHX720983 VRT720983 WBP720983 WLL720983 WVH720983 C786519 IV786519 SR786519 ACN786519 AMJ786519 AWF786519 BGB786519 BPX786519 BZT786519 CJP786519 CTL786519 DDH786519 DND786519 DWZ786519 EGV786519 EQR786519 FAN786519 FKJ786519 FUF786519 GEB786519 GNX786519 GXT786519 HHP786519 HRL786519 IBH786519 ILD786519 IUZ786519 JEV786519 JOR786519 JYN786519 KIJ786519 KSF786519 LCB786519 LLX786519 LVT786519 MFP786519 MPL786519 MZH786519 NJD786519 NSZ786519 OCV786519 OMR786519 OWN786519 PGJ786519 PQF786519 QAB786519 QJX786519 QTT786519 RDP786519 RNL786519 RXH786519 SHD786519 SQZ786519 TAV786519 TKR786519 TUN786519 UEJ786519 UOF786519 UYB786519 VHX786519 VRT786519 WBP786519 WLL786519 WVH786519 C852055 IV852055 SR852055 ACN852055 AMJ852055 AWF852055 BGB852055 BPX852055 BZT852055 CJP852055 CTL852055 DDH852055 DND852055 DWZ852055 EGV852055 EQR852055 FAN852055 FKJ852055 FUF852055 GEB852055 GNX852055 GXT852055 HHP852055 HRL852055 IBH852055 ILD852055 IUZ852055 JEV852055 JOR852055 JYN852055 KIJ852055 KSF852055 LCB852055 LLX852055 LVT852055 MFP852055 MPL852055 MZH852055 NJD852055 NSZ852055 OCV852055 OMR852055 OWN852055 PGJ852055 PQF852055 QAB852055 QJX852055 QTT852055 RDP852055 RNL852055 RXH852055 SHD852055 SQZ852055 TAV852055 TKR852055 TUN852055 UEJ852055 UOF852055 UYB852055 VHX852055 VRT852055 WBP852055 WLL852055 WVH852055 C917591 IV917591 SR917591 ACN917591 AMJ917591 AWF917591 BGB917591 BPX917591 BZT917591 CJP917591 CTL917591 DDH917591 DND917591 DWZ917591 EGV917591 EQR917591 FAN917591 FKJ917591 FUF917591 GEB917591 GNX917591 GXT917591 HHP917591 HRL917591 IBH917591 ILD917591 IUZ917591 JEV917591 JOR917591 JYN917591 KIJ917591 KSF917591 LCB917591 LLX917591 LVT917591 MFP917591 MPL917591 MZH917591 NJD917591 NSZ917591 OCV917591 OMR917591 OWN917591 PGJ917591 PQF917591 QAB917591 QJX917591 QTT917591 RDP917591 RNL917591 RXH917591 SHD917591 SQZ917591 TAV917591 TKR917591 TUN917591 UEJ917591 UOF917591 UYB917591 VHX917591 VRT917591 WBP917591 WLL917591 WVH917591 C983127 IV983127 SR983127 ACN983127 AMJ983127 AWF983127 BGB983127 BPX983127 BZT983127 CJP983127 CTL983127 DDH983127 DND983127 DWZ983127 EGV983127 EQR983127 FAN983127 FKJ983127 FUF983127 GEB983127 GNX983127 GXT983127 HHP983127 HRL983127 IBH983127 ILD983127 IUZ983127 JEV983127 JOR983127 JYN983127 KIJ983127 KSF983127 LCB983127 LLX983127 LVT983127 MFP983127 MPL983127 MZH983127 NJD983127 NSZ983127 OCV983127 OMR983127 OWN983127 PGJ983127 PQF983127 QAB983127 QJX983127 QTT983127 RDP983127 RNL983127 RXH983127 SHD983127 SQZ983127 TAV983127 TKR983127 TUN983127 UEJ983127 UOF983127 UYB983127 VHX983127 VRT983127 WBP983127 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formula1>0</formula1>
      <formula2>1</formula2>
    </dataValidation>
  </dataValidations>
  <pageMargins left="0.7" right="0.7" top="0.75" bottom="0.75" header="0.3" footer="0.3"/>
  <pageSetup orientation="portrait" horizontalDpi="4294967295" verticalDpi="4294967295"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2:Z164"/>
  <sheetViews>
    <sheetView zoomScale="70" zoomScaleNormal="70" workbookViewId="0">
      <selection activeCell="B26" sqref="B26"/>
    </sheetView>
  </sheetViews>
  <sheetFormatPr baseColWidth="10" defaultRowHeight="15"/>
  <cols>
    <col min="1" max="1" width="3.140625" style="1" bestFit="1" customWidth="1"/>
    <col min="2" max="2" width="102.7109375" style="1" bestFit="1" customWidth="1"/>
    <col min="3" max="3" width="31.140625" style="1" customWidth="1"/>
    <col min="4" max="4" width="39" style="1" customWidth="1"/>
    <col min="5" max="5" width="25" style="1" customWidth="1"/>
    <col min="6" max="6" width="48.28515625" style="1" bestFit="1" customWidth="1"/>
    <col min="7" max="7" width="44.42578125" style="1" customWidth="1"/>
    <col min="8" max="8" width="24.5703125" style="1" customWidth="1"/>
    <col min="9" max="9" width="24" style="15" customWidth="1"/>
    <col min="10" max="10" width="20.28515625" style="1" customWidth="1"/>
    <col min="11" max="11" width="14.7109375" style="1" bestFit="1" customWidth="1"/>
    <col min="12" max="12" width="21.5703125" style="1" customWidth="1"/>
    <col min="13" max="13" width="18.7109375" style="1" customWidth="1"/>
    <col min="14" max="14" width="22.140625" style="1" customWidth="1"/>
    <col min="15" max="15" width="26.140625" style="1" customWidth="1"/>
    <col min="16" max="16" width="19.5703125" style="1" bestFit="1" customWidth="1"/>
    <col min="17" max="17" width="28.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580</v>
      </c>
      <c r="D6" s="1258"/>
      <c r="E6" s="1258"/>
      <c r="F6" s="1258"/>
      <c r="G6" s="1258"/>
      <c r="H6" s="1258"/>
      <c r="I6" s="1258"/>
      <c r="J6" s="1258"/>
      <c r="K6" s="1258"/>
      <c r="L6" s="1258"/>
      <c r="M6" s="1258"/>
      <c r="N6" s="1259"/>
    </row>
    <row r="7" spans="2:16" ht="16.5" thickBot="1">
      <c r="B7" s="5" t="s">
        <v>4</v>
      </c>
      <c r="C7" s="1258" t="s">
        <v>349</v>
      </c>
      <c r="D7" s="1258"/>
      <c r="E7" s="1258"/>
      <c r="F7" s="1258"/>
      <c r="G7" s="1258"/>
      <c r="H7" s="1258"/>
      <c r="I7" s="1258"/>
      <c r="J7" s="1258"/>
      <c r="K7" s="1258"/>
      <c r="L7" s="1258"/>
      <c r="M7" s="1258"/>
      <c r="N7" s="1259"/>
    </row>
    <row r="8" spans="2:16" ht="16.5" thickBot="1">
      <c r="B8" s="5" t="s">
        <v>5</v>
      </c>
      <c r="C8" s="1258" t="s">
        <v>581</v>
      </c>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146</v>
      </c>
      <c r="C10" s="1260">
        <v>33</v>
      </c>
      <c r="D10" s="1260"/>
      <c r="E10" s="1261"/>
      <c r="F10" s="6"/>
      <c r="G10" s="6"/>
      <c r="H10" s="6"/>
      <c r="I10" s="532"/>
      <c r="J10" s="6"/>
      <c r="K10" s="6"/>
      <c r="L10" s="6"/>
      <c r="M10" s="6"/>
      <c r="N10" s="7"/>
    </row>
    <row r="11" spans="2:16" ht="16.5" thickBot="1">
      <c r="B11" s="8" t="s">
        <v>8</v>
      </c>
      <c r="C11" s="9">
        <v>41977</v>
      </c>
      <c r="D11" s="10"/>
      <c r="E11" s="10"/>
      <c r="F11" s="10"/>
      <c r="G11" s="10"/>
      <c r="H11" s="10"/>
      <c r="I11" s="533"/>
      <c r="J11" s="10"/>
      <c r="K11" s="10"/>
      <c r="L11" s="10"/>
      <c r="M11" s="10"/>
      <c r="N11" s="11"/>
    </row>
    <row r="12" spans="2:16" ht="15.75">
      <c r="B12" s="12"/>
      <c r="C12" s="13"/>
      <c r="D12" s="14"/>
      <c r="E12" s="14"/>
      <c r="F12" s="14"/>
      <c r="G12" s="14"/>
      <c r="H12" s="14"/>
      <c r="J12" s="15"/>
      <c r="K12" s="15"/>
      <c r="L12" s="15"/>
      <c r="M12" s="15"/>
      <c r="N12" s="14"/>
    </row>
    <row r="13" spans="2:16">
      <c r="J13" s="15"/>
      <c r="K13" s="15"/>
      <c r="L13" s="15"/>
      <c r="M13" s="15"/>
      <c r="N13" s="16"/>
    </row>
    <row r="14" spans="2:16" ht="45.75" customHeight="1">
      <c r="B14" s="1262" t="s">
        <v>9</v>
      </c>
      <c r="C14" s="1262"/>
      <c r="D14" s="17" t="s">
        <v>10</v>
      </c>
      <c r="E14" s="17" t="s">
        <v>11</v>
      </c>
      <c r="F14" s="17" t="s">
        <v>12</v>
      </c>
      <c r="G14" s="18"/>
      <c r="I14" s="534"/>
      <c r="J14" s="19"/>
      <c r="K14" s="19"/>
      <c r="L14" s="19"/>
      <c r="M14" s="19"/>
      <c r="N14" s="16"/>
    </row>
    <row r="15" spans="2:16">
      <c r="B15" s="1262"/>
      <c r="C15" s="1262"/>
      <c r="D15" s="17">
        <v>33</v>
      </c>
      <c r="E15" s="20">
        <v>626484300</v>
      </c>
      <c r="F15" s="208">
        <v>300</v>
      </c>
      <c r="G15" s="22"/>
      <c r="I15" s="535"/>
      <c r="J15" s="23"/>
      <c r="K15" s="23"/>
      <c r="L15" s="23"/>
      <c r="M15" s="23"/>
      <c r="N15" s="16"/>
    </row>
    <row r="16" spans="2:16">
      <c r="B16" s="1262"/>
      <c r="C16" s="1262"/>
      <c r="D16" s="17"/>
      <c r="E16" s="20"/>
      <c r="F16" s="20"/>
      <c r="G16" s="22"/>
      <c r="I16" s="535"/>
      <c r="J16" s="23"/>
      <c r="K16" s="23"/>
      <c r="L16" s="23"/>
      <c r="M16" s="23"/>
      <c r="N16" s="16"/>
    </row>
    <row r="17" spans="1:14">
      <c r="B17" s="1262"/>
      <c r="C17" s="1262"/>
      <c r="D17" s="17"/>
      <c r="E17" s="20"/>
      <c r="F17" s="20"/>
      <c r="G17" s="22"/>
      <c r="I17" s="535"/>
      <c r="J17" s="23"/>
      <c r="K17" s="23"/>
      <c r="L17" s="23"/>
      <c r="M17" s="23"/>
      <c r="N17" s="16"/>
    </row>
    <row r="18" spans="1:14">
      <c r="B18" s="1262"/>
      <c r="C18" s="1262"/>
      <c r="D18" s="17"/>
      <c r="E18" s="24"/>
      <c r="F18" s="20"/>
      <c r="G18" s="22"/>
      <c r="H18" s="25"/>
      <c r="I18" s="535"/>
      <c r="J18" s="23"/>
      <c r="K18" s="23"/>
      <c r="L18" s="23"/>
      <c r="M18" s="23"/>
      <c r="N18" s="26"/>
    </row>
    <row r="19" spans="1:14">
      <c r="B19" s="1262"/>
      <c r="C19" s="1262"/>
      <c r="D19" s="17"/>
      <c r="E19" s="24"/>
      <c r="F19" s="20"/>
      <c r="G19" s="22"/>
      <c r="H19" s="25"/>
      <c r="I19" s="27"/>
      <c r="J19" s="27"/>
      <c r="K19" s="27"/>
      <c r="L19" s="27"/>
      <c r="M19" s="27"/>
      <c r="N19" s="26"/>
    </row>
    <row r="20" spans="1:14">
      <c r="B20" s="1262"/>
      <c r="C20" s="1262"/>
      <c r="D20" s="17"/>
      <c r="E20" s="24"/>
      <c r="F20" s="20"/>
      <c r="G20" s="22"/>
      <c r="H20" s="25"/>
      <c r="J20" s="15"/>
      <c r="K20" s="15"/>
      <c r="L20" s="15"/>
      <c r="M20" s="15"/>
      <c r="N20" s="26"/>
    </row>
    <row r="21" spans="1:14">
      <c r="B21" s="1262"/>
      <c r="C21" s="1262"/>
      <c r="D21" s="17"/>
      <c r="E21" s="24"/>
      <c r="F21" s="20"/>
      <c r="G21" s="22"/>
      <c r="H21" s="25"/>
      <c r="J21" s="15"/>
      <c r="K21" s="15"/>
      <c r="L21" s="15"/>
      <c r="M21" s="15"/>
      <c r="N21" s="26"/>
    </row>
    <row r="22" spans="1:14" ht="15.75" thickBot="1">
      <c r="B22" s="1263" t="s">
        <v>13</v>
      </c>
      <c r="C22" s="1264"/>
      <c r="D22" s="17"/>
      <c r="E22" s="536">
        <f>SUM(E15:E21)</f>
        <v>626484300</v>
      </c>
      <c r="F22" s="447">
        <f>SUM(F15:F21)</f>
        <v>300</v>
      </c>
      <c r="G22" s="22"/>
      <c r="H22" s="25"/>
      <c r="J22" s="15"/>
      <c r="K22" s="15"/>
      <c r="L22" s="15"/>
      <c r="M22" s="15"/>
      <c r="N22" s="26"/>
    </row>
    <row r="23" spans="1:14" ht="45.75" thickBot="1">
      <c r="A23" s="30"/>
      <c r="B23" s="31" t="s">
        <v>14</v>
      </c>
      <c r="C23" s="31" t="s">
        <v>15</v>
      </c>
      <c r="E23" s="19"/>
      <c r="F23" s="19"/>
      <c r="G23" s="19"/>
      <c r="H23" s="19"/>
      <c r="I23" s="404"/>
      <c r="J23" s="32"/>
      <c r="K23" s="32"/>
      <c r="L23" s="32"/>
      <c r="M23" s="32"/>
    </row>
    <row r="24" spans="1:14" ht="15.75" thickBot="1">
      <c r="A24" s="33">
        <v>1</v>
      </c>
      <c r="C24" s="34">
        <f>F22*80%</f>
        <v>240</v>
      </c>
      <c r="D24" s="266"/>
      <c r="E24" s="36">
        <f>E22</f>
        <v>626484300</v>
      </c>
      <c r="F24" s="37"/>
      <c r="G24" s="37"/>
      <c r="H24" s="37"/>
      <c r="I24" s="537"/>
      <c r="J24" s="38"/>
      <c r="K24" s="38"/>
      <c r="L24" s="38"/>
      <c r="M24" s="38"/>
    </row>
    <row r="25" spans="1:14">
      <c r="A25" s="39"/>
      <c r="C25" s="538"/>
      <c r="D25" s="266"/>
      <c r="E25" s="539"/>
      <c r="F25" s="37"/>
      <c r="G25" s="37"/>
      <c r="H25" s="37"/>
      <c r="I25" s="537"/>
      <c r="J25" s="38"/>
      <c r="K25" s="38"/>
      <c r="L25" s="38"/>
      <c r="M25" s="38"/>
    </row>
    <row r="26" spans="1:14">
      <c r="A26" s="39"/>
      <c r="C26" s="40"/>
      <c r="D26" s="23"/>
      <c r="E26" s="41"/>
      <c r="F26" s="37"/>
      <c r="G26" s="37"/>
      <c r="H26" s="37"/>
      <c r="I26" s="537"/>
      <c r="J26" s="38"/>
      <c r="K26" s="38"/>
      <c r="L26" s="38"/>
      <c r="M26" s="38"/>
    </row>
    <row r="27" spans="1:14">
      <c r="A27" s="39"/>
      <c r="B27" s="42" t="s">
        <v>16</v>
      </c>
      <c r="C27"/>
      <c r="D27"/>
      <c r="E27"/>
      <c r="F27"/>
      <c r="G27"/>
      <c r="H27"/>
      <c r="J27" s="15"/>
      <c r="K27" s="15"/>
      <c r="L27" s="15"/>
      <c r="M27" s="15"/>
      <c r="N27" s="16"/>
    </row>
    <row r="28" spans="1:14">
      <c r="A28" s="39"/>
      <c r="B28"/>
      <c r="C28"/>
      <c r="D28"/>
      <c r="E28"/>
      <c r="F28"/>
      <c r="G28"/>
      <c r="H28"/>
      <c r="J28" s="15"/>
      <c r="K28" s="15"/>
      <c r="L28" s="15"/>
      <c r="M28" s="15"/>
      <c r="N28" s="16"/>
    </row>
    <row r="29" spans="1:14">
      <c r="A29" s="39"/>
      <c r="B29" s="43" t="s">
        <v>17</v>
      </c>
      <c r="C29" s="43" t="s">
        <v>18</v>
      </c>
      <c r="D29" s="43" t="s">
        <v>19</v>
      </c>
      <c r="E29"/>
      <c r="F29"/>
      <c r="G29"/>
      <c r="H29"/>
      <c r="J29" s="15"/>
      <c r="K29" s="15"/>
      <c r="L29" s="15"/>
      <c r="M29" s="15"/>
      <c r="N29" s="16"/>
    </row>
    <row r="30" spans="1:14">
      <c r="A30" s="39"/>
      <c r="B30" s="117" t="s">
        <v>20</v>
      </c>
      <c r="C30" s="117"/>
      <c r="D30" s="117" t="s">
        <v>184</v>
      </c>
      <c r="E30"/>
      <c r="F30"/>
      <c r="G30"/>
      <c r="H30"/>
      <c r="J30" s="15"/>
      <c r="K30" s="15"/>
      <c r="L30" s="15"/>
      <c r="M30" s="15"/>
      <c r="N30" s="16"/>
    </row>
    <row r="31" spans="1:14">
      <c r="A31" s="39"/>
      <c r="B31" s="117" t="s">
        <v>21</v>
      </c>
      <c r="C31" s="117" t="s">
        <v>184</v>
      </c>
      <c r="D31" s="117"/>
      <c r="E31"/>
      <c r="F31"/>
      <c r="G31"/>
      <c r="H31"/>
      <c r="J31" s="15"/>
      <c r="K31" s="15"/>
      <c r="L31" s="15"/>
      <c r="M31" s="15"/>
      <c r="N31" s="16"/>
    </row>
    <row r="32" spans="1:14">
      <c r="A32" s="39"/>
      <c r="B32" s="117" t="s">
        <v>22</v>
      </c>
      <c r="C32" s="117" t="s">
        <v>184</v>
      </c>
      <c r="D32" s="117"/>
      <c r="E32"/>
      <c r="F32"/>
      <c r="G32"/>
      <c r="H32"/>
      <c r="J32" s="15"/>
      <c r="K32" s="15"/>
      <c r="L32" s="15"/>
      <c r="M32" s="15"/>
      <c r="N32" s="16"/>
    </row>
    <row r="33" spans="1:17">
      <c r="A33" s="39"/>
      <c r="B33" s="117" t="s">
        <v>23</v>
      </c>
      <c r="C33" s="117"/>
      <c r="D33" s="117" t="s">
        <v>184</v>
      </c>
      <c r="E33"/>
      <c r="F33"/>
      <c r="G33"/>
      <c r="H33"/>
      <c r="J33" s="15"/>
      <c r="K33" s="15"/>
      <c r="L33" s="15"/>
      <c r="M33" s="15"/>
      <c r="N33" s="16"/>
    </row>
    <row r="34" spans="1:17">
      <c r="A34" s="39"/>
      <c r="B34" s="120" t="s">
        <v>312</v>
      </c>
      <c r="C34" s="120" t="s">
        <v>184</v>
      </c>
      <c r="D34" s="117"/>
      <c r="E34"/>
      <c r="F34"/>
      <c r="G34"/>
      <c r="H34"/>
      <c r="J34" s="15"/>
      <c r="K34" s="15"/>
      <c r="L34" s="15"/>
      <c r="M34" s="15"/>
      <c r="N34" s="16"/>
    </row>
    <row r="35" spans="1:17">
      <c r="A35" s="39"/>
      <c r="B35"/>
      <c r="C35"/>
      <c r="D35"/>
      <c r="E35"/>
      <c r="F35"/>
      <c r="G35"/>
      <c r="H35"/>
      <c r="J35" s="15"/>
      <c r="K35" s="15"/>
      <c r="L35" s="15"/>
      <c r="M35" s="15"/>
      <c r="N35" s="16"/>
    </row>
    <row r="36" spans="1:17">
      <c r="A36" s="39"/>
      <c r="B36" s="42" t="s">
        <v>25</v>
      </c>
      <c r="C36"/>
      <c r="D36"/>
      <c r="E36"/>
      <c r="F36" t="s">
        <v>889</v>
      </c>
      <c r="G36"/>
      <c r="H36"/>
      <c r="J36" s="15"/>
      <c r="K36" s="15"/>
      <c r="L36" s="15"/>
      <c r="M36" s="15"/>
      <c r="N36" s="16"/>
    </row>
    <row r="37" spans="1:17">
      <c r="A37" s="39"/>
      <c r="B37"/>
      <c r="C37"/>
      <c r="D37"/>
      <c r="E37"/>
      <c r="F37"/>
      <c r="G37"/>
      <c r="H37"/>
      <c r="J37" s="15"/>
      <c r="K37" s="15"/>
      <c r="L37" s="15"/>
      <c r="M37" s="15"/>
      <c r="N37" s="16"/>
    </row>
    <row r="38" spans="1:17">
      <c r="A38" s="39"/>
      <c r="B38"/>
      <c r="C38"/>
      <c r="D38"/>
      <c r="E38"/>
      <c r="F38"/>
      <c r="G38"/>
      <c r="H38"/>
      <c r="J38" s="15"/>
      <c r="K38" s="15"/>
      <c r="L38" s="15"/>
      <c r="M38" s="15"/>
      <c r="N38" s="16"/>
    </row>
    <row r="39" spans="1:17">
      <c r="A39" s="39"/>
      <c r="B39" s="43" t="s">
        <v>17</v>
      </c>
      <c r="C39" s="43" t="s">
        <v>26</v>
      </c>
      <c r="D39" s="48" t="s">
        <v>27</v>
      </c>
      <c r="E39" s="48" t="s">
        <v>28</v>
      </c>
      <c r="F39"/>
      <c r="G39"/>
      <c r="H39"/>
      <c r="J39" s="15"/>
      <c r="K39" s="15"/>
      <c r="L39" s="15"/>
      <c r="M39" s="15"/>
      <c r="N39" s="16"/>
    </row>
    <row r="40" spans="1:17" ht="28.5">
      <c r="A40" s="39"/>
      <c r="B40" s="49" t="s">
        <v>29</v>
      </c>
      <c r="C40" s="50">
        <v>40</v>
      </c>
      <c r="D40" s="187">
        <v>0</v>
      </c>
      <c r="E40" s="1265">
        <f>+D40+D41</f>
        <v>0</v>
      </c>
      <c r="F40"/>
      <c r="G40"/>
      <c r="H40"/>
      <c r="J40" s="15"/>
      <c r="K40" s="15"/>
      <c r="L40" s="15"/>
      <c r="M40" s="15"/>
      <c r="N40" s="16"/>
    </row>
    <row r="41" spans="1:17" ht="42.75">
      <c r="A41" s="39"/>
      <c r="B41" s="49" t="s">
        <v>30</v>
      </c>
      <c r="C41" s="50">
        <v>60</v>
      </c>
      <c r="D41" s="187">
        <f>+F163</f>
        <v>0</v>
      </c>
      <c r="E41" s="1266"/>
      <c r="F41"/>
      <c r="G41"/>
      <c r="H41"/>
      <c r="J41" s="15"/>
      <c r="K41" s="15"/>
      <c r="L41" s="15"/>
      <c r="M41" s="15"/>
      <c r="N41" s="16"/>
    </row>
    <row r="42" spans="1:17">
      <c r="A42" s="39"/>
      <c r="C42" s="40"/>
      <c r="D42" s="23"/>
      <c r="E42" s="41"/>
      <c r="F42" s="37"/>
      <c r="G42" s="37"/>
      <c r="H42" s="37"/>
      <c r="I42" s="537"/>
      <c r="J42" s="38"/>
      <c r="K42" s="38"/>
      <c r="L42" s="38"/>
      <c r="M42" s="38"/>
    </row>
    <row r="43" spans="1:17">
      <c r="A43" s="39"/>
      <c r="C43" s="40"/>
      <c r="D43" s="23"/>
      <c r="E43" s="41"/>
      <c r="F43" s="37"/>
      <c r="G43" s="37"/>
      <c r="H43" s="37"/>
      <c r="I43" s="537"/>
      <c r="J43" s="38"/>
      <c r="K43" s="38"/>
      <c r="L43" s="38"/>
      <c r="M43" s="38"/>
    </row>
    <row r="44" spans="1:17">
      <c r="A44" s="39"/>
      <c r="C44" s="40"/>
      <c r="D44" s="23"/>
      <c r="E44" s="41"/>
      <c r="F44" s="37"/>
      <c r="G44" s="37"/>
      <c r="H44" s="37"/>
      <c r="I44" s="537"/>
      <c r="J44" s="38"/>
      <c r="K44" s="38"/>
      <c r="L44" s="38"/>
      <c r="M44" s="38"/>
    </row>
    <row r="45" spans="1:17" ht="15.75" thickBot="1">
      <c r="M45" s="1267"/>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198.75" customHeight="1">
      <c r="A49" s="150">
        <v>1</v>
      </c>
      <c r="B49" s="151" t="s">
        <v>309</v>
      </c>
      <c r="C49" s="371" t="s">
        <v>582</v>
      </c>
      <c r="D49" s="151" t="s">
        <v>49</v>
      </c>
      <c r="E49" s="300" t="s">
        <v>890</v>
      </c>
      <c r="F49" s="371" t="s">
        <v>18</v>
      </c>
      <c r="G49" s="374" t="s">
        <v>223</v>
      </c>
      <c r="H49" s="513">
        <v>41641</v>
      </c>
      <c r="I49" s="513">
        <v>42004</v>
      </c>
      <c r="J49" s="540" t="s">
        <v>19</v>
      </c>
      <c r="K49" s="541">
        <v>0</v>
      </c>
      <c r="L49" s="373">
        <v>11</v>
      </c>
      <c r="M49" s="542">
        <v>250</v>
      </c>
      <c r="N49" s="543" t="s">
        <v>223</v>
      </c>
      <c r="O49" s="544">
        <v>149875246</v>
      </c>
      <c r="P49" s="544">
        <v>74</v>
      </c>
      <c r="Q49" s="174" t="s">
        <v>891</v>
      </c>
      <c r="R49" s="175"/>
      <c r="S49" s="175"/>
      <c r="T49" s="175"/>
      <c r="U49" s="175"/>
      <c r="V49" s="175"/>
      <c r="W49" s="175"/>
      <c r="X49" s="175"/>
      <c r="Y49" s="175"/>
      <c r="Z49" s="175"/>
    </row>
    <row r="50" spans="1:26" s="162" customFormat="1" ht="239.25" customHeight="1">
      <c r="A50" s="150">
        <f>+A49+1</f>
        <v>2</v>
      </c>
      <c r="B50" s="297" t="s">
        <v>580</v>
      </c>
      <c r="C50" s="464" t="s">
        <v>349</v>
      </c>
      <c r="D50" s="299" t="s">
        <v>49</v>
      </c>
      <c r="E50" s="300" t="s">
        <v>591</v>
      </c>
      <c r="F50" s="294" t="s">
        <v>18</v>
      </c>
      <c r="G50" s="374" t="s">
        <v>223</v>
      </c>
      <c r="H50" s="292">
        <v>40910</v>
      </c>
      <c r="I50" s="292">
        <v>41090</v>
      </c>
      <c r="J50" s="540" t="s">
        <v>19</v>
      </c>
      <c r="K50" s="294">
        <v>0</v>
      </c>
      <c r="L50" s="294">
        <v>0</v>
      </c>
      <c r="M50" s="290">
        <v>0</v>
      </c>
      <c r="N50" s="543" t="s">
        <v>223</v>
      </c>
      <c r="O50" s="294">
        <v>113170367</v>
      </c>
      <c r="P50" s="294">
        <v>68</v>
      </c>
      <c r="Q50" s="174" t="s">
        <v>892</v>
      </c>
      <c r="R50" s="175"/>
      <c r="S50" s="175"/>
      <c r="T50" s="175"/>
      <c r="U50" s="175"/>
      <c r="V50" s="175"/>
      <c r="W50" s="175"/>
      <c r="X50" s="175"/>
      <c r="Y50" s="175"/>
      <c r="Z50" s="175"/>
    </row>
    <row r="51" spans="1:26" s="162" customFormat="1">
      <c r="A51" s="150">
        <f t="shared" ref="A51" si="0">+A50+1</f>
        <v>3</v>
      </c>
      <c r="B51" s="153"/>
      <c r="C51" s="152"/>
      <c r="D51" s="153"/>
      <c r="E51" s="545"/>
      <c r="F51" s="155"/>
      <c r="G51" s="155"/>
      <c r="H51" s="155"/>
      <c r="I51" s="157"/>
      <c r="J51" s="157"/>
      <c r="K51" s="546"/>
      <c r="L51" s="157"/>
      <c r="M51" s="159"/>
      <c r="N51" s="173"/>
      <c r="O51" s="160"/>
      <c r="P51" s="160"/>
      <c r="Q51" s="174"/>
      <c r="R51" s="175"/>
      <c r="S51" s="175"/>
      <c r="T51" s="175"/>
      <c r="U51" s="175"/>
      <c r="V51" s="175"/>
      <c r="W51" s="175"/>
      <c r="X51" s="175"/>
      <c r="Y51" s="175"/>
      <c r="Z51" s="175"/>
    </row>
    <row r="52" spans="1:26" s="162" customFormat="1">
      <c r="A52" s="150" t="e">
        <f>+#REF!+1</f>
        <v>#REF!</v>
      </c>
      <c r="B52" s="153"/>
      <c r="C52" s="152"/>
      <c r="D52" s="153"/>
      <c r="E52" s="545"/>
      <c r="F52" s="155"/>
      <c r="G52" s="155"/>
      <c r="H52" s="155"/>
      <c r="I52" s="157"/>
      <c r="J52" s="157"/>
      <c r="K52" s="546"/>
      <c r="L52" s="157"/>
      <c r="M52" s="159"/>
      <c r="N52" s="173"/>
      <c r="O52" s="160"/>
      <c r="P52" s="160"/>
      <c r="Q52" s="174"/>
      <c r="R52" s="175"/>
      <c r="S52" s="175"/>
      <c r="T52" s="175"/>
      <c r="U52" s="175"/>
      <c r="V52" s="175"/>
      <c r="W52" s="175"/>
      <c r="X52" s="175"/>
      <c r="Y52" s="175"/>
      <c r="Z52" s="175"/>
    </row>
    <row r="53" spans="1:26" s="162" customFormat="1">
      <c r="A53" s="150"/>
      <c r="B53" s="151" t="s">
        <v>28</v>
      </c>
      <c r="C53" s="152"/>
      <c r="D53" s="153"/>
      <c r="E53" s="545"/>
      <c r="F53" s="155"/>
      <c r="G53" s="155"/>
      <c r="H53" s="155"/>
      <c r="I53" s="157"/>
      <c r="J53" s="157"/>
      <c r="K53" s="547">
        <f>SUM(K49:K52)</f>
        <v>0</v>
      </c>
      <c r="L53" s="158">
        <f>SUM(L49:L52)</f>
        <v>11</v>
      </c>
      <c r="M53" s="185">
        <f>SUM(M49:M52)</f>
        <v>250</v>
      </c>
      <c r="N53" s="547">
        <f>SUM(N49:N52)</f>
        <v>0</v>
      </c>
      <c r="O53" s="160"/>
      <c r="P53" s="160"/>
      <c r="Q53" s="161"/>
    </row>
    <row r="54" spans="1:26" s="112" customFormat="1">
      <c r="E54" s="163"/>
      <c r="I54" s="383"/>
    </row>
    <row r="55" spans="1:26" s="112" customFormat="1">
      <c r="B55" s="1253" t="s">
        <v>60</v>
      </c>
      <c r="C55" s="1253" t="s">
        <v>61</v>
      </c>
      <c r="D55" s="1255" t="s">
        <v>62</v>
      </c>
      <c r="E55" s="1255"/>
      <c r="I55" s="383"/>
    </row>
    <row r="56" spans="1:26" s="112" customFormat="1">
      <c r="B56" s="1254"/>
      <c r="C56" s="1254"/>
      <c r="D56" s="164" t="s">
        <v>63</v>
      </c>
      <c r="E56" s="165" t="s">
        <v>64</v>
      </c>
      <c r="I56" s="383"/>
    </row>
    <row r="57" spans="1:26" s="112" customFormat="1" ht="30.6" customHeight="1">
      <c r="B57" s="166" t="s">
        <v>65</v>
      </c>
      <c r="C57" s="167">
        <f>+K53</f>
        <v>0</v>
      </c>
      <c r="D57" s="117"/>
      <c r="E57" s="117" t="s">
        <v>184</v>
      </c>
      <c r="F57" s="168"/>
      <c r="G57" s="168"/>
      <c r="H57" s="168"/>
      <c r="I57" s="548"/>
      <c r="J57" s="168"/>
      <c r="K57" s="168"/>
      <c r="L57" s="168"/>
      <c r="M57" s="168"/>
    </row>
    <row r="58" spans="1:26" s="112" customFormat="1" ht="30" customHeight="1">
      <c r="B58" s="166" t="s">
        <v>66</v>
      </c>
      <c r="C58" s="167">
        <f>+M53</f>
        <v>250</v>
      </c>
      <c r="D58" s="117" t="s">
        <v>184</v>
      </c>
      <c r="E58" s="117"/>
      <c r="I58" s="383"/>
    </row>
    <row r="59" spans="1:26" s="112" customFormat="1">
      <c r="B59" s="113"/>
      <c r="C59" s="1274"/>
      <c r="D59" s="1274"/>
      <c r="E59" s="1274"/>
      <c r="F59" s="1274"/>
      <c r="G59" s="1274"/>
      <c r="H59" s="1274"/>
      <c r="I59" s="1274"/>
      <c r="J59" s="1274"/>
      <c r="K59" s="1274"/>
      <c r="L59" s="1274"/>
      <c r="M59" s="1274"/>
      <c r="N59" s="1274"/>
    </row>
    <row r="60" spans="1:26" ht="28.15" customHeight="1" thickBot="1"/>
    <row r="61" spans="1:26" ht="27" thickBot="1">
      <c r="B61" s="1275" t="s">
        <v>68</v>
      </c>
      <c r="C61" s="1275"/>
      <c r="D61" s="1275"/>
      <c r="E61" s="1275"/>
      <c r="F61" s="1275"/>
      <c r="G61" s="1275"/>
      <c r="H61" s="1275"/>
      <c r="I61" s="1275"/>
      <c r="J61" s="1275"/>
      <c r="K61" s="1275"/>
      <c r="L61" s="1275"/>
      <c r="M61" s="1275"/>
      <c r="N61" s="1275"/>
    </row>
    <row r="64" spans="1:26" ht="109.5" customHeight="1">
      <c r="B64" s="114" t="s">
        <v>69</v>
      </c>
      <c r="C64" s="115" t="s">
        <v>70</v>
      </c>
      <c r="D64" s="115" t="s">
        <v>71</v>
      </c>
      <c r="E64" s="115" t="s">
        <v>72</v>
      </c>
      <c r="F64" s="115" t="s">
        <v>73</v>
      </c>
      <c r="G64" s="115" t="s">
        <v>74</v>
      </c>
      <c r="H64" s="115" t="s">
        <v>75</v>
      </c>
      <c r="I64" s="115" t="s">
        <v>76</v>
      </c>
      <c r="J64" s="115" t="s">
        <v>77</v>
      </c>
      <c r="K64" s="115" t="s">
        <v>78</v>
      </c>
      <c r="L64" s="115" t="s">
        <v>79</v>
      </c>
      <c r="M64" s="116" t="s">
        <v>80</v>
      </c>
      <c r="N64" s="116" t="s">
        <v>81</v>
      </c>
      <c r="O64" s="1271" t="s">
        <v>82</v>
      </c>
      <c r="P64" s="1273"/>
      <c r="Q64" s="115" t="s">
        <v>83</v>
      </c>
    </row>
    <row r="65" spans="2:17" ht="63.75" customHeight="1">
      <c r="B65" s="119" t="s">
        <v>324</v>
      </c>
      <c r="C65" s="119" t="s">
        <v>155</v>
      </c>
      <c r="D65" s="120" t="s">
        <v>893</v>
      </c>
      <c r="E65" s="120">
        <v>300</v>
      </c>
      <c r="F65" s="121" t="s">
        <v>332</v>
      </c>
      <c r="G65" s="121" t="s">
        <v>332</v>
      </c>
      <c r="H65" s="121" t="s">
        <v>208</v>
      </c>
      <c r="I65" s="121" t="s">
        <v>894</v>
      </c>
      <c r="J65" s="121" t="s">
        <v>208</v>
      </c>
      <c r="K65" s="121" t="s">
        <v>208</v>
      </c>
      <c r="L65" s="121" t="s">
        <v>208</v>
      </c>
      <c r="M65" s="121" t="s">
        <v>208</v>
      </c>
      <c r="N65" s="121" t="s">
        <v>208</v>
      </c>
      <c r="O65" s="1457"/>
      <c r="P65" s="1458"/>
      <c r="Q65" s="117" t="s">
        <v>18</v>
      </c>
    </row>
    <row r="66" spans="2:17">
      <c r="B66" s="119"/>
      <c r="C66" s="119"/>
      <c r="D66" s="120"/>
      <c r="E66" s="120"/>
      <c r="F66" s="121"/>
      <c r="G66" s="121"/>
      <c r="H66" s="121"/>
      <c r="I66" s="121"/>
      <c r="J66" s="122"/>
      <c r="K66" s="44"/>
      <c r="L66" s="44"/>
      <c r="M66" s="44"/>
      <c r="N66" s="44"/>
      <c r="O66" s="1278"/>
      <c r="P66" s="1279"/>
      <c r="Q66" s="44"/>
    </row>
    <row r="67" spans="2:17">
      <c r="B67" s="119"/>
      <c r="C67" s="119"/>
      <c r="D67" s="120"/>
      <c r="E67" s="120"/>
      <c r="F67" s="121"/>
      <c r="G67" s="121"/>
      <c r="H67" s="121"/>
      <c r="I67" s="121"/>
      <c r="J67" s="122"/>
      <c r="K67" s="44"/>
      <c r="L67" s="44"/>
      <c r="M67" s="44"/>
      <c r="N67" s="44"/>
      <c r="O67" s="1278"/>
      <c r="P67" s="1279"/>
      <c r="Q67" s="44"/>
    </row>
    <row r="68" spans="2:17">
      <c r="B68" s="119"/>
      <c r="C68" s="119"/>
      <c r="D68" s="120"/>
      <c r="E68" s="120"/>
      <c r="F68" s="121"/>
      <c r="G68" s="121"/>
      <c r="H68" s="121"/>
      <c r="I68" s="121"/>
      <c r="J68" s="122"/>
      <c r="K68" s="44"/>
      <c r="L68" s="44"/>
      <c r="M68" s="44"/>
      <c r="N68" s="44"/>
      <c r="O68" s="1278"/>
      <c r="P68" s="1279"/>
      <c r="Q68" s="44"/>
    </row>
    <row r="69" spans="2:17">
      <c r="B69" s="119"/>
      <c r="C69" s="119"/>
      <c r="D69" s="120"/>
      <c r="E69" s="120"/>
      <c r="F69" s="121"/>
      <c r="G69" s="121"/>
      <c r="H69" s="121"/>
      <c r="I69" s="121"/>
      <c r="J69" s="122"/>
      <c r="K69" s="44"/>
      <c r="L69" s="44"/>
      <c r="M69" s="44"/>
      <c r="N69" s="44"/>
      <c r="O69" s="1278"/>
      <c r="P69" s="1279"/>
      <c r="Q69" s="44"/>
    </row>
    <row r="70" spans="2:17">
      <c r="B70" s="119"/>
      <c r="C70" s="119"/>
      <c r="D70" s="120"/>
      <c r="E70" s="120"/>
      <c r="F70" s="121"/>
      <c r="G70" s="121"/>
      <c r="H70" s="121"/>
      <c r="I70" s="121"/>
      <c r="J70" s="122"/>
      <c r="K70" s="44"/>
      <c r="L70" s="44"/>
      <c r="M70" s="44"/>
      <c r="N70" s="44"/>
      <c r="O70" s="1278"/>
      <c r="P70" s="1279"/>
      <c r="Q70" s="44"/>
    </row>
    <row r="71" spans="2:17">
      <c r="B71" s="44"/>
      <c r="C71" s="44"/>
      <c r="D71" s="44"/>
      <c r="E71" s="44"/>
      <c r="F71" s="44"/>
      <c r="G71" s="44"/>
      <c r="H71" s="44"/>
      <c r="I71" s="187"/>
      <c r="J71" s="44"/>
      <c r="K71" s="44"/>
      <c r="L71" s="44"/>
      <c r="M71" s="44"/>
      <c r="N71" s="44"/>
      <c r="O71" s="1278"/>
      <c r="P71" s="1279"/>
      <c r="Q71" s="44"/>
    </row>
    <row r="72" spans="2:17">
      <c r="B72" s="1" t="s">
        <v>88</v>
      </c>
    </row>
    <row r="73" spans="2:17">
      <c r="B73" s="1" t="s">
        <v>89</v>
      </c>
    </row>
    <row r="74" spans="2:17">
      <c r="B74" s="1" t="s">
        <v>90</v>
      </c>
    </row>
    <row r="76" spans="2:17" ht="15.75" thickBot="1"/>
    <row r="77" spans="2:17" ht="27" thickBot="1">
      <c r="B77" s="1268" t="s">
        <v>91</v>
      </c>
      <c r="C77" s="1269"/>
      <c r="D77" s="1269"/>
      <c r="E77" s="1269"/>
      <c r="F77" s="1269"/>
      <c r="G77" s="1269"/>
      <c r="H77" s="1269"/>
      <c r="I77" s="1269"/>
      <c r="J77" s="1269"/>
      <c r="K77" s="1269"/>
      <c r="L77" s="1269"/>
      <c r="M77" s="1269"/>
      <c r="N77" s="1270"/>
    </row>
    <row r="82" spans="2:17" ht="76.5" customHeight="1">
      <c r="B82" s="114" t="s">
        <v>92</v>
      </c>
      <c r="C82" s="114" t="s">
        <v>93</v>
      </c>
      <c r="D82" s="114" t="s">
        <v>94</v>
      </c>
      <c r="E82" s="114" t="s">
        <v>95</v>
      </c>
      <c r="F82" s="114" t="s">
        <v>96</v>
      </c>
      <c r="G82" s="114" t="s">
        <v>97</v>
      </c>
      <c r="H82" s="114" t="s">
        <v>98</v>
      </c>
      <c r="I82" s="114" t="s">
        <v>99</v>
      </c>
      <c r="J82" s="1271" t="s">
        <v>100</v>
      </c>
      <c r="K82" s="1272"/>
      <c r="L82" s="1273"/>
      <c r="M82" s="114" t="s">
        <v>101</v>
      </c>
      <c r="N82" s="114" t="s">
        <v>102</v>
      </c>
      <c r="O82" s="114" t="s">
        <v>103</v>
      </c>
      <c r="P82" s="1271" t="s">
        <v>82</v>
      </c>
      <c r="Q82" s="1273"/>
    </row>
    <row r="83" spans="2:17" ht="60.75" customHeight="1">
      <c r="B83" s="1310" t="s">
        <v>104</v>
      </c>
      <c r="C83" s="1445" t="s">
        <v>470</v>
      </c>
      <c r="D83" s="1265" t="s">
        <v>895</v>
      </c>
      <c r="E83" s="1540">
        <v>34340863</v>
      </c>
      <c r="F83" s="1265" t="s">
        <v>896</v>
      </c>
      <c r="G83" s="1265" t="s">
        <v>522</v>
      </c>
      <c r="H83" s="1300">
        <v>41397</v>
      </c>
      <c r="I83" s="1520" t="s">
        <v>332</v>
      </c>
      <c r="J83" s="213" t="s">
        <v>897</v>
      </c>
      <c r="K83" s="188" t="s">
        <v>190</v>
      </c>
      <c r="L83" s="213" t="s">
        <v>898</v>
      </c>
      <c r="M83" s="117" t="s">
        <v>18</v>
      </c>
      <c r="N83" s="44" t="s">
        <v>18</v>
      </c>
      <c r="O83" s="44" t="s">
        <v>332</v>
      </c>
      <c r="P83" s="1591" t="s">
        <v>899</v>
      </c>
      <c r="Q83" s="1592"/>
    </row>
    <row r="84" spans="2:17" ht="132" customHeight="1">
      <c r="B84" s="1311"/>
      <c r="C84" s="1467"/>
      <c r="D84" s="1283"/>
      <c r="E84" s="1541"/>
      <c r="F84" s="1283"/>
      <c r="G84" s="1283"/>
      <c r="H84" s="1301"/>
      <c r="I84" s="1521"/>
      <c r="J84" s="213" t="s">
        <v>900</v>
      </c>
      <c r="K84" s="188" t="s">
        <v>901</v>
      </c>
      <c r="L84" s="550" t="s">
        <v>902</v>
      </c>
      <c r="M84" s="117" t="s">
        <v>18</v>
      </c>
      <c r="N84" s="44" t="s">
        <v>19</v>
      </c>
      <c r="O84" s="44" t="s">
        <v>332</v>
      </c>
      <c r="P84" s="1593" t="s">
        <v>903</v>
      </c>
      <c r="Q84" s="1594"/>
    </row>
    <row r="85" spans="2:17" ht="60.75" customHeight="1">
      <c r="B85" s="1311"/>
      <c r="C85" s="1467"/>
      <c r="D85" s="1283"/>
      <c r="E85" s="1541"/>
      <c r="F85" s="1283"/>
      <c r="G85" s="1283"/>
      <c r="H85" s="1301"/>
      <c r="I85" s="1521"/>
      <c r="J85" s="550" t="s">
        <v>904</v>
      </c>
      <c r="K85" s="188" t="s">
        <v>905</v>
      </c>
      <c r="L85" s="550" t="s">
        <v>906</v>
      </c>
      <c r="M85" s="117" t="s">
        <v>18</v>
      </c>
      <c r="N85" s="44" t="s">
        <v>19</v>
      </c>
      <c r="O85" s="44" t="s">
        <v>332</v>
      </c>
      <c r="P85" s="1593" t="s">
        <v>907</v>
      </c>
      <c r="Q85" s="1594"/>
    </row>
    <row r="86" spans="2:17" ht="60.75" customHeight="1">
      <c r="B86" s="1311"/>
      <c r="C86" s="1467"/>
      <c r="D86" s="1283"/>
      <c r="E86" s="1541"/>
      <c r="F86" s="1283"/>
      <c r="G86" s="1283"/>
      <c r="H86" s="1301"/>
      <c r="I86" s="1521"/>
      <c r="J86" s="213" t="s">
        <v>900</v>
      </c>
      <c r="K86" s="188" t="s">
        <v>908</v>
      </c>
      <c r="L86" s="550" t="s">
        <v>909</v>
      </c>
      <c r="M86" s="44" t="s">
        <v>18</v>
      </c>
      <c r="N86" s="44" t="s">
        <v>19</v>
      </c>
      <c r="O86" s="44" t="s">
        <v>332</v>
      </c>
      <c r="P86" s="1593" t="s">
        <v>903</v>
      </c>
      <c r="Q86" s="1594"/>
    </row>
    <row r="87" spans="2:17" ht="60.75" customHeight="1">
      <c r="B87" s="1315"/>
      <c r="C87" s="1446"/>
      <c r="D87" s="1266"/>
      <c r="E87" s="1543"/>
      <c r="F87" s="1266"/>
      <c r="G87" s="1266"/>
      <c r="H87" s="1302"/>
      <c r="I87" s="1522"/>
      <c r="J87" s="213" t="s">
        <v>910</v>
      </c>
      <c r="K87" s="188" t="s">
        <v>911</v>
      </c>
      <c r="L87" s="550" t="s">
        <v>912</v>
      </c>
      <c r="M87" s="117" t="s">
        <v>18</v>
      </c>
      <c r="N87" s="44" t="s">
        <v>19</v>
      </c>
      <c r="O87" s="44" t="s">
        <v>332</v>
      </c>
      <c r="P87" s="1593" t="s">
        <v>913</v>
      </c>
      <c r="Q87" s="1594"/>
    </row>
    <row r="88" spans="2:17" ht="60.75" customHeight="1">
      <c r="B88" s="1280" t="s">
        <v>451</v>
      </c>
      <c r="C88" s="1280" t="s">
        <v>470</v>
      </c>
      <c r="D88" s="1280" t="s">
        <v>914</v>
      </c>
      <c r="E88" s="1588">
        <v>34563465</v>
      </c>
      <c r="F88" s="187" t="s">
        <v>915</v>
      </c>
      <c r="G88" s="187" t="s">
        <v>916</v>
      </c>
      <c r="H88" s="552">
        <v>40039</v>
      </c>
      <c r="I88" s="121" t="s">
        <v>332</v>
      </c>
      <c r="J88" s="213" t="s">
        <v>917</v>
      </c>
      <c r="K88" s="188" t="s">
        <v>918</v>
      </c>
      <c r="L88" s="213" t="s">
        <v>567</v>
      </c>
      <c r="M88" s="117" t="s">
        <v>18</v>
      </c>
      <c r="N88" s="117"/>
      <c r="O88" s="117"/>
      <c r="P88" s="1589"/>
      <c r="Q88" s="1590"/>
    </row>
    <row r="89" spans="2:17" ht="60.75" customHeight="1">
      <c r="B89" s="1280"/>
      <c r="C89" s="1280"/>
      <c r="D89" s="1280"/>
      <c r="E89" s="1588"/>
      <c r="F89" s="187" t="s">
        <v>137</v>
      </c>
      <c r="G89" s="146" t="s">
        <v>919</v>
      </c>
      <c r="H89" s="206">
        <v>40928</v>
      </c>
      <c r="I89" s="121" t="s">
        <v>332</v>
      </c>
      <c r="J89" s="213" t="s">
        <v>920</v>
      </c>
      <c r="K89" s="188" t="s">
        <v>921</v>
      </c>
      <c r="L89" s="412" t="s">
        <v>922</v>
      </c>
      <c r="M89" s="553" t="s">
        <v>18</v>
      </c>
      <c r="N89" s="553"/>
      <c r="O89" s="553"/>
      <c r="P89" s="1589"/>
      <c r="Q89" s="1590"/>
    </row>
    <row r="90" spans="2:17" ht="60.75" customHeight="1">
      <c r="B90" s="1310" t="s">
        <v>923</v>
      </c>
      <c r="C90" s="1310" t="s">
        <v>640</v>
      </c>
      <c r="D90" s="1310" t="s">
        <v>924</v>
      </c>
      <c r="E90" s="1540">
        <v>1087617005</v>
      </c>
      <c r="F90" s="1310" t="s">
        <v>925</v>
      </c>
      <c r="G90" s="1265" t="s">
        <v>926</v>
      </c>
      <c r="H90" s="1300">
        <v>41789</v>
      </c>
      <c r="I90" s="1353" t="s">
        <v>332</v>
      </c>
      <c r="J90" s="1602" t="s">
        <v>927</v>
      </c>
      <c r="K90" s="1602" t="s">
        <v>928</v>
      </c>
      <c r="L90" s="1499" t="s">
        <v>929</v>
      </c>
      <c r="M90" s="1595" t="s">
        <v>18</v>
      </c>
      <c r="N90" s="1595"/>
      <c r="O90" s="1595"/>
      <c r="P90" s="1597"/>
      <c r="Q90" s="1598"/>
    </row>
    <row r="91" spans="2:17" ht="60.75" customHeight="1">
      <c r="B91" s="1311"/>
      <c r="C91" s="1311"/>
      <c r="D91" s="1311"/>
      <c r="E91" s="1541"/>
      <c r="F91" s="1311"/>
      <c r="G91" s="1283"/>
      <c r="H91" s="1301"/>
      <c r="I91" s="1354"/>
      <c r="J91" s="1603"/>
      <c r="K91" s="1603"/>
      <c r="L91" s="1501"/>
      <c r="M91" s="1596"/>
      <c r="N91" s="1596"/>
      <c r="O91" s="1596"/>
      <c r="P91" s="1599"/>
      <c r="Q91" s="1600"/>
    </row>
    <row r="92" spans="2:17" ht="133.5" customHeight="1">
      <c r="B92" s="1311"/>
      <c r="C92" s="1315"/>
      <c r="D92" s="1315"/>
      <c r="E92" s="1543"/>
      <c r="F92" s="1315"/>
      <c r="G92" s="1266"/>
      <c r="H92" s="1302"/>
      <c r="I92" s="1355"/>
      <c r="J92" s="213" t="s">
        <v>930</v>
      </c>
      <c r="K92" s="188" t="s">
        <v>931</v>
      </c>
      <c r="L92" s="213" t="s">
        <v>932</v>
      </c>
      <c r="M92" s="117" t="s">
        <v>18</v>
      </c>
      <c r="N92" s="117"/>
      <c r="O92" s="117"/>
      <c r="P92" s="1601"/>
      <c r="Q92" s="1601"/>
    </row>
    <row r="93" spans="2:17" ht="60.75" customHeight="1">
      <c r="B93" s="1311"/>
      <c r="C93" s="1310" t="s">
        <v>933</v>
      </c>
      <c r="D93" s="1265" t="s">
        <v>934</v>
      </c>
      <c r="E93" s="1540">
        <v>59311788</v>
      </c>
      <c r="F93" s="1265" t="s">
        <v>733</v>
      </c>
      <c r="G93" s="1310" t="s">
        <v>935</v>
      </c>
      <c r="H93" s="1300">
        <v>39669</v>
      </c>
      <c r="I93" s="1520" t="s">
        <v>332</v>
      </c>
      <c r="J93" s="213" t="s">
        <v>650</v>
      </c>
      <c r="K93" s="554" t="s">
        <v>936</v>
      </c>
      <c r="L93" s="213" t="s">
        <v>264</v>
      </c>
      <c r="M93" s="117" t="s">
        <v>18</v>
      </c>
      <c r="N93" s="117"/>
      <c r="O93" s="117"/>
      <c r="P93" s="1601"/>
      <c r="Q93" s="1601"/>
    </row>
    <row r="94" spans="2:17" ht="60.75" customHeight="1">
      <c r="B94" s="1311"/>
      <c r="C94" s="1311"/>
      <c r="D94" s="1283"/>
      <c r="E94" s="1541"/>
      <c r="F94" s="1283"/>
      <c r="G94" s="1311"/>
      <c r="H94" s="1301"/>
      <c r="I94" s="1521"/>
      <c r="J94" s="213" t="s">
        <v>937</v>
      </c>
      <c r="K94" s="188" t="s">
        <v>938</v>
      </c>
      <c r="L94" s="213" t="s">
        <v>497</v>
      </c>
      <c r="M94" s="117" t="s">
        <v>18</v>
      </c>
      <c r="N94" s="117"/>
      <c r="O94" s="117"/>
      <c r="P94" s="1601"/>
      <c r="Q94" s="1601"/>
    </row>
    <row r="95" spans="2:17" ht="60.75" customHeight="1">
      <c r="B95" s="1311"/>
      <c r="C95" s="1311"/>
      <c r="D95" s="1283"/>
      <c r="E95" s="1541"/>
      <c r="F95" s="1283"/>
      <c r="G95" s="1311"/>
      <c r="H95" s="1301"/>
      <c r="I95" s="1521"/>
      <c r="J95" s="213" t="s">
        <v>650</v>
      </c>
      <c r="K95" s="188" t="s">
        <v>939</v>
      </c>
      <c r="L95" s="213" t="s">
        <v>940</v>
      </c>
      <c r="M95" s="117" t="s">
        <v>18</v>
      </c>
      <c r="N95" s="117"/>
      <c r="O95" s="117"/>
      <c r="P95" s="1601"/>
      <c r="Q95" s="1601"/>
    </row>
    <row r="96" spans="2:17" ht="105.75" customHeight="1">
      <c r="B96" s="1311"/>
      <c r="C96" s="1315"/>
      <c r="D96" s="1266"/>
      <c r="E96" s="1543"/>
      <c r="F96" s="1266"/>
      <c r="G96" s="1315"/>
      <c r="H96" s="1302"/>
      <c r="I96" s="1522"/>
      <c r="J96" s="213" t="s">
        <v>650</v>
      </c>
      <c r="K96" s="188" t="s">
        <v>941</v>
      </c>
      <c r="L96" s="213" t="s">
        <v>940</v>
      </c>
      <c r="M96" s="117" t="s">
        <v>18</v>
      </c>
      <c r="N96" s="117"/>
      <c r="O96" s="117"/>
      <c r="P96" s="1601"/>
      <c r="Q96" s="1601"/>
    </row>
    <row r="97" spans="2:17" ht="105.75" customHeight="1">
      <c r="B97" s="1311"/>
      <c r="C97" s="1310" t="s">
        <v>640</v>
      </c>
      <c r="D97" s="1310" t="s">
        <v>942</v>
      </c>
      <c r="E97" s="1540">
        <v>14635813</v>
      </c>
      <c r="F97" s="1310" t="s">
        <v>943</v>
      </c>
      <c r="G97" s="1265" t="s">
        <v>384</v>
      </c>
      <c r="H97" s="1300">
        <v>40606</v>
      </c>
      <c r="I97" s="1520" t="s">
        <v>332</v>
      </c>
      <c r="J97" s="213" t="s">
        <v>944</v>
      </c>
      <c r="K97" s="188" t="s">
        <v>945</v>
      </c>
      <c r="L97" s="213" t="s">
        <v>946</v>
      </c>
      <c r="M97" s="555" t="s">
        <v>18</v>
      </c>
      <c r="N97" s="555"/>
      <c r="O97" s="555"/>
      <c r="P97" s="1601"/>
      <c r="Q97" s="1601"/>
    </row>
    <row r="98" spans="2:17" ht="105.75" customHeight="1">
      <c r="B98" s="1311"/>
      <c r="C98" s="1311"/>
      <c r="D98" s="1315"/>
      <c r="E98" s="1543"/>
      <c r="F98" s="1315"/>
      <c r="G98" s="1266"/>
      <c r="H98" s="1302"/>
      <c r="I98" s="1522"/>
      <c r="J98" s="213" t="s">
        <v>947</v>
      </c>
      <c r="K98" s="188" t="s">
        <v>948</v>
      </c>
      <c r="L98" s="213" t="s">
        <v>264</v>
      </c>
      <c r="M98" s="117" t="s">
        <v>18</v>
      </c>
      <c r="N98" s="117"/>
      <c r="O98" s="117"/>
      <c r="P98" s="1601"/>
      <c r="Q98" s="1601"/>
    </row>
    <row r="99" spans="2:17" ht="105.75" customHeight="1">
      <c r="B99" s="1311"/>
      <c r="C99" s="1315"/>
      <c r="D99" s="139" t="s">
        <v>949</v>
      </c>
      <c r="E99" s="337">
        <v>34538628</v>
      </c>
      <c r="F99" s="146" t="s">
        <v>373</v>
      </c>
      <c r="G99" s="146" t="s">
        <v>543</v>
      </c>
      <c r="H99" s="206">
        <v>41609</v>
      </c>
      <c r="I99" s="121" t="s">
        <v>332</v>
      </c>
      <c r="J99" s="213" t="s">
        <v>950</v>
      </c>
      <c r="K99" s="188" t="s">
        <v>951</v>
      </c>
      <c r="L99" s="213" t="s">
        <v>371</v>
      </c>
      <c r="M99" s="117" t="s">
        <v>18</v>
      </c>
      <c r="N99" s="117"/>
      <c r="O99" s="117"/>
      <c r="P99" s="1601"/>
      <c r="Q99" s="1601"/>
    </row>
    <row r="100" spans="2:17" ht="105.75" customHeight="1">
      <c r="B100" s="1311"/>
      <c r="C100" s="146">
        <v>50</v>
      </c>
      <c r="D100" s="139" t="s">
        <v>952</v>
      </c>
      <c r="E100" s="337">
        <v>1061728068</v>
      </c>
      <c r="F100" s="146" t="s">
        <v>896</v>
      </c>
      <c r="G100" s="187" t="s">
        <v>522</v>
      </c>
      <c r="H100" s="556">
        <v>41397</v>
      </c>
      <c r="I100" s="121" t="s">
        <v>332</v>
      </c>
      <c r="J100" s="213" t="s">
        <v>953</v>
      </c>
      <c r="K100" s="188" t="s">
        <v>954</v>
      </c>
      <c r="L100" s="213" t="s">
        <v>264</v>
      </c>
      <c r="M100" s="117" t="s">
        <v>18</v>
      </c>
      <c r="N100" s="117"/>
      <c r="O100" s="117"/>
      <c r="P100" s="1601"/>
      <c r="Q100" s="1601"/>
    </row>
    <row r="101" spans="2:17" ht="105.75" customHeight="1">
      <c r="B101" s="1315"/>
      <c r="C101" s="146">
        <v>50</v>
      </c>
      <c r="D101" s="139" t="s">
        <v>955</v>
      </c>
      <c r="E101" s="337">
        <v>34335045</v>
      </c>
      <c r="F101" s="146" t="s">
        <v>956</v>
      </c>
      <c r="G101" s="187" t="s">
        <v>957</v>
      </c>
      <c r="H101" s="206">
        <v>40895</v>
      </c>
      <c r="I101" s="121" t="s">
        <v>332</v>
      </c>
      <c r="J101" s="213" t="s">
        <v>958</v>
      </c>
      <c r="K101" s="188" t="s">
        <v>959</v>
      </c>
      <c r="L101" s="213" t="s">
        <v>960</v>
      </c>
      <c r="M101" s="117" t="s">
        <v>18</v>
      </c>
      <c r="N101" s="117"/>
      <c r="O101" s="117"/>
      <c r="P101" s="1601"/>
      <c r="Q101" s="1601"/>
    </row>
    <row r="102" spans="2:17" ht="105.75" customHeight="1">
      <c r="B102" s="1310" t="s">
        <v>249</v>
      </c>
      <c r="C102" s="1310"/>
      <c r="D102" s="1310" t="s">
        <v>961</v>
      </c>
      <c r="E102" s="1310">
        <v>34565260</v>
      </c>
      <c r="F102" s="1310" t="s">
        <v>962</v>
      </c>
      <c r="G102" s="1310" t="s">
        <v>115</v>
      </c>
      <c r="H102" s="1300">
        <v>38687</v>
      </c>
      <c r="I102" s="1310" t="s">
        <v>208</v>
      </c>
      <c r="J102" s="213" t="s">
        <v>963</v>
      </c>
      <c r="K102" s="188" t="s">
        <v>964</v>
      </c>
      <c r="L102" s="213" t="s">
        <v>965</v>
      </c>
      <c r="M102" s="117" t="s">
        <v>18</v>
      </c>
      <c r="N102" s="117"/>
      <c r="O102" s="117"/>
      <c r="P102" s="1601"/>
      <c r="Q102" s="1601"/>
    </row>
    <row r="103" spans="2:17" ht="105.75" customHeight="1">
      <c r="B103" s="1311"/>
      <c r="C103" s="1311"/>
      <c r="D103" s="1311"/>
      <c r="E103" s="1311"/>
      <c r="F103" s="1311"/>
      <c r="G103" s="1311"/>
      <c r="H103" s="1301"/>
      <c r="I103" s="1311"/>
      <c r="J103" s="213" t="s">
        <v>966</v>
      </c>
      <c r="K103" s="188" t="s">
        <v>967</v>
      </c>
      <c r="L103" s="213" t="s">
        <v>968</v>
      </c>
      <c r="M103" s="117" t="s">
        <v>18</v>
      </c>
      <c r="N103" s="44" t="s">
        <v>18</v>
      </c>
      <c r="O103" s="44" t="s">
        <v>18</v>
      </c>
      <c r="P103" s="1604" t="s">
        <v>969</v>
      </c>
      <c r="Q103" s="1604"/>
    </row>
    <row r="104" spans="2:17" ht="105.75" customHeight="1">
      <c r="B104" s="1311"/>
      <c r="C104" s="1311"/>
      <c r="D104" s="1315"/>
      <c r="E104" s="1315"/>
      <c r="F104" s="1315"/>
      <c r="G104" s="1315"/>
      <c r="H104" s="1302"/>
      <c r="I104" s="1315"/>
      <c r="J104" s="213" t="s">
        <v>970</v>
      </c>
      <c r="K104" s="188" t="s">
        <v>971</v>
      </c>
      <c r="L104" s="188" t="s">
        <v>972</v>
      </c>
      <c r="M104" s="117" t="s">
        <v>18</v>
      </c>
      <c r="N104" s="117" t="s">
        <v>19</v>
      </c>
      <c r="O104" s="44" t="s">
        <v>18</v>
      </c>
      <c r="P104" s="1605" t="s">
        <v>973</v>
      </c>
      <c r="Q104" s="1605"/>
    </row>
    <row r="105" spans="2:17" ht="105.75" customHeight="1">
      <c r="B105" s="1311"/>
      <c r="C105" s="1311"/>
      <c r="D105" s="139" t="s">
        <v>974</v>
      </c>
      <c r="E105" s="337">
        <v>1061718745</v>
      </c>
      <c r="F105" s="146" t="s">
        <v>975</v>
      </c>
      <c r="G105" s="187" t="s">
        <v>353</v>
      </c>
      <c r="H105" s="206">
        <v>41913</v>
      </c>
      <c r="I105" s="121" t="s">
        <v>208</v>
      </c>
      <c r="J105" s="213" t="s">
        <v>976</v>
      </c>
      <c r="K105" s="188" t="s">
        <v>977</v>
      </c>
      <c r="L105" s="188" t="s">
        <v>978</v>
      </c>
      <c r="M105" s="117" t="s">
        <v>18</v>
      </c>
      <c r="N105" s="117" t="s">
        <v>19</v>
      </c>
      <c r="O105" s="44" t="s">
        <v>336</v>
      </c>
      <c r="P105" s="1605" t="s">
        <v>973</v>
      </c>
      <c r="Q105" s="1605"/>
    </row>
    <row r="106" spans="2:17" ht="105.75" customHeight="1">
      <c r="B106" s="1315"/>
      <c r="C106" s="1315"/>
      <c r="D106" s="139" t="s">
        <v>979</v>
      </c>
      <c r="E106" s="337">
        <v>25279331</v>
      </c>
      <c r="F106" s="146" t="s">
        <v>980</v>
      </c>
      <c r="G106" s="187" t="s">
        <v>353</v>
      </c>
      <c r="H106" s="206">
        <v>41978</v>
      </c>
      <c r="I106" s="121" t="s">
        <v>208</v>
      </c>
      <c r="J106" s="213" t="s">
        <v>981</v>
      </c>
      <c r="K106" s="188" t="s">
        <v>982</v>
      </c>
      <c r="L106" s="188" t="s">
        <v>972</v>
      </c>
      <c r="M106" s="117" t="s">
        <v>18</v>
      </c>
      <c r="N106" s="117" t="s">
        <v>19</v>
      </c>
      <c r="O106" s="44" t="s">
        <v>18</v>
      </c>
      <c r="P106" s="1605" t="s">
        <v>973</v>
      </c>
      <c r="Q106" s="1605"/>
    </row>
    <row r="107" spans="2:17" ht="105.75" customHeight="1">
      <c r="B107" s="1310" t="s">
        <v>525</v>
      </c>
      <c r="C107" s="146">
        <v>50</v>
      </c>
      <c r="D107" s="139" t="s">
        <v>983</v>
      </c>
      <c r="E107" s="337">
        <v>34329703</v>
      </c>
      <c r="F107" s="146" t="s">
        <v>984</v>
      </c>
      <c r="G107" s="187" t="s">
        <v>353</v>
      </c>
      <c r="H107" s="206">
        <v>41755</v>
      </c>
      <c r="I107" s="121" t="s">
        <v>208</v>
      </c>
      <c r="J107" s="213" t="s">
        <v>535</v>
      </c>
      <c r="K107" s="188" t="s">
        <v>985</v>
      </c>
      <c r="L107" s="213" t="s">
        <v>871</v>
      </c>
      <c r="M107" s="117" t="s">
        <v>18</v>
      </c>
      <c r="N107" s="117"/>
      <c r="O107" s="117"/>
      <c r="P107" s="1524"/>
      <c r="Q107" s="1525"/>
    </row>
    <row r="108" spans="2:17" ht="105.75" customHeight="1">
      <c r="B108" s="1311"/>
      <c r="C108" s="146">
        <v>50</v>
      </c>
      <c r="D108" s="139" t="s">
        <v>986</v>
      </c>
      <c r="E108" s="337">
        <v>34328486</v>
      </c>
      <c r="F108" s="146" t="s">
        <v>987</v>
      </c>
      <c r="G108" s="146" t="s">
        <v>988</v>
      </c>
      <c r="H108" s="206">
        <v>41118</v>
      </c>
      <c r="I108" s="121" t="s">
        <v>208</v>
      </c>
      <c r="J108" s="213" t="s">
        <v>989</v>
      </c>
      <c r="K108" s="188" t="s">
        <v>990</v>
      </c>
      <c r="L108" s="213" t="s">
        <v>991</v>
      </c>
      <c r="M108" s="117" t="s">
        <v>18</v>
      </c>
      <c r="N108" s="117"/>
      <c r="O108" s="117"/>
      <c r="P108" s="1524"/>
      <c r="Q108" s="1525"/>
    </row>
    <row r="109" spans="2:17" ht="105.75" customHeight="1">
      <c r="B109" s="1311"/>
      <c r="C109" s="146">
        <v>50</v>
      </c>
      <c r="D109" s="139" t="s">
        <v>992</v>
      </c>
      <c r="E109" s="337">
        <v>25593570</v>
      </c>
      <c r="F109" s="146" t="s">
        <v>993</v>
      </c>
      <c r="G109" s="187" t="s">
        <v>543</v>
      </c>
      <c r="H109" s="206">
        <v>41609</v>
      </c>
      <c r="I109" s="121" t="s">
        <v>208</v>
      </c>
      <c r="J109" s="213" t="s">
        <v>994</v>
      </c>
      <c r="K109" s="215" t="s">
        <v>995</v>
      </c>
      <c r="L109" s="213" t="s">
        <v>371</v>
      </c>
      <c r="M109" s="117" t="s">
        <v>18</v>
      </c>
      <c r="N109" s="117"/>
      <c r="O109" s="117"/>
      <c r="P109" s="1524"/>
      <c r="Q109" s="1525"/>
    </row>
    <row r="110" spans="2:17" ht="105.75" customHeight="1">
      <c r="B110" s="1311"/>
      <c r="C110" s="146">
        <v>50</v>
      </c>
      <c r="D110" s="139" t="s">
        <v>996</v>
      </c>
      <c r="E110" s="337">
        <v>1061715811</v>
      </c>
      <c r="F110" s="146" t="s">
        <v>997</v>
      </c>
      <c r="G110" s="187" t="s">
        <v>384</v>
      </c>
      <c r="H110" s="206">
        <v>41054</v>
      </c>
      <c r="I110" s="121" t="s">
        <v>998</v>
      </c>
      <c r="J110" s="213" t="s">
        <v>999</v>
      </c>
      <c r="K110" s="188" t="s">
        <v>1000</v>
      </c>
      <c r="L110" s="213" t="s">
        <v>1001</v>
      </c>
      <c r="M110" s="117" t="s">
        <v>18</v>
      </c>
      <c r="N110" s="117"/>
      <c r="O110" s="117"/>
      <c r="P110" s="1524"/>
      <c r="Q110" s="1525"/>
    </row>
    <row r="111" spans="2:17" ht="105.75" customHeight="1">
      <c r="B111" s="1311"/>
      <c r="C111" s="146">
        <v>50</v>
      </c>
      <c r="D111" s="139" t="s">
        <v>1002</v>
      </c>
      <c r="E111" s="337">
        <v>1061087080</v>
      </c>
      <c r="F111" s="146" t="s">
        <v>373</v>
      </c>
      <c r="G111" s="146" t="s">
        <v>1003</v>
      </c>
      <c r="H111" s="206">
        <v>41062</v>
      </c>
      <c r="I111" s="121" t="s">
        <v>208</v>
      </c>
      <c r="J111" s="213" t="s">
        <v>1004</v>
      </c>
      <c r="K111" s="188" t="s">
        <v>1005</v>
      </c>
      <c r="L111" s="213" t="s">
        <v>1006</v>
      </c>
      <c r="M111" s="117" t="s">
        <v>18</v>
      </c>
      <c r="N111" s="117"/>
      <c r="O111" s="117"/>
      <c r="P111" s="1524"/>
      <c r="Q111" s="1525"/>
    </row>
    <row r="112" spans="2:17" ht="105.75" customHeight="1">
      <c r="B112" s="1311"/>
      <c r="C112" s="146">
        <v>50</v>
      </c>
      <c r="D112" s="139" t="s">
        <v>1007</v>
      </c>
      <c r="E112" s="337">
        <v>1061987836</v>
      </c>
      <c r="F112" s="146" t="s">
        <v>733</v>
      </c>
      <c r="G112" s="187" t="s">
        <v>1008</v>
      </c>
      <c r="H112" s="206">
        <v>40524</v>
      </c>
      <c r="I112" s="121" t="s">
        <v>208</v>
      </c>
      <c r="J112" s="213" t="s">
        <v>1009</v>
      </c>
      <c r="K112" s="188" t="s">
        <v>1010</v>
      </c>
      <c r="L112" s="213" t="s">
        <v>1011</v>
      </c>
      <c r="M112" s="117" t="s">
        <v>18</v>
      </c>
      <c r="N112" s="117"/>
      <c r="O112" s="117"/>
      <c r="P112" s="1524"/>
      <c r="Q112" s="1525"/>
    </row>
    <row r="113" spans="2:17" ht="105.75" customHeight="1">
      <c r="B113" s="496"/>
      <c r="C113" s="146">
        <v>50</v>
      </c>
      <c r="D113" s="139" t="s">
        <v>1007</v>
      </c>
      <c r="E113" s="337">
        <v>1061987836</v>
      </c>
      <c r="F113" s="146" t="s">
        <v>733</v>
      </c>
      <c r="G113" s="187" t="s">
        <v>1008</v>
      </c>
      <c r="H113" s="206">
        <v>40524</v>
      </c>
      <c r="I113" s="121" t="s">
        <v>208</v>
      </c>
      <c r="J113" s="213" t="s">
        <v>1012</v>
      </c>
      <c r="K113" s="188" t="s">
        <v>1013</v>
      </c>
      <c r="L113" s="213" t="s">
        <v>1014</v>
      </c>
      <c r="M113" s="117" t="s">
        <v>18</v>
      </c>
      <c r="N113" s="117"/>
      <c r="O113" s="117"/>
      <c r="P113" s="1524"/>
      <c r="Q113" s="1525"/>
    </row>
    <row r="114" spans="2:17">
      <c r="K114" s="1" t="s">
        <v>1015</v>
      </c>
    </row>
    <row r="115" spans="2:17" ht="15.75" thickBot="1"/>
    <row r="116" spans="2:17" ht="27" thickBot="1">
      <c r="B116" s="1268" t="s">
        <v>118</v>
      </c>
      <c r="C116" s="1269"/>
      <c r="D116" s="1269"/>
      <c r="E116" s="1269"/>
      <c r="F116" s="1269"/>
      <c r="G116" s="1269"/>
      <c r="H116" s="1269"/>
      <c r="I116" s="1269"/>
      <c r="J116" s="1269"/>
      <c r="K116" s="1269"/>
      <c r="L116" s="1269"/>
      <c r="M116" s="1269"/>
      <c r="N116" s="1270"/>
    </row>
    <row r="119" spans="2:17" ht="46.15" customHeight="1">
      <c r="B119" s="115" t="s">
        <v>17</v>
      </c>
      <c r="C119" s="115" t="s">
        <v>119</v>
      </c>
      <c r="D119" s="1271" t="s">
        <v>82</v>
      </c>
      <c r="E119" s="1273"/>
    </row>
    <row r="120" spans="2:17" ht="56.25" customHeight="1">
      <c r="B120" s="129" t="s">
        <v>181</v>
      </c>
      <c r="C120" s="117" t="s">
        <v>18</v>
      </c>
      <c r="D120" s="1384"/>
      <c r="E120" s="1384"/>
    </row>
    <row r="123" spans="2:17" ht="26.25">
      <c r="B123" s="1256" t="s">
        <v>121</v>
      </c>
      <c r="C123" s="1257"/>
      <c r="D123" s="1257"/>
      <c r="E123" s="1257"/>
      <c r="F123" s="1257"/>
      <c r="G123" s="1257"/>
      <c r="H123" s="1257"/>
      <c r="I123" s="1257"/>
      <c r="J123" s="1257"/>
      <c r="K123" s="1257"/>
      <c r="L123" s="1257"/>
      <c r="M123" s="1257"/>
      <c r="N123" s="1257"/>
      <c r="O123" s="1257"/>
      <c r="P123" s="1257"/>
    </row>
    <row r="125" spans="2:17" ht="15.75" thickBot="1"/>
    <row r="126" spans="2:17" ht="27" thickBot="1">
      <c r="B126" s="1268" t="s">
        <v>122</v>
      </c>
      <c r="C126" s="1269"/>
      <c r="D126" s="1269"/>
      <c r="E126" s="1269"/>
      <c r="F126" s="1269"/>
      <c r="G126" s="1269"/>
      <c r="H126" s="1269"/>
      <c r="I126" s="1269"/>
      <c r="J126" s="1269"/>
      <c r="K126" s="1269"/>
      <c r="L126" s="1269"/>
      <c r="M126" s="1269"/>
      <c r="N126" s="1270"/>
    </row>
    <row r="128" spans="2:17" ht="15.75" thickBot="1">
      <c r="M128" s="51"/>
      <c r="N128" s="51"/>
    </row>
    <row r="129" spans="1:26" s="15" customFormat="1" ht="109.5" customHeight="1">
      <c r="B129" s="52" t="s">
        <v>33</v>
      </c>
      <c r="C129" s="52" t="s">
        <v>34</v>
      </c>
      <c r="D129" s="52" t="s">
        <v>35</v>
      </c>
      <c r="E129" s="52" t="s">
        <v>36</v>
      </c>
      <c r="F129" s="52" t="s">
        <v>37</v>
      </c>
      <c r="G129" s="52" t="s">
        <v>38</v>
      </c>
      <c r="H129" s="52" t="s">
        <v>39</v>
      </c>
      <c r="I129" s="52" t="s">
        <v>40</v>
      </c>
      <c r="J129" s="52" t="s">
        <v>41</v>
      </c>
      <c r="K129" s="52" t="s">
        <v>42</v>
      </c>
      <c r="L129" s="52" t="s">
        <v>43</v>
      </c>
      <c r="M129" s="53" t="s">
        <v>44</v>
      </c>
      <c r="N129" s="52" t="s">
        <v>45</v>
      </c>
      <c r="O129" s="52" t="s">
        <v>46</v>
      </c>
      <c r="P129" s="54" t="s">
        <v>47</v>
      </c>
      <c r="Q129" s="54" t="s">
        <v>48</v>
      </c>
    </row>
    <row r="130" spans="1:26" s="162" customFormat="1" ht="114" customHeight="1">
      <c r="A130" s="150">
        <v>1</v>
      </c>
      <c r="B130" s="153"/>
      <c r="C130" s="152"/>
      <c r="D130" s="153"/>
      <c r="E130" s="557"/>
      <c r="F130" s="152"/>
      <c r="G130" s="512"/>
      <c r="H130" s="519"/>
      <c r="I130" s="519"/>
      <c r="J130" s="514"/>
      <c r="K130" s="558"/>
      <c r="L130" s="372"/>
      <c r="M130" s="543"/>
      <c r="N130" s="543"/>
      <c r="O130" s="544"/>
      <c r="P130" s="544"/>
      <c r="Q130" s="174"/>
      <c r="R130" s="175"/>
      <c r="S130" s="175"/>
      <c r="T130" s="175"/>
      <c r="U130" s="175"/>
      <c r="V130" s="175"/>
      <c r="W130" s="175"/>
      <c r="X130" s="175"/>
      <c r="Y130" s="175"/>
      <c r="Z130" s="175"/>
    </row>
    <row r="131" spans="1:26" s="162" customFormat="1" ht="112.5" customHeight="1">
      <c r="A131" s="150">
        <f>+A130+1</f>
        <v>2</v>
      </c>
      <c r="B131" s="153"/>
      <c r="C131" s="152"/>
      <c r="D131" s="153"/>
      <c r="E131" s="557"/>
      <c r="F131" s="152"/>
      <c r="G131" s="512"/>
      <c r="H131" s="519"/>
      <c r="I131" s="519"/>
      <c r="J131" s="514"/>
      <c r="K131" s="558"/>
      <c r="L131" s="372"/>
      <c r="M131" s="543"/>
      <c r="N131" s="543"/>
      <c r="O131" s="544"/>
      <c r="P131" s="544"/>
      <c r="Q131" s="174"/>
      <c r="R131" s="175"/>
      <c r="S131" s="175"/>
      <c r="T131" s="175"/>
      <c r="U131" s="175"/>
      <c r="V131" s="175"/>
      <c r="W131" s="175"/>
      <c r="X131" s="175"/>
      <c r="Y131" s="175"/>
      <c r="Z131" s="175"/>
    </row>
    <row r="132" spans="1:26" s="162" customFormat="1">
      <c r="A132" s="150"/>
      <c r="B132" s="151" t="s">
        <v>28</v>
      </c>
      <c r="C132" s="152"/>
      <c r="D132" s="153"/>
      <c r="E132" s="154"/>
      <c r="F132" s="155"/>
      <c r="G132" s="155"/>
      <c r="H132" s="155"/>
      <c r="I132" s="157"/>
      <c r="J132" s="157"/>
      <c r="K132" s="158">
        <f>SUM(K130:K131)</f>
        <v>0</v>
      </c>
      <c r="L132" s="158">
        <f>SUM(L130:L131)</f>
        <v>0</v>
      </c>
      <c r="M132" s="185">
        <f>SUM(M130:M131)</f>
        <v>0</v>
      </c>
      <c r="N132" s="158">
        <f>SUM(N130:N131)</f>
        <v>0</v>
      </c>
      <c r="O132" s="160"/>
      <c r="P132" s="160"/>
      <c r="Q132" s="161"/>
    </row>
    <row r="133" spans="1:26">
      <c r="B133" s="112"/>
      <c r="C133" s="112"/>
      <c r="D133" s="112"/>
      <c r="E133" s="163"/>
      <c r="F133" s="112"/>
      <c r="G133" s="112"/>
      <c r="H133" s="112"/>
      <c r="I133" s="383"/>
      <c r="J133" s="112"/>
      <c r="K133" s="112"/>
      <c r="L133" s="112"/>
      <c r="M133" s="112"/>
      <c r="N133" s="112"/>
      <c r="O133" s="112"/>
      <c r="P133" s="112"/>
    </row>
    <row r="134" spans="1:26" ht="18.75">
      <c r="B134" s="166" t="s">
        <v>123</v>
      </c>
      <c r="C134" s="176">
        <f>+K132</f>
        <v>0</v>
      </c>
      <c r="H134" s="168"/>
      <c r="I134" s="548"/>
      <c r="J134" s="168"/>
      <c r="K134" s="168"/>
      <c r="L134" s="168"/>
      <c r="M134" s="168"/>
      <c r="N134" s="112"/>
      <c r="O134" s="112"/>
      <c r="P134" s="112"/>
    </row>
    <row r="136" spans="1:26" ht="15.75" thickBot="1"/>
    <row r="137" spans="1:26" ht="37.15" customHeight="1" thickBot="1">
      <c r="B137" s="177" t="s">
        <v>124</v>
      </c>
      <c r="C137" s="142" t="s">
        <v>125</v>
      </c>
      <c r="D137" s="177" t="s">
        <v>27</v>
      </c>
      <c r="E137" s="142" t="s">
        <v>126</v>
      </c>
    </row>
    <row r="138" spans="1:26" ht="41.45" customHeight="1">
      <c r="B138" s="178" t="s">
        <v>127</v>
      </c>
      <c r="C138" s="179">
        <v>20</v>
      </c>
      <c r="D138" s="179">
        <v>0</v>
      </c>
      <c r="E138" s="1282">
        <f>+D138+D139+D140</f>
        <v>0</v>
      </c>
    </row>
    <row r="139" spans="1:26">
      <c r="B139" s="178" t="s">
        <v>128</v>
      </c>
      <c r="C139" s="118">
        <v>30</v>
      </c>
      <c r="D139" s="187">
        <v>0</v>
      </c>
      <c r="E139" s="1283"/>
    </row>
    <row r="140" spans="1:26" ht="15.75" thickBot="1">
      <c r="B140" s="178" t="s">
        <v>129</v>
      </c>
      <c r="C140" s="180">
        <v>40</v>
      </c>
      <c r="D140" s="180">
        <v>0</v>
      </c>
      <c r="E140" s="1284"/>
    </row>
    <row r="142" spans="1:26" ht="15.75" thickBot="1"/>
    <row r="143" spans="1:26" ht="27" thickBot="1">
      <c r="B143" s="1268" t="s">
        <v>130</v>
      </c>
      <c r="C143" s="1269"/>
      <c r="D143" s="1269"/>
      <c r="E143" s="1269"/>
      <c r="F143" s="1269"/>
      <c r="G143" s="1269"/>
      <c r="H143" s="1269"/>
      <c r="I143" s="1269"/>
      <c r="J143" s="1269"/>
      <c r="K143" s="1269"/>
      <c r="L143" s="1269"/>
      <c r="M143" s="1269"/>
      <c r="N143" s="1270"/>
    </row>
    <row r="145" spans="2:17" ht="76.5" customHeight="1">
      <c r="B145" s="114" t="s">
        <v>92</v>
      </c>
      <c r="C145" s="114" t="s">
        <v>93</v>
      </c>
      <c r="D145" s="114" t="s">
        <v>94</v>
      </c>
      <c r="E145" s="114" t="s">
        <v>95</v>
      </c>
      <c r="F145" s="114" t="s">
        <v>96</v>
      </c>
      <c r="G145" s="114" t="s">
        <v>97</v>
      </c>
      <c r="H145" s="114" t="s">
        <v>98</v>
      </c>
      <c r="I145" s="114" t="s">
        <v>99</v>
      </c>
      <c r="J145" s="1271" t="s">
        <v>100</v>
      </c>
      <c r="K145" s="1272"/>
      <c r="L145" s="1273"/>
      <c r="M145" s="114" t="s">
        <v>101</v>
      </c>
      <c r="N145" s="114" t="s">
        <v>102</v>
      </c>
      <c r="O145" s="114" t="s">
        <v>103</v>
      </c>
      <c r="P145" s="1271" t="s">
        <v>82</v>
      </c>
      <c r="Q145" s="1273"/>
    </row>
    <row r="146" spans="2:17" ht="60.75" customHeight="1">
      <c r="B146" s="213" t="s">
        <v>460</v>
      </c>
      <c r="C146" s="213"/>
      <c r="D146" s="119"/>
      <c r="E146" s="119"/>
      <c r="F146" s="119"/>
      <c r="G146" s="119"/>
      <c r="H146" s="119"/>
      <c r="I146" s="121"/>
      <c r="J146" s="46" t="s">
        <v>189</v>
      </c>
      <c r="K146" s="188" t="s">
        <v>190</v>
      </c>
      <c r="L146" s="122" t="s">
        <v>191</v>
      </c>
      <c r="M146" s="44"/>
      <c r="N146" s="44"/>
      <c r="O146" s="44"/>
      <c r="P146" s="1281"/>
      <c r="Q146" s="1281"/>
    </row>
    <row r="147" spans="2:17" ht="60.75" customHeight="1">
      <c r="B147" s="213" t="s">
        <v>461</v>
      </c>
      <c r="C147" s="213"/>
      <c r="D147" s="119"/>
      <c r="E147" s="119"/>
      <c r="F147" s="119"/>
      <c r="G147" s="119"/>
      <c r="H147" s="119"/>
      <c r="I147" s="121"/>
      <c r="J147" s="46"/>
      <c r="K147" s="188"/>
      <c r="L147" s="122"/>
      <c r="M147" s="44"/>
      <c r="N147" s="44"/>
      <c r="O147" s="44"/>
      <c r="P147" s="1278"/>
      <c r="Q147" s="1279"/>
    </row>
    <row r="148" spans="2:17" ht="33.6" customHeight="1">
      <c r="B148" s="213" t="s">
        <v>462</v>
      </c>
      <c r="C148" s="217"/>
      <c r="D148" s="119"/>
      <c r="E148" s="342"/>
      <c r="F148" s="119"/>
      <c r="G148" s="119"/>
      <c r="H148" s="219"/>
      <c r="I148" s="121"/>
      <c r="J148" s="197"/>
      <c r="K148" s="559"/>
      <c r="L148" s="559"/>
      <c r="M148" s="44"/>
      <c r="N148" s="44"/>
      <c r="O148" s="44"/>
      <c r="P148" s="1281"/>
      <c r="Q148" s="1281"/>
    </row>
    <row r="151" spans="2:17" ht="15.75" thickBot="1"/>
    <row r="152" spans="2:17" ht="54" customHeight="1">
      <c r="B152" s="48" t="s">
        <v>17</v>
      </c>
      <c r="C152" s="48" t="s">
        <v>124</v>
      </c>
      <c r="D152" s="114" t="s">
        <v>125</v>
      </c>
      <c r="E152" s="48" t="s">
        <v>27</v>
      </c>
      <c r="F152" s="142" t="s">
        <v>138</v>
      </c>
      <c r="G152" s="143"/>
    </row>
    <row r="153" spans="2:17" ht="120.75" customHeight="1">
      <c r="B153" s="1285" t="s">
        <v>139</v>
      </c>
      <c r="C153" s="144" t="s">
        <v>140</v>
      </c>
      <c r="D153" s="187">
        <v>25</v>
      </c>
      <c r="E153" s="187">
        <v>0</v>
      </c>
      <c r="F153" s="1286">
        <f>+E153+E154+E155</f>
        <v>0</v>
      </c>
      <c r="G153" s="145"/>
    </row>
    <row r="154" spans="2:17" ht="76.150000000000006" customHeight="1">
      <c r="B154" s="1285"/>
      <c r="C154" s="144" t="s">
        <v>141</v>
      </c>
      <c r="D154" s="146">
        <v>25</v>
      </c>
      <c r="E154" s="187">
        <v>0</v>
      </c>
      <c r="F154" s="1287"/>
      <c r="G154" s="145"/>
    </row>
    <row r="155" spans="2:17" ht="69" customHeight="1">
      <c r="B155" s="1285"/>
      <c r="C155" s="144" t="s">
        <v>142</v>
      </c>
      <c r="D155" s="187">
        <v>10</v>
      </c>
      <c r="E155" s="187">
        <v>0</v>
      </c>
      <c r="F155" s="1288"/>
      <c r="G155" s="145"/>
    </row>
    <row r="156" spans="2:17">
      <c r="C156"/>
    </row>
    <row r="159" spans="2:17">
      <c r="B159" s="42" t="s">
        <v>143</v>
      </c>
    </row>
    <row r="162" spans="2:5">
      <c r="B162" s="43" t="s">
        <v>17</v>
      </c>
      <c r="C162" s="43" t="s">
        <v>26</v>
      </c>
      <c r="D162" s="48" t="s">
        <v>27</v>
      </c>
      <c r="E162" s="48" t="s">
        <v>28</v>
      </c>
    </row>
    <row r="163" spans="2:5" ht="28.5">
      <c r="B163" s="49" t="s">
        <v>144</v>
      </c>
      <c r="C163" s="50">
        <v>40</v>
      </c>
      <c r="D163" s="187">
        <f>+E138</f>
        <v>0</v>
      </c>
      <c r="E163" s="1265">
        <f>+D163+D164</f>
        <v>0</v>
      </c>
    </row>
    <row r="164" spans="2:5" ht="42.75">
      <c r="B164" s="49" t="s">
        <v>145</v>
      </c>
      <c r="C164" s="50">
        <v>60</v>
      </c>
      <c r="D164" s="187">
        <f>+F153</f>
        <v>0</v>
      </c>
      <c r="E164" s="1266"/>
    </row>
  </sheetData>
  <mergeCells count="121">
    <mergeCell ref="P147:Q147"/>
    <mergeCell ref="P148:Q148"/>
    <mergeCell ref="B153:B155"/>
    <mergeCell ref="F153:F155"/>
    <mergeCell ref="E163:E164"/>
    <mergeCell ref="B126:N126"/>
    <mergeCell ref="E138:E140"/>
    <mergeCell ref="B143:N143"/>
    <mergeCell ref="J145:L145"/>
    <mergeCell ref="P145:Q145"/>
    <mergeCell ref="P146:Q146"/>
    <mergeCell ref="P112:Q112"/>
    <mergeCell ref="P113:Q113"/>
    <mergeCell ref="B116:N116"/>
    <mergeCell ref="D119:E119"/>
    <mergeCell ref="D120:E120"/>
    <mergeCell ref="B123:P123"/>
    <mergeCell ref="P103:Q103"/>
    <mergeCell ref="P104:Q104"/>
    <mergeCell ref="P105:Q105"/>
    <mergeCell ref="P106:Q106"/>
    <mergeCell ref="B107:B112"/>
    <mergeCell ref="P107:Q107"/>
    <mergeCell ref="P108:Q108"/>
    <mergeCell ref="P109:Q109"/>
    <mergeCell ref="P110:Q110"/>
    <mergeCell ref="P111:Q111"/>
    <mergeCell ref="P101:Q101"/>
    <mergeCell ref="B102:B106"/>
    <mergeCell ref="C102:C106"/>
    <mergeCell ref="D102:D104"/>
    <mergeCell ref="E102:E104"/>
    <mergeCell ref="F102:F104"/>
    <mergeCell ref="G102:G104"/>
    <mergeCell ref="H102:H104"/>
    <mergeCell ref="I102:I104"/>
    <mergeCell ref="P102:Q102"/>
    <mergeCell ref="B90:B101"/>
    <mergeCell ref="F90:F92"/>
    <mergeCell ref="G90:G92"/>
    <mergeCell ref="H97:H98"/>
    <mergeCell ref="I97:I98"/>
    <mergeCell ref="P97:Q97"/>
    <mergeCell ref="P98:Q98"/>
    <mergeCell ref="P99:Q99"/>
    <mergeCell ref="P100:Q100"/>
    <mergeCell ref="I93:I96"/>
    <mergeCell ref="P93:Q93"/>
    <mergeCell ref="P94:Q94"/>
    <mergeCell ref="P95:Q95"/>
    <mergeCell ref="P96:Q96"/>
    <mergeCell ref="C97:C99"/>
    <mergeCell ref="D97:D98"/>
    <mergeCell ref="E97:E98"/>
    <mergeCell ref="F97:F98"/>
    <mergeCell ref="G97:G98"/>
    <mergeCell ref="N90:N91"/>
    <mergeCell ref="O90:O91"/>
    <mergeCell ref="P90:Q91"/>
    <mergeCell ref="P92:Q92"/>
    <mergeCell ref="C93:C96"/>
    <mergeCell ref="D93:D96"/>
    <mergeCell ref="E93:E96"/>
    <mergeCell ref="F93:F96"/>
    <mergeCell ref="G93:G96"/>
    <mergeCell ref="H93:H96"/>
    <mergeCell ref="H90:H92"/>
    <mergeCell ref="I90:I92"/>
    <mergeCell ref="J90:J91"/>
    <mergeCell ref="K90:K91"/>
    <mergeCell ref="L90:L91"/>
    <mergeCell ref="M90:M91"/>
    <mergeCell ref="C90:C92"/>
    <mergeCell ref="D90:D92"/>
    <mergeCell ref="E90:E92"/>
    <mergeCell ref="B88:B89"/>
    <mergeCell ref="C88:C89"/>
    <mergeCell ref="D88:D89"/>
    <mergeCell ref="E88:E89"/>
    <mergeCell ref="P88:Q88"/>
    <mergeCell ref="P89:Q89"/>
    <mergeCell ref="H83:H87"/>
    <mergeCell ref="I83:I87"/>
    <mergeCell ref="P83:Q83"/>
    <mergeCell ref="P84:Q84"/>
    <mergeCell ref="P85:Q85"/>
    <mergeCell ref="P86:Q86"/>
    <mergeCell ref="P87:Q87"/>
    <mergeCell ref="B83:B87"/>
    <mergeCell ref="C83:C87"/>
    <mergeCell ref="D83:D87"/>
    <mergeCell ref="E83:E87"/>
    <mergeCell ref="F83:F87"/>
    <mergeCell ref="G83:G87"/>
    <mergeCell ref="O68:P68"/>
    <mergeCell ref="O69:P69"/>
    <mergeCell ref="O70:P70"/>
    <mergeCell ref="O71:P71"/>
    <mergeCell ref="B77:N77"/>
    <mergeCell ref="J82:L82"/>
    <mergeCell ref="P82:Q82"/>
    <mergeCell ref="C59:N59"/>
    <mergeCell ref="B61:N61"/>
    <mergeCell ref="O64:P64"/>
    <mergeCell ref="O65:P65"/>
    <mergeCell ref="O66:P66"/>
    <mergeCell ref="O67:P67"/>
    <mergeCell ref="C10:E10"/>
    <mergeCell ref="B14:C21"/>
    <mergeCell ref="B22:C22"/>
    <mergeCell ref="E40:E41"/>
    <mergeCell ref="M45:N45"/>
    <mergeCell ref="B55:B56"/>
    <mergeCell ref="C55:C56"/>
    <mergeCell ref="D55:E55"/>
    <mergeCell ref="B2:P2"/>
    <mergeCell ref="B4:P4"/>
    <mergeCell ref="C6:N6"/>
    <mergeCell ref="C7:N7"/>
    <mergeCell ref="C8:N8"/>
    <mergeCell ref="C9:N9"/>
  </mergeCells>
  <dataValidations count="2">
    <dataValidation type="decimal" allowBlank="1" showInputMessage="1" showErrorMessage="1" sqref="WVH983080 WLL983080 C65576 IV65576 SR65576 ACN65576 AMJ65576 AWF65576 BGB65576 BPX65576 BZT65576 CJP65576 CTL65576 DDH65576 DND65576 DWZ65576 EGV65576 EQR65576 FAN65576 FKJ65576 FUF65576 GEB65576 GNX65576 GXT65576 HHP65576 HRL65576 IBH65576 ILD65576 IUZ65576 JEV65576 JOR65576 JYN65576 KIJ65576 KSF65576 LCB65576 LLX65576 LVT65576 MFP65576 MPL65576 MZH65576 NJD65576 NSZ65576 OCV65576 OMR65576 OWN65576 PGJ65576 PQF65576 QAB65576 QJX65576 QTT65576 RDP65576 RNL65576 RXH65576 SHD65576 SQZ65576 TAV65576 TKR65576 TUN65576 UEJ65576 UOF65576 UYB65576 VHX65576 VRT65576 WBP65576 WLL65576 WVH65576 C131112 IV131112 SR131112 ACN131112 AMJ131112 AWF131112 BGB131112 BPX131112 BZT131112 CJP131112 CTL131112 DDH131112 DND131112 DWZ131112 EGV131112 EQR131112 FAN131112 FKJ131112 FUF131112 GEB131112 GNX131112 GXT131112 HHP131112 HRL131112 IBH131112 ILD131112 IUZ131112 JEV131112 JOR131112 JYN131112 KIJ131112 KSF131112 LCB131112 LLX131112 LVT131112 MFP131112 MPL131112 MZH131112 NJD131112 NSZ131112 OCV131112 OMR131112 OWN131112 PGJ131112 PQF131112 QAB131112 QJX131112 QTT131112 RDP131112 RNL131112 RXH131112 SHD131112 SQZ131112 TAV131112 TKR131112 TUN131112 UEJ131112 UOF131112 UYB131112 VHX131112 VRT131112 WBP131112 WLL131112 WVH131112 C196648 IV196648 SR196648 ACN196648 AMJ196648 AWF196648 BGB196648 BPX196648 BZT196648 CJP196648 CTL196648 DDH196648 DND196648 DWZ196648 EGV196648 EQR196648 FAN196648 FKJ196648 FUF196648 GEB196648 GNX196648 GXT196648 HHP196648 HRL196648 IBH196648 ILD196648 IUZ196648 JEV196648 JOR196648 JYN196648 KIJ196648 KSF196648 LCB196648 LLX196648 LVT196648 MFP196648 MPL196648 MZH196648 NJD196648 NSZ196648 OCV196648 OMR196648 OWN196648 PGJ196648 PQF196648 QAB196648 QJX196648 QTT196648 RDP196648 RNL196648 RXH196648 SHD196648 SQZ196648 TAV196648 TKR196648 TUN196648 UEJ196648 UOF196648 UYB196648 VHX196648 VRT196648 WBP196648 WLL196648 WVH196648 C262184 IV262184 SR262184 ACN262184 AMJ262184 AWF262184 BGB262184 BPX262184 BZT262184 CJP262184 CTL262184 DDH262184 DND262184 DWZ262184 EGV262184 EQR262184 FAN262184 FKJ262184 FUF262184 GEB262184 GNX262184 GXT262184 HHP262184 HRL262184 IBH262184 ILD262184 IUZ262184 JEV262184 JOR262184 JYN262184 KIJ262184 KSF262184 LCB262184 LLX262184 LVT262184 MFP262184 MPL262184 MZH262184 NJD262184 NSZ262184 OCV262184 OMR262184 OWN262184 PGJ262184 PQF262184 QAB262184 QJX262184 QTT262184 RDP262184 RNL262184 RXH262184 SHD262184 SQZ262184 TAV262184 TKR262184 TUN262184 UEJ262184 UOF262184 UYB262184 VHX262184 VRT262184 WBP262184 WLL262184 WVH262184 C327720 IV327720 SR327720 ACN327720 AMJ327720 AWF327720 BGB327720 BPX327720 BZT327720 CJP327720 CTL327720 DDH327720 DND327720 DWZ327720 EGV327720 EQR327720 FAN327720 FKJ327720 FUF327720 GEB327720 GNX327720 GXT327720 HHP327720 HRL327720 IBH327720 ILD327720 IUZ327720 JEV327720 JOR327720 JYN327720 KIJ327720 KSF327720 LCB327720 LLX327720 LVT327720 MFP327720 MPL327720 MZH327720 NJD327720 NSZ327720 OCV327720 OMR327720 OWN327720 PGJ327720 PQF327720 QAB327720 QJX327720 QTT327720 RDP327720 RNL327720 RXH327720 SHD327720 SQZ327720 TAV327720 TKR327720 TUN327720 UEJ327720 UOF327720 UYB327720 VHX327720 VRT327720 WBP327720 WLL327720 WVH327720 C393256 IV393256 SR393256 ACN393256 AMJ393256 AWF393256 BGB393256 BPX393256 BZT393256 CJP393256 CTL393256 DDH393256 DND393256 DWZ393256 EGV393256 EQR393256 FAN393256 FKJ393256 FUF393256 GEB393256 GNX393256 GXT393256 HHP393256 HRL393256 IBH393256 ILD393256 IUZ393256 JEV393256 JOR393256 JYN393256 KIJ393256 KSF393256 LCB393256 LLX393256 LVT393256 MFP393256 MPL393256 MZH393256 NJD393256 NSZ393256 OCV393256 OMR393256 OWN393256 PGJ393256 PQF393256 QAB393256 QJX393256 QTT393256 RDP393256 RNL393256 RXH393256 SHD393256 SQZ393256 TAV393256 TKR393256 TUN393256 UEJ393256 UOF393256 UYB393256 VHX393256 VRT393256 WBP393256 WLL393256 WVH393256 C458792 IV458792 SR458792 ACN458792 AMJ458792 AWF458792 BGB458792 BPX458792 BZT458792 CJP458792 CTL458792 DDH458792 DND458792 DWZ458792 EGV458792 EQR458792 FAN458792 FKJ458792 FUF458792 GEB458792 GNX458792 GXT458792 HHP458792 HRL458792 IBH458792 ILD458792 IUZ458792 JEV458792 JOR458792 JYN458792 KIJ458792 KSF458792 LCB458792 LLX458792 LVT458792 MFP458792 MPL458792 MZH458792 NJD458792 NSZ458792 OCV458792 OMR458792 OWN458792 PGJ458792 PQF458792 QAB458792 QJX458792 QTT458792 RDP458792 RNL458792 RXH458792 SHD458792 SQZ458792 TAV458792 TKR458792 TUN458792 UEJ458792 UOF458792 UYB458792 VHX458792 VRT458792 WBP458792 WLL458792 WVH458792 C524328 IV524328 SR524328 ACN524328 AMJ524328 AWF524328 BGB524328 BPX524328 BZT524328 CJP524328 CTL524328 DDH524328 DND524328 DWZ524328 EGV524328 EQR524328 FAN524328 FKJ524328 FUF524328 GEB524328 GNX524328 GXT524328 HHP524328 HRL524328 IBH524328 ILD524328 IUZ524328 JEV524328 JOR524328 JYN524328 KIJ524328 KSF524328 LCB524328 LLX524328 LVT524328 MFP524328 MPL524328 MZH524328 NJD524328 NSZ524328 OCV524328 OMR524328 OWN524328 PGJ524328 PQF524328 QAB524328 QJX524328 QTT524328 RDP524328 RNL524328 RXH524328 SHD524328 SQZ524328 TAV524328 TKR524328 TUN524328 UEJ524328 UOF524328 UYB524328 VHX524328 VRT524328 WBP524328 WLL524328 WVH524328 C589864 IV589864 SR589864 ACN589864 AMJ589864 AWF589864 BGB589864 BPX589864 BZT589864 CJP589864 CTL589864 DDH589864 DND589864 DWZ589864 EGV589864 EQR589864 FAN589864 FKJ589864 FUF589864 GEB589864 GNX589864 GXT589864 HHP589864 HRL589864 IBH589864 ILD589864 IUZ589864 JEV589864 JOR589864 JYN589864 KIJ589864 KSF589864 LCB589864 LLX589864 LVT589864 MFP589864 MPL589864 MZH589864 NJD589864 NSZ589864 OCV589864 OMR589864 OWN589864 PGJ589864 PQF589864 QAB589864 QJX589864 QTT589864 RDP589864 RNL589864 RXH589864 SHD589864 SQZ589864 TAV589864 TKR589864 TUN589864 UEJ589864 UOF589864 UYB589864 VHX589864 VRT589864 WBP589864 WLL589864 WVH589864 C655400 IV655400 SR655400 ACN655400 AMJ655400 AWF655400 BGB655400 BPX655400 BZT655400 CJP655400 CTL655400 DDH655400 DND655400 DWZ655400 EGV655400 EQR655400 FAN655400 FKJ655400 FUF655400 GEB655400 GNX655400 GXT655400 HHP655400 HRL655400 IBH655400 ILD655400 IUZ655400 JEV655400 JOR655400 JYN655400 KIJ655400 KSF655400 LCB655400 LLX655400 LVT655400 MFP655400 MPL655400 MZH655400 NJD655400 NSZ655400 OCV655400 OMR655400 OWN655400 PGJ655400 PQF655400 QAB655400 QJX655400 QTT655400 RDP655400 RNL655400 RXH655400 SHD655400 SQZ655400 TAV655400 TKR655400 TUN655400 UEJ655400 UOF655400 UYB655400 VHX655400 VRT655400 WBP655400 WLL655400 WVH655400 C720936 IV720936 SR720936 ACN720936 AMJ720936 AWF720936 BGB720936 BPX720936 BZT720936 CJP720936 CTL720936 DDH720936 DND720936 DWZ720936 EGV720936 EQR720936 FAN720936 FKJ720936 FUF720936 GEB720936 GNX720936 GXT720936 HHP720936 HRL720936 IBH720936 ILD720936 IUZ720936 JEV720936 JOR720936 JYN720936 KIJ720936 KSF720936 LCB720936 LLX720936 LVT720936 MFP720936 MPL720936 MZH720936 NJD720936 NSZ720936 OCV720936 OMR720936 OWN720936 PGJ720936 PQF720936 QAB720936 QJX720936 QTT720936 RDP720936 RNL720936 RXH720936 SHD720936 SQZ720936 TAV720936 TKR720936 TUN720936 UEJ720936 UOF720936 UYB720936 VHX720936 VRT720936 WBP720936 WLL720936 WVH720936 C786472 IV786472 SR786472 ACN786472 AMJ786472 AWF786472 BGB786472 BPX786472 BZT786472 CJP786472 CTL786472 DDH786472 DND786472 DWZ786472 EGV786472 EQR786472 FAN786472 FKJ786472 FUF786472 GEB786472 GNX786472 GXT786472 HHP786472 HRL786472 IBH786472 ILD786472 IUZ786472 JEV786472 JOR786472 JYN786472 KIJ786472 KSF786472 LCB786472 LLX786472 LVT786472 MFP786472 MPL786472 MZH786472 NJD786472 NSZ786472 OCV786472 OMR786472 OWN786472 PGJ786472 PQF786472 QAB786472 QJX786472 QTT786472 RDP786472 RNL786472 RXH786472 SHD786472 SQZ786472 TAV786472 TKR786472 TUN786472 UEJ786472 UOF786472 UYB786472 VHX786472 VRT786472 WBP786472 WLL786472 WVH786472 C852008 IV852008 SR852008 ACN852008 AMJ852008 AWF852008 BGB852008 BPX852008 BZT852008 CJP852008 CTL852008 DDH852008 DND852008 DWZ852008 EGV852008 EQR852008 FAN852008 FKJ852008 FUF852008 GEB852008 GNX852008 GXT852008 HHP852008 HRL852008 IBH852008 ILD852008 IUZ852008 JEV852008 JOR852008 JYN852008 KIJ852008 KSF852008 LCB852008 LLX852008 LVT852008 MFP852008 MPL852008 MZH852008 NJD852008 NSZ852008 OCV852008 OMR852008 OWN852008 PGJ852008 PQF852008 QAB852008 QJX852008 QTT852008 RDP852008 RNL852008 RXH852008 SHD852008 SQZ852008 TAV852008 TKR852008 TUN852008 UEJ852008 UOF852008 UYB852008 VHX852008 VRT852008 WBP852008 WLL852008 WVH852008 C917544 IV917544 SR917544 ACN917544 AMJ917544 AWF917544 BGB917544 BPX917544 BZT917544 CJP917544 CTL917544 DDH917544 DND917544 DWZ917544 EGV917544 EQR917544 FAN917544 FKJ917544 FUF917544 GEB917544 GNX917544 GXT917544 HHP917544 HRL917544 IBH917544 ILD917544 IUZ917544 JEV917544 JOR917544 JYN917544 KIJ917544 KSF917544 LCB917544 LLX917544 LVT917544 MFP917544 MPL917544 MZH917544 NJD917544 NSZ917544 OCV917544 OMR917544 OWN917544 PGJ917544 PQF917544 QAB917544 QJX917544 QTT917544 RDP917544 RNL917544 RXH917544 SHD917544 SQZ917544 TAV917544 TKR917544 TUN917544 UEJ917544 UOF917544 UYB917544 VHX917544 VRT917544 WBP917544 WLL917544 WVH917544 C983080 IV983080 SR983080 ACN983080 AMJ983080 AWF983080 BGB983080 BPX983080 BZT983080 CJP983080 CTL983080 DDH983080 DND983080 DWZ983080 EGV983080 EQR983080 FAN983080 FKJ983080 FUF983080 GEB983080 GNX983080 GXT983080 HHP983080 HRL983080 IBH983080 ILD983080 IUZ983080 JEV983080 JOR983080 JYN983080 KIJ983080 KSF983080 LCB983080 LLX983080 LVT983080 MFP983080 MPL983080 MZH983080 NJD983080 NSZ983080 OCV983080 OMR983080 OWN983080 PGJ983080 PQF983080 QAB983080 QJX983080 QTT983080 RDP983080 RNL983080 RXH983080 SHD983080 SQZ983080 TAV983080 TKR983080 TUN983080 UEJ983080 UOF983080 UYB983080 VHX983080 VRT983080 WBP98308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0 A65576 IS65576 SO65576 ACK65576 AMG65576 AWC65576 BFY65576 BPU65576 BZQ65576 CJM65576 CTI65576 DDE65576 DNA65576 DWW65576 EGS65576 EQO65576 FAK65576 FKG65576 FUC65576 GDY65576 GNU65576 GXQ65576 HHM65576 HRI65576 IBE65576 ILA65576 IUW65576 JES65576 JOO65576 JYK65576 KIG65576 KSC65576 LBY65576 LLU65576 LVQ65576 MFM65576 MPI65576 MZE65576 NJA65576 NSW65576 OCS65576 OMO65576 OWK65576 PGG65576 PQC65576 PZY65576 QJU65576 QTQ65576 RDM65576 RNI65576 RXE65576 SHA65576 SQW65576 TAS65576 TKO65576 TUK65576 UEG65576 UOC65576 UXY65576 VHU65576 VRQ65576 WBM65576 WLI65576 WVE65576 A131112 IS131112 SO131112 ACK131112 AMG131112 AWC131112 BFY131112 BPU131112 BZQ131112 CJM131112 CTI131112 DDE131112 DNA131112 DWW131112 EGS131112 EQO131112 FAK131112 FKG131112 FUC131112 GDY131112 GNU131112 GXQ131112 HHM131112 HRI131112 IBE131112 ILA131112 IUW131112 JES131112 JOO131112 JYK131112 KIG131112 KSC131112 LBY131112 LLU131112 LVQ131112 MFM131112 MPI131112 MZE131112 NJA131112 NSW131112 OCS131112 OMO131112 OWK131112 PGG131112 PQC131112 PZY131112 QJU131112 QTQ131112 RDM131112 RNI131112 RXE131112 SHA131112 SQW131112 TAS131112 TKO131112 TUK131112 UEG131112 UOC131112 UXY131112 VHU131112 VRQ131112 WBM131112 WLI131112 WVE131112 A196648 IS196648 SO196648 ACK196648 AMG196648 AWC196648 BFY196648 BPU196648 BZQ196648 CJM196648 CTI196648 DDE196648 DNA196648 DWW196648 EGS196648 EQO196648 FAK196648 FKG196648 FUC196648 GDY196648 GNU196648 GXQ196648 HHM196648 HRI196648 IBE196648 ILA196648 IUW196648 JES196648 JOO196648 JYK196648 KIG196648 KSC196648 LBY196648 LLU196648 LVQ196648 MFM196648 MPI196648 MZE196648 NJA196648 NSW196648 OCS196648 OMO196648 OWK196648 PGG196648 PQC196648 PZY196648 QJU196648 QTQ196648 RDM196648 RNI196648 RXE196648 SHA196648 SQW196648 TAS196648 TKO196648 TUK196648 UEG196648 UOC196648 UXY196648 VHU196648 VRQ196648 WBM196648 WLI196648 WVE196648 A262184 IS262184 SO262184 ACK262184 AMG262184 AWC262184 BFY262184 BPU262184 BZQ262184 CJM262184 CTI262184 DDE262184 DNA262184 DWW262184 EGS262184 EQO262184 FAK262184 FKG262184 FUC262184 GDY262184 GNU262184 GXQ262184 HHM262184 HRI262184 IBE262184 ILA262184 IUW262184 JES262184 JOO262184 JYK262184 KIG262184 KSC262184 LBY262184 LLU262184 LVQ262184 MFM262184 MPI262184 MZE262184 NJA262184 NSW262184 OCS262184 OMO262184 OWK262184 PGG262184 PQC262184 PZY262184 QJU262184 QTQ262184 RDM262184 RNI262184 RXE262184 SHA262184 SQW262184 TAS262184 TKO262184 TUK262184 UEG262184 UOC262184 UXY262184 VHU262184 VRQ262184 WBM262184 WLI262184 WVE262184 A327720 IS327720 SO327720 ACK327720 AMG327720 AWC327720 BFY327720 BPU327720 BZQ327720 CJM327720 CTI327720 DDE327720 DNA327720 DWW327720 EGS327720 EQO327720 FAK327720 FKG327720 FUC327720 GDY327720 GNU327720 GXQ327720 HHM327720 HRI327720 IBE327720 ILA327720 IUW327720 JES327720 JOO327720 JYK327720 KIG327720 KSC327720 LBY327720 LLU327720 LVQ327720 MFM327720 MPI327720 MZE327720 NJA327720 NSW327720 OCS327720 OMO327720 OWK327720 PGG327720 PQC327720 PZY327720 QJU327720 QTQ327720 RDM327720 RNI327720 RXE327720 SHA327720 SQW327720 TAS327720 TKO327720 TUK327720 UEG327720 UOC327720 UXY327720 VHU327720 VRQ327720 WBM327720 WLI327720 WVE327720 A393256 IS393256 SO393256 ACK393256 AMG393256 AWC393256 BFY393256 BPU393256 BZQ393256 CJM393256 CTI393256 DDE393256 DNA393256 DWW393256 EGS393256 EQO393256 FAK393256 FKG393256 FUC393256 GDY393256 GNU393256 GXQ393256 HHM393256 HRI393256 IBE393256 ILA393256 IUW393256 JES393256 JOO393256 JYK393256 KIG393256 KSC393256 LBY393256 LLU393256 LVQ393256 MFM393256 MPI393256 MZE393256 NJA393256 NSW393256 OCS393256 OMO393256 OWK393256 PGG393256 PQC393256 PZY393256 QJU393256 QTQ393256 RDM393256 RNI393256 RXE393256 SHA393256 SQW393256 TAS393256 TKO393256 TUK393256 UEG393256 UOC393256 UXY393256 VHU393256 VRQ393256 WBM393256 WLI393256 WVE393256 A458792 IS458792 SO458792 ACK458792 AMG458792 AWC458792 BFY458792 BPU458792 BZQ458792 CJM458792 CTI458792 DDE458792 DNA458792 DWW458792 EGS458792 EQO458792 FAK458792 FKG458792 FUC458792 GDY458792 GNU458792 GXQ458792 HHM458792 HRI458792 IBE458792 ILA458792 IUW458792 JES458792 JOO458792 JYK458792 KIG458792 KSC458792 LBY458792 LLU458792 LVQ458792 MFM458792 MPI458792 MZE458792 NJA458792 NSW458792 OCS458792 OMO458792 OWK458792 PGG458792 PQC458792 PZY458792 QJU458792 QTQ458792 RDM458792 RNI458792 RXE458792 SHA458792 SQW458792 TAS458792 TKO458792 TUK458792 UEG458792 UOC458792 UXY458792 VHU458792 VRQ458792 WBM458792 WLI458792 WVE458792 A524328 IS524328 SO524328 ACK524328 AMG524328 AWC524328 BFY524328 BPU524328 BZQ524328 CJM524328 CTI524328 DDE524328 DNA524328 DWW524328 EGS524328 EQO524328 FAK524328 FKG524328 FUC524328 GDY524328 GNU524328 GXQ524328 HHM524328 HRI524328 IBE524328 ILA524328 IUW524328 JES524328 JOO524328 JYK524328 KIG524328 KSC524328 LBY524328 LLU524328 LVQ524328 MFM524328 MPI524328 MZE524328 NJA524328 NSW524328 OCS524328 OMO524328 OWK524328 PGG524328 PQC524328 PZY524328 QJU524328 QTQ524328 RDM524328 RNI524328 RXE524328 SHA524328 SQW524328 TAS524328 TKO524328 TUK524328 UEG524328 UOC524328 UXY524328 VHU524328 VRQ524328 WBM524328 WLI524328 WVE524328 A589864 IS589864 SO589864 ACK589864 AMG589864 AWC589864 BFY589864 BPU589864 BZQ589864 CJM589864 CTI589864 DDE589864 DNA589864 DWW589864 EGS589864 EQO589864 FAK589864 FKG589864 FUC589864 GDY589864 GNU589864 GXQ589864 HHM589864 HRI589864 IBE589864 ILA589864 IUW589864 JES589864 JOO589864 JYK589864 KIG589864 KSC589864 LBY589864 LLU589864 LVQ589864 MFM589864 MPI589864 MZE589864 NJA589864 NSW589864 OCS589864 OMO589864 OWK589864 PGG589864 PQC589864 PZY589864 QJU589864 QTQ589864 RDM589864 RNI589864 RXE589864 SHA589864 SQW589864 TAS589864 TKO589864 TUK589864 UEG589864 UOC589864 UXY589864 VHU589864 VRQ589864 WBM589864 WLI589864 WVE589864 A655400 IS655400 SO655400 ACK655400 AMG655400 AWC655400 BFY655400 BPU655400 BZQ655400 CJM655400 CTI655400 DDE655400 DNA655400 DWW655400 EGS655400 EQO655400 FAK655400 FKG655400 FUC655400 GDY655400 GNU655400 GXQ655400 HHM655400 HRI655400 IBE655400 ILA655400 IUW655400 JES655400 JOO655400 JYK655400 KIG655400 KSC655400 LBY655400 LLU655400 LVQ655400 MFM655400 MPI655400 MZE655400 NJA655400 NSW655400 OCS655400 OMO655400 OWK655400 PGG655400 PQC655400 PZY655400 QJU655400 QTQ655400 RDM655400 RNI655400 RXE655400 SHA655400 SQW655400 TAS655400 TKO655400 TUK655400 UEG655400 UOC655400 UXY655400 VHU655400 VRQ655400 WBM655400 WLI655400 WVE655400 A720936 IS720936 SO720936 ACK720936 AMG720936 AWC720936 BFY720936 BPU720936 BZQ720936 CJM720936 CTI720936 DDE720936 DNA720936 DWW720936 EGS720936 EQO720936 FAK720936 FKG720936 FUC720936 GDY720936 GNU720936 GXQ720936 HHM720936 HRI720936 IBE720936 ILA720936 IUW720936 JES720936 JOO720936 JYK720936 KIG720936 KSC720936 LBY720936 LLU720936 LVQ720936 MFM720936 MPI720936 MZE720936 NJA720936 NSW720936 OCS720936 OMO720936 OWK720936 PGG720936 PQC720936 PZY720936 QJU720936 QTQ720936 RDM720936 RNI720936 RXE720936 SHA720936 SQW720936 TAS720936 TKO720936 TUK720936 UEG720936 UOC720936 UXY720936 VHU720936 VRQ720936 WBM720936 WLI720936 WVE720936 A786472 IS786472 SO786472 ACK786472 AMG786472 AWC786472 BFY786472 BPU786472 BZQ786472 CJM786472 CTI786472 DDE786472 DNA786472 DWW786472 EGS786472 EQO786472 FAK786472 FKG786472 FUC786472 GDY786472 GNU786472 GXQ786472 HHM786472 HRI786472 IBE786472 ILA786472 IUW786472 JES786472 JOO786472 JYK786472 KIG786472 KSC786472 LBY786472 LLU786472 LVQ786472 MFM786472 MPI786472 MZE786472 NJA786472 NSW786472 OCS786472 OMO786472 OWK786472 PGG786472 PQC786472 PZY786472 QJU786472 QTQ786472 RDM786472 RNI786472 RXE786472 SHA786472 SQW786472 TAS786472 TKO786472 TUK786472 UEG786472 UOC786472 UXY786472 VHU786472 VRQ786472 WBM786472 WLI786472 WVE786472 A852008 IS852008 SO852008 ACK852008 AMG852008 AWC852008 BFY852008 BPU852008 BZQ852008 CJM852008 CTI852008 DDE852008 DNA852008 DWW852008 EGS852008 EQO852008 FAK852008 FKG852008 FUC852008 GDY852008 GNU852008 GXQ852008 HHM852008 HRI852008 IBE852008 ILA852008 IUW852008 JES852008 JOO852008 JYK852008 KIG852008 KSC852008 LBY852008 LLU852008 LVQ852008 MFM852008 MPI852008 MZE852008 NJA852008 NSW852008 OCS852008 OMO852008 OWK852008 PGG852008 PQC852008 PZY852008 QJU852008 QTQ852008 RDM852008 RNI852008 RXE852008 SHA852008 SQW852008 TAS852008 TKO852008 TUK852008 UEG852008 UOC852008 UXY852008 VHU852008 VRQ852008 WBM852008 WLI852008 WVE852008 A917544 IS917544 SO917544 ACK917544 AMG917544 AWC917544 BFY917544 BPU917544 BZQ917544 CJM917544 CTI917544 DDE917544 DNA917544 DWW917544 EGS917544 EQO917544 FAK917544 FKG917544 FUC917544 GDY917544 GNU917544 GXQ917544 HHM917544 HRI917544 IBE917544 ILA917544 IUW917544 JES917544 JOO917544 JYK917544 KIG917544 KSC917544 LBY917544 LLU917544 LVQ917544 MFM917544 MPI917544 MZE917544 NJA917544 NSW917544 OCS917544 OMO917544 OWK917544 PGG917544 PQC917544 PZY917544 QJU917544 QTQ917544 RDM917544 RNI917544 RXE917544 SHA917544 SQW917544 TAS917544 TKO917544 TUK917544 UEG917544 UOC917544 UXY917544 VHU917544 VRQ917544 WBM917544 WLI917544 WVE917544 A983080 IS983080 SO983080 ACK983080 AMG983080 AWC983080 BFY983080 BPU983080 BZQ983080 CJM983080 CTI983080 DDE983080 DNA983080 DWW983080 EGS983080 EQO983080 FAK983080 FKG983080 FUC983080 GDY983080 GNU983080 GXQ983080 HHM983080 HRI983080 IBE983080 ILA983080 IUW983080 JES983080 JOO983080 JYK983080 KIG983080 KSC983080 LBY983080 LLU983080 LVQ983080 MFM983080 MPI983080 MZE983080 NJA983080 NSW983080 OCS983080 OMO983080 OWK983080 PGG983080 PQC983080 PZY983080 QJU983080 QTQ983080 RDM983080 RNI983080 RXE983080 SHA983080 SQW983080 TAS983080 TKO983080 TUK983080 UEG983080 UOC983080 UXY983080 VHU983080 VRQ983080 WBM983080 WLI98308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2:Z255"/>
  <sheetViews>
    <sheetView zoomScale="80" zoomScaleNormal="80" workbookViewId="0">
      <selection activeCell="B14" sqref="B14:C21"/>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6" width="29.7109375" style="183" customWidth="1"/>
    <col min="7" max="7" width="29.7109375" style="1" customWidth="1"/>
    <col min="8" max="8" width="24.5703125" style="1" customWidth="1"/>
    <col min="9" max="9" width="24" style="1" customWidth="1"/>
    <col min="10" max="10" width="23" style="183" customWidth="1"/>
    <col min="11" max="11" width="50" style="1" customWidth="1"/>
    <col min="12" max="12" width="29.42578125" style="183" customWidth="1"/>
    <col min="13" max="13" width="18.7109375" style="1" customWidth="1"/>
    <col min="14" max="14" width="22.140625" style="1" customWidth="1"/>
    <col min="15" max="15" width="26.140625" style="1" customWidth="1"/>
    <col min="16" max="16" width="19.5703125" style="1" bestFit="1" customWidth="1"/>
    <col min="17" max="17" width="28.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1140</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1141</v>
      </c>
      <c r="D10" s="1260"/>
      <c r="E10" s="1261"/>
      <c r="F10" s="560"/>
      <c r="G10" s="6"/>
      <c r="H10" s="6"/>
      <c r="I10" s="6"/>
      <c r="J10" s="560"/>
      <c r="K10" s="6"/>
      <c r="L10" s="560"/>
      <c r="M10" s="6"/>
      <c r="N10" s="7"/>
    </row>
    <row r="11" spans="2:16" ht="16.5" thickBot="1">
      <c r="B11" s="8" t="s">
        <v>8</v>
      </c>
      <c r="C11" s="9">
        <v>41977</v>
      </c>
      <c r="D11" s="10"/>
      <c r="E11" s="10"/>
      <c r="F11" s="561"/>
      <c r="G11" s="10"/>
      <c r="H11" s="10"/>
      <c r="I11" s="10"/>
      <c r="J11" s="561"/>
      <c r="K11" s="10"/>
      <c r="L11" s="561"/>
      <c r="M11" s="10"/>
      <c r="N11" s="11"/>
    </row>
    <row r="12" spans="2:16" ht="15.75">
      <c r="B12" s="12"/>
      <c r="C12" s="13"/>
      <c r="D12" s="14"/>
      <c r="E12" s="14"/>
      <c r="F12" s="562"/>
      <c r="G12" s="14"/>
      <c r="H12" s="14"/>
      <c r="I12" s="15"/>
      <c r="J12" s="655"/>
      <c r="K12" s="15"/>
      <c r="L12" s="655"/>
      <c r="M12" s="15"/>
      <c r="N12" s="14"/>
    </row>
    <row r="13" spans="2:16">
      <c r="I13" s="15"/>
      <c r="J13" s="655"/>
      <c r="K13" s="15"/>
      <c r="L13" s="655"/>
      <c r="M13" s="15"/>
      <c r="N13" s="16"/>
    </row>
    <row r="14" spans="2:16">
      <c r="B14" s="1262" t="s">
        <v>9</v>
      </c>
      <c r="C14" s="1262"/>
      <c r="D14" s="227" t="s">
        <v>10</v>
      </c>
      <c r="E14" s="227" t="s">
        <v>11</v>
      </c>
      <c r="F14" s="227" t="s">
        <v>12</v>
      </c>
      <c r="G14" s="147"/>
      <c r="I14" s="19"/>
      <c r="J14" s="19"/>
      <c r="K14" s="19"/>
      <c r="L14" s="19"/>
      <c r="M14" s="19"/>
      <c r="N14" s="16"/>
    </row>
    <row r="15" spans="2:16">
      <c r="B15" s="1262"/>
      <c r="C15" s="1262"/>
      <c r="D15" s="227">
        <v>4</v>
      </c>
      <c r="E15" s="656">
        <v>1394971708</v>
      </c>
      <c r="F15" s="657">
        <v>668</v>
      </c>
      <c r="G15" s="148"/>
      <c r="I15" s="23"/>
      <c r="J15" s="658"/>
      <c r="K15" s="23"/>
      <c r="L15" s="658"/>
      <c r="M15" s="23"/>
      <c r="N15" s="16"/>
    </row>
    <row r="16" spans="2:16">
      <c r="B16" s="1262"/>
      <c r="C16" s="1262"/>
      <c r="D16" s="227"/>
      <c r="E16" s="20"/>
      <c r="F16" s="659"/>
      <c r="G16" s="148"/>
      <c r="I16" s="23"/>
      <c r="J16" s="658"/>
      <c r="K16" s="23"/>
      <c r="L16" s="658"/>
      <c r="M16" s="23"/>
      <c r="N16" s="16"/>
    </row>
    <row r="17" spans="1:14">
      <c r="B17" s="1262"/>
      <c r="C17" s="1262"/>
      <c r="D17" s="227"/>
      <c r="E17" s="20"/>
      <c r="F17" s="659"/>
      <c r="G17" s="148"/>
      <c r="I17" s="23"/>
      <c r="J17" s="658"/>
      <c r="K17" s="23"/>
      <c r="L17" s="658"/>
      <c r="M17" s="23"/>
      <c r="N17" s="16"/>
    </row>
    <row r="18" spans="1:14">
      <c r="B18" s="1262"/>
      <c r="C18" s="1262"/>
      <c r="D18" s="227"/>
      <c r="E18" s="656"/>
      <c r="F18" s="657"/>
      <c r="G18" s="148"/>
      <c r="H18" s="25"/>
      <c r="I18" s="23"/>
      <c r="J18" s="658"/>
      <c r="K18" s="23"/>
      <c r="L18" s="658"/>
      <c r="M18" s="23"/>
      <c r="N18" s="26"/>
    </row>
    <row r="19" spans="1:14">
      <c r="B19" s="1262"/>
      <c r="C19" s="1262"/>
      <c r="D19" s="227"/>
      <c r="E19" s="656"/>
      <c r="F19" s="657"/>
      <c r="G19" s="148"/>
      <c r="H19" s="25"/>
      <c r="I19" s="27"/>
      <c r="J19" s="534"/>
      <c r="K19" s="27"/>
      <c r="L19" s="534"/>
      <c r="M19" s="27"/>
      <c r="N19" s="26"/>
    </row>
    <row r="20" spans="1:14">
      <c r="B20" s="1262"/>
      <c r="C20" s="1262"/>
      <c r="D20" s="227"/>
      <c r="E20" s="656"/>
      <c r="F20" s="657"/>
      <c r="G20" s="148"/>
      <c r="H20" s="25"/>
      <c r="I20" s="15"/>
      <c r="J20" s="655"/>
      <c r="K20" s="15"/>
      <c r="L20" s="655"/>
      <c r="M20" s="15"/>
      <c r="N20" s="26"/>
    </row>
    <row r="21" spans="1:14">
      <c r="B21" s="1262"/>
      <c r="C21" s="1262"/>
      <c r="D21" s="227"/>
      <c r="E21" s="24"/>
      <c r="F21" s="657"/>
      <c r="G21" s="148"/>
      <c r="H21" s="25"/>
      <c r="I21" s="15"/>
      <c r="J21" s="655"/>
      <c r="K21" s="15"/>
      <c r="L21" s="655"/>
      <c r="M21" s="15"/>
      <c r="N21" s="26"/>
    </row>
    <row r="22" spans="1:14" ht="15.75" thickBot="1">
      <c r="B22" s="1263" t="s">
        <v>13</v>
      </c>
      <c r="C22" s="1264"/>
      <c r="D22" s="227"/>
      <c r="E22" s="536">
        <f>SUM(E15:E21)</f>
        <v>1394971708</v>
      </c>
      <c r="F22" s="447">
        <f>SUM(F15:F21)</f>
        <v>668</v>
      </c>
      <c r="G22" s="148"/>
      <c r="H22" s="25"/>
      <c r="I22" s="15"/>
      <c r="J22" s="655"/>
      <c r="K22" s="15"/>
      <c r="L22" s="655"/>
      <c r="M22" s="15"/>
      <c r="N22" s="26"/>
    </row>
    <row r="23" spans="1:14" ht="45.75" thickBot="1">
      <c r="A23" s="30"/>
      <c r="B23" s="31" t="s">
        <v>14</v>
      </c>
      <c r="C23" s="31" t="s">
        <v>15</v>
      </c>
      <c r="E23" s="19"/>
      <c r="F23" s="19"/>
      <c r="G23" s="19"/>
      <c r="H23" s="19"/>
      <c r="I23" s="32"/>
      <c r="J23" s="660"/>
      <c r="K23" s="32"/>
      <c r="L23" s="660"/>
      <c r="M23" s="32"/>
    </row>
    <row r="24" spans="1:14" ht="15.75" thickBot="1">
      <c r="A24" s="33">
        <v>1</v>
      </c>
      <c r="C24" s="34">
        <f>+F22*0.8</f>
        <v>534.4</v>
      </c>
      <c r="D24" s="266"/>
      <c r="E24" s="36">
        <f>E22</f>
        <v>1394971708</v>
      </c>
      <c r="F24" s="37"/>
      <c r="G24" s="37"/>
      <c r="H24" s="37"/>
      <c r="I24" s="38"/>
      <c r="J24" s="661"/>
      <c r="K24" s="38"/>
      <c r="L24" s="661"/>
      <c r="M24" s="38"/>
    </row>
    <row r="25" spans="1:14">
      <c r="A25" s="39"/>
      <c r="C25" s="40"/>
      <c r="D25" s="23"/>
      <c r="E25" s="41"/>
      <c r="F25" s="37"/>
      <c r="G25" s="37"/>
      <c r="H25" s="37"/>
      <c r="I25" s="38"/>
      <c r="J25" s="661"/>
      <c r="K25" s="38"/>
      <c r="L25" s="661"/>
      <c r="M25" s="38"/>
    </row>
    <row r="26" spans="1:14">
      <c r="A26" s="39"/>
      <c r="C26" s="40"/>
      <c r="D26" s="23"/>
      <c r="E26" s="41"/>
      <c r="F26" s="37"/>
      <c r="G26" s="37"/>
      <c r="H26" s="37"/>
      <c r="I26" s="38"/>
      <c r="J26" s="661"/>
      <c r="K26" s="38"/>
      <c r="L26" s="661"/>
      <c r="M26" s="38"/>
    </row>
    <row r="27" spans="1:14">
      <c r="A27" s="39"/>
      <c r="B27" s="42" t="s">
        <v>16</v>
      </c>
      <c r="C27"/>
      <c r="D27"/>
      <c r="E27"/>
      <c r="F27" s="565"/>
      <c r="G27"/>
      <c r="H27"/>
      <c r="I27" s="15"/>
      <c r="J27" s="655"/>
      <c r="K27" s="15"/>
      <c r="L27" s="655"/>
      <c r="M27" s="15"/>
      <c r="N27" s="16"/>
    </row>
    <row r="28" spans="1:14">
      <c r="A28" s="39"/>
      <c r="B28"/>
      <c r="C28"/>
      <c r="D28"/>
      <c r="E28"/>
      <c r="F28" s="565"/>
      <c r="G28"/>
      <c r="H28"/>
      <c r="I28" s="15"/>
      <c r="J28" s="655"/>
      <c r="K28" s="15"/>
      <c r="L28" s="655"/>
      <c r="M28" s="15"/>
      <c r="N28" s="16"/>
    </row>
    <row r="29" spans="1:14">
      <c r="A29" s="39"/>
      <c r="B29" s="43" t="s">
        <v>17</v>
      </c>
      <c r="C29" s="43" t="s">
        <v>18</v>
      </c>
      <c r="D29" s="43" t="s">
        <v>19</v>
      </c>
      <c r="E29"/>
      <c r="F29" s="565"/>
      <c r="G29"/>
      <c r="H29"/>
      <c r="I29" s="15"/>
      <c r="J29" s="655"/>
      <c r="K29" s="15"/>
      <c r="L29" s="655"/>
      <c r="M29" s="15"/>
      <c r="N29" s="16"/>
    </row>
    <row r="30" spans="1:14">
      <c r="A30" s="39"/>
      <c r="B30" s="44" t="s">
        <v>20</v>
      </c>
      <c r="C30" s="44"/>
      <c r="D30" s="44" t="s">
        <v>184</v>
      </c>
      <c r="E30"/>
      <c r="F30" s="565"/>
      <c r="G30"/>
      <c r="H30"/>
      <c r="I30" s="15"/>
      <c r="J30" s="655"/>
      <c r="K30" s="15"/>
      <c r="L30" s="655"/>
      <c r="M30" s="15"/>
      <c r="N30" s="16"/>
    </row>
    <row r="31" spans="1:14">
      <c r="A31" s="39"/>
      <c r="B31" s="44" t="s">
        <v>21</v>
      </c>
      <c r="C31" s="44" t="s">
        <v>184</v>
      </c>
      <c r="D31" s="44"/>
      <c r="E31"/>
      <c r="F31" s="565"/>
      <c r="G31"/>
      <c r="H31"/>
      <c r="I31" s="15"/>
      <c r="J31" s="655"/>
      <c r="K31" s="15"/>
      <c r="L31" s="655"/>
      <c r="M31" s="15"/>
      <c r="N31" s="16"/>
    </row>
    <row r="32" spans="1:14">
      <c r="A32" s="39"/>
      <c r="B32" s="44" t="s">
        <v>22</v>
      </c>
      <c r="C32" s="44" t="s">
        <v>184</v>
      </c>
      <c r="D32" s="44"/>
      <c r="E32"/>
      <c r="F32" s="565"/>
      <c r="G32"/>
      <c r="H32"/>
      <c r="I32" s="15"/>
      <c r="J32" s="655"/>
      <c r="K32" s="15"/>
      <c r="L32" s="655"/>
      <c r="M32" s="15"/>
      <c r="N32" s="16"/>
    </row>
    <row r="33" spans="1:17">
      <c r="A33" s="39"/>
      <c r="B33" s="44" t="s">
        <v>23</v>
      </c>
      <c r="C33" s="44"/>
      <c r="D33" s="44" t="s">
        <v>184</v>
      </c>
      <c r="E33"/>
      <c r="F33" s="565"/>
      <c r="G33"/>
      <c r="H33"/>
      <c r="I33" s="15"/>
      <c r="J33" s="655"/>
      <c r="K33" s="15"/>
      <c r="L33" s="655"/>
      <c r="M33" s="15"/>
      <c r="N33" s="16"/>
    </row>
    <row r="34" spans="1:17">
      <c r="A34" s="39"/>
      <c r="B34" s="117" t="s">
        <v>24</v>
      </c>
      <c r="C34" s="46" t="s">
        <v>184</v>
      </c>
      <c r="D34" s="46"/>
      <c r="E34"/>
      <c r="F34" s="565"/>
      <c r="G34"/>
      <c r="H34"/>
      <c r="I34" s="15"/>
      <c r="J34" s="655"/>
      <c r="K34" s="15"/>
      <c r="L34" s="655"/>
      <c r="M34" s="15"/>
      <c r="N34" s="16"/>
    </row>
    <row r="35" spans="1:17">
      <c r="A35" s="39"/>
      <c r="B35"/>
      <c r="C35"/>
      <c r="D35"/>
      <c r="E35"/>
      <c r="F35" s="565"/>
      <c r="G35"/>
      <c r="H35"/>
      <c r="I35" s="15"/>
      <c r="J35" s="655"/>
      <c r="K35" s="15"/>
      <c r="L35" s="655"/>
      <c r="M35" s="15"/>
      <c r="N35" s="16"/>
    </row>
    <row r="36" spans="1:17">
      <c r="A36" s="39"/>
      <c r="B36" s="42" t="s">
        <v>25</v>
      </c>
      <c r="C36"/>
      <c r="D36"/>
      <c r="E36"/>
      <c r="F36" s="565"/>
      <c r="G36"/>
      <c r="H36"/>
      <c r="I36" s="15"/>
      <c r="J36" s="655"/>
      <c r="K36" s="15"/>
      <c r="L36" s="655"/>
      <c r="M36" s="15"/>
      <c r="N36" s="16"/>
    </row>
    <row r="37" spans="1:17">
      <c r="A37" s="39"/>
      <c r="B37"/>
      <c r="C37"/>
      <c r="D37"/>
      <c r="E37"/>
      <c r="F37" s="565"/>
      <c r="G37"/>
      <c r="H37"/>
      <c r="I37" s="15"/>
      <c r="J37" s="655"/>
      <c r="K37" s="15"/>
      <c r="L37" s="655"/>
      <c r="M37" s="15"/>
      <c r="N37" s="16"/>
    </row>
    <row r="38" spans="1:17">
      <c r="A38" s="39"/>
      <c r="B38"/>
      <c r="C38"/>
      <c r="D38"/>
      <c r="E38"/>
      <c r="F38" s="565"/>
      <c r="G38"/>
      <c r="H38"/>
      <c r="I38" s="15"/>
      <c r="J38" s="655"/>
      <c r="K38" s="15"/>
      <c r="L38" s="655"/>
      <c r="M38" s="15"/>
      <c r="N38" s="16"/>
    </row>
    <row r="39" spans="1:17">
      <c r="A39" s="39"/>
      <c r="B39" s="43" t="s">
        <v>17</v>
      </c>
      <c r="C39" s="43" t="s">
        <v>26</v>
      </c>
      <c r="D39" s="569" t="s">
        <v>27</v>
      </c>
      <c r="E39" s="569" t="s">
        <v>28</v>
      </c>
      <c r="F39" s="565"/>
      <c r="G39"/>
      <c r="H39"/>
      <c r="I39" s="15"/>
      <c r="J39" s="655"/>
      <c r="K39" s="15"/>
      <c r="L39" s="655"/>
      <c r="M39" s="15"/>
      <c r="N39" s="16"/>
    </row>
    <row r="40" spans="1:17" ht="28.5">
      <c r="A40" s="39"/>
      <c r="B40" s="49" t="s">
        <v>29</v>
      </c>
      <c r="C40" s="50">
        <v>40</v>
      </c>
      <c r="D40" s="225">
        <v>0</v>
      </c>
      <c r="E40" s="1265">
        <f>+D40+D41</f>
        <v>0</v>
      </c>
      <c r="F40" s="565"/>
      <c r="G40"/>
      <c r="H40"/>
      <c r="I40" s="15"/>
      <c r="J40" s="655"/>
      <c r="L40" s="655"/>
      <c r="M40" s="15"/>
      <c r="N40" s="16"/>
    </row>
    <row r="41" spans="1:17" ht="42.75">
      <c r="A41" s="39"/>
      <c r="B41" s="49" t="s">
        <v>30</v>
      </c>
      <c r="C41" s="50">
        <v>60</v>
      </c>
      <c r="D41" s="225">
        <f>+F254</f>
        <v>0</v>
      </c>
      <c r="E41" s="1266"/>
      <c r="F41" s="565"/>
      <c r="G41"/>
      <c r="H41"/>
      <c r="I41" s="15"/>
      <c r="J41" s="655"/>
      <c r="K41" s="15"/>
      <c r="L41" s="655"/>
      <c r="M41" s="15"/>
      <c r="N41" s="16"/>
    </row>
    <row r="42" spans="1:17">
      <c r="A42" s="39"/>
      <c r="C42" s="40"/>
      <c r="D42" s="23"/>
      <c r="E42" s="41"/>
      <c r="F42" s="37"/>
      <c r="G42" s="37"/>
      <c r="H42" s="37"/>
      <c r="I42" s="38"/>
      <c r="J42" s="661"/>
      <c r="K42" s="38"/>
      <c r="L42" s="661"/>
      <c r="M42" s="38"/>
    </row>
    <row r="43" spans="1:17">
      <c r="A43" s="39"/>
      <c r="C43" s="40"/>
      <c r="D43" s="23"/>
      <c r="E43" s="41"/>
      <c r="F43" s="37"/>
      <c r="G43" s="37"/>
      <c r="H43" s="37"/>
      <c r="I43" s="38"/>
      <c r="J43" s="661"/>
      <c r="K43" s="38"/>
      <c r="L43" s="661"/>
      <c r="M43" s="38"/>
    </row>
    <row r="44" spans="1:17">
      <c r="A44" s="39"/>
      <c r="C44" s="40"/>
      <c r="D44" s="23"/>
      <c r="E44" s="41"/>
      <c r="F44" s="37"/>
      <c r="G44" s="37"/>
      <c r="H44" s="37"/>
      <c r="I44" s="38"/>
      <c r="J44" s="661"/>
      <c r="K44" s="38"/>
      <c r="L44" s="661"/>
      <c r="M44" s="38"/>
    </row>
    <row r="45" spans="1:17" ht="15.75" thickBot="1">
      <c r="M45" s="1267"/>
      <c r="N45" s="1267"/>
    </row>
    <row r="46" spans="1:17">
      <c r="B46" s="42" t="s">
        <v>32</v>
      </c>
      <c r="M46" s="51"/>
      <c r="N46" s="51"/>
    </row>
    <row r="47" spans="1:17" ht="15.75" thickBot="1">
      <c r="M47" s="51"/>
      <c r="N47" s="51"/>
    </row>
    <row r="48" spans="1:17" s="15" customFormat="1" ht="60">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45">
      <c r="A49" s="150">
        <v>1</v>
      </c>
      <c r="B49" s="153" t="s">
        <v>1142</v>
      </c>
      <c r="C49" s="153" t="s">
        <v>1142</v>
      </c>
      <c r="D49" s="152" t="s">
        <v>1143</v>
      </c>
      <c r="E49" s="154" t="s">
        <v>1144</v>
      </c>
      <c r="F49" s="155" t="s">
        <v>18</v>
      </c>
      <c r="G49" s="173" t="s">
        <v>223</v>
      </c>
      <c r="H49" s="156">
        <v>41052</v>
      </c>
      <c r="I49" s="156">
        <v>41257</v>
      </c>
      <c r="J49" s="662" t="s">
        <v>19</v>
      </c>
      <c r="K49" s="67">
        <f>DAYS360(H49,I49)/30</f>
        <v>6.7</v>
      </c>
      <c r="L49" s="157"/>
      <c r="M49" s="160">
        <v>318</v>
      </c>
      <c r="N49" s="173" t="s">
        <v>223</v>
      </c>
      <c r="O49" s="663">
        <v>139863040</v>
      </c>
      <c r="P49" s="160">
        <v>47</v>
      </c>
      <c r="Q49" s="174"/>
      <c r="R49" s="175"/>
      <c r="S49" s="175"/>
      <c r="T49" s="175"/>
      <c r="U49" s="175"/>
      <c r="V49" s="175"/>
      <c r="W49" s="175"/>
      <c r="X49" s="175"/>
      <c r="Y49" s="175"/>
      <c r="Z49" s="175"/>
    </row>
    <row r="50" spans="1:26" s="162" customFormat="1" ht="45">
      <c r="A50" s="150">
        <f>+A49+1</f>
        <v>2</v>
      </c>
      <c r="B50" s="153" t="s">
        <v>1142</v>
      </c>
      <c r="C50" s="153" t="s">
        <v>1142</v>
      </c>
      <c r="D50" s="152" t="s">
        <v>1143</v>
      </c>
      <c r="E50" s="154" t="s">
        <v>1145</v>
      </c>
      <c r="F50" s="155" t="s">
        <v>18</v>
      </c>
      <c r="G50" s="173" t="s">
        <v>223</v>
      </c>
      <c r="H50" s="156">
        <v>41376</v>
      </c>
      <c r="I50" s="156">
        <v>41576</v>
      </c>
      <c r="J50" s="662" t="s">
        <v>19</v>
      </c>
      <c r="K50" s="67">
        <f>DAYS360(H50,I50)/30</f>
        <v>6.5666666666666664</v>
      </c>
      <c r="L50" s="157"/>
      <c r="M50" s="160">
        <v>292</v>
      </c>
      <c r="N50" s="173" t="s">
        <v>223</v>
      </c>
      <c r="O50" s="663">
        <v>142980390</v>
      </c>
      <c r="P50" s="160">
        <v>48</v>
      </c>
      <c r="Q50" s="174"/>
    </row>
    <row r="51" spans="1:26" s="112" customFormat="1" ht="45">
      <c r="A51" s="150">
        <f>+A50+1</f>
        <v>3</v>
      </c>
      <c r="B51" s="153" t="s">
        <v>1142</v>
      </c>
      <c r="C51" s="153" t="s">
        <v>1142</v>
      </c>
      <c r="D51" s="152" t="s">
        <v>1143</v>
      </c>
      <c r="E51" s="154" t="s">
        <v>1146</v>
      </c>
      <c r="F51" s="155" t="s">
        <v>18</v>
      </c>
      <c r="G51" s="173" t="s">
        <v>223</v>
      </c>
      <c r="H51" s="156">
        <v>41739</v>
      </c>
      <c r="I51" s="156">
        <v>41912</v>
      </c>
      <c r="J51" s="662" t="s">
        <v>19</v>
      </c>
      <c r="K51" s="67">
        <f>DAYS360(H51,I51)/30</f>
        <v>5.666666666666667</v>
      </c>
      <c r="L51" s="157"/>
      <c r="M51" s="160">
        <v>292</v>
      </c>
      <c r="N51" s="173" t="s">
        <v>223</v>
      </c>
      <c r="O51" s="663">
        <v>153276942</v>
      </c>
      <c r="P51" s="160">
        <v>49</v>
      </c>
      <c r="Q51" s="174"/>
    </row>
    <row r="52" spans="1:26" s="112" customFormat="1" ht="75">
      <c r="A52" s="150">
        <f t="shared" ref="A52:A53" si="0">+A51+1</f>
        <v>4</v>
      </c>
      <c r="B52" s="153" t="s">
        <v>1142</v>
      </c>
      <c r="C52" s="153" t="s">
        <v>1142</v>
      </c>
      <c r="D52" s="153" t="s">
        <v>1147</v>
      </c>
      <c r="E52" s="664">
        <v>7</v>
      </c>
      <c r="F52" s="155" t="s">
        <v>18</v>
      </c>
      <c r="G52" s="173" t="s">
        <v>223</v>
      </c>
      <c r="H52" s="62">
        <v>40571</v>
      </c>
      <c r="I52" s="156">
        <v>40936</v>
      </c>
      <c r="J52" s="662" t="s">
        <v>19</v>
      </c>
      <c r="K52" s="67"/>
      <c r="L52" s="157"/>
      <c r="M52" s="160"/>
      <c r="N52" s="173" t="s">
        <v>223</v>
      </c>
      <c r="O52" s="663">
        <v>10000000</v>
      </c>
      <c r="P52" s="160">
        <v>51</v>
      </c>
      <c r="Q52" s="174" t="s">
        <v>1148</v>
      </c>
    </row>
    <row r="53" spans="1:26" s="112" customFormat="1" ht="45">
      <c r="A53" s="150">
        <f t="shared" si="0"/>
        <v>5</v>
      </c>
      <c r="B53" s="153" t="s">
        <v>1142</v>
      </c>
      <c r="C53" s="153" t="s">
        <v>1142</v>
      </c>
      <c r="D53" s="153" t="s">
        <v>1147</v>
      </c>
      <c r="E53" s="665">
        <v>0.1</v>
      </c>
      <c r="F53" s="155" t="s">
        <v>18</v>
      </c>
      <c r="G53" s="155"/>
      <c r="H53" s="156">
        <v>40940</v>
      </c>
      <c r="I53" s="62">
        <v>41306</v>
      </c>
      <c r="J53" s="662" t="s">
        <v>19</v>
      </c>
      <c r="K53" s="67">
        <v>3</v>
      </c>
      <c r="L53" s="545">
        <v>9</v>
      </c>
      <c r="M53" s="173"/>
      <c r="N53" s="173"/>
      <c r="O53" s="663">
        <v>10000000</v>
      </c>
      <c r="P53" s="160">
        <v>52</v>
      </c>
      <c r="Q53" s="174" t="s">
        <v>1149</v>
      </c>
    </row>
    <row r="54" spans="1:26" s="112" customFormat="1">
      <c r="A54" s="150"/>
      <c r="B54" s="151" t="s">
        <v>28</v>
      </c>
      <c r="C54" s="152"/>
      <c r="D54" s="153"/>
      <c r="E54" s="154"/>
      <c r="F54" s="155"/>
      <c r="G54" s="155"/>
      <c r="H54" s="155"/>
      <c r="I54" s="157"/>
      <c r="J54" s="662"/>
      <c r="K54" s="158">
        <f>SUM(K49:K53)</f>
        <v>21.933333333333334</v>
      </c>
      <c r="L54" s="158">
        <f>SUM(L49:L53)</f>
        <v>9</v>
      </c>
      <c r="M54" s="185">
        <f>SUM(M49:M53)</f>
        <v>902</v>
      </c>
      <c r="N54" s="158">
        <f>SUM(N49:N53)</f>
        <v>0</v>
      </c>
      <c r="O54" s="160"/>
      <c r="P54" s="160"/>
      <c r="Q54" s="161"/>
    </row>
    <row r="55" spans="1:26" s="112" customFormat="1">
      <c r="E55" s="163"/>
      <c r="F55" s="568"/>
      <c r="J55" s="568"/>
      <c r="L55" s="568"/>
    </row>
    <row r="56" spans="1:26">
      <c r="B56" s="1253" t="s">
        <v>60</v>
      </c>
      <c r="C56" s="1253" t="s">
        <v>61</v>
      </c>
      <c r="D56" s="1255" t="s">
        <v>62</v>
      </c>
      <c r="E56" s="1255"/>
      <c r="F56" s="568"/>
      <c r="G56" s="112"/>
      <c r="H56" s="112"/>
      <c r="I56" s="112"/>
      <c r="J56" s="568"/>
      <c r="K56" s="112"/>
      <c r="L56" s="568"/>
      <c r="M56" s="112"/>
      <c r="N56" s="112"/>
      <c r="O56" s="112"/>
      <c r="P56" s="112"/>
      <c r="Q56" s="112"/>
    </row>
    <row r="57" spans="1:26">
      <c r="B57" s="1254"/>
      <c r="C57" s="1254"/>
      <c r="D57" s="228" t="s">
        <v>63</v>
      </c>
      <c r="E57" s="165" t="s">
        <v>64</v>
      </c>
      <c r="F57" s="568"/>
      <c r="G57" s="112"/>
      <c r="H57" s="112"/>
      <c r="I57" s="112"/>
      <c r="J57" s="568"/>
      <c r="K57" s="112"/>
      <c r="L57" s="568"/>
      <c r="M57" s="112"/>
      <c r="N57" s="112"/>
      <c r="O57" s="112"/>
      <c r="P57" s="112"/>
      <c r="Q57" s="112"/>
    </row>
    <row r="58" spans="1:26" ht="18.75">
      <c r="B58" s="166" t="s">
        <v>65</v>
      </c>
      <c r="C58" s="167" t="s">
        <v>1150</v>
      </c>
      <c r="D58" s="117"/>
      <c r="E58" s="117" t="s">
        <v>184</v>
      </c>
      <c r="F58" s="573"/>
      <c r="G58" s="168"/>
      <c r="H58" s="168"/>
      <c r="I58" s="168"/>
      <c r="J58" s="573"/>
      <c r="K58" s="168"/>
      <c r="L58" s="573"/>
      <c r="M58" s="168"/>
      <c r="N58" s="112"/>
      <c r="O58" s="112"/>
      <c r="P58" s="112"/>
      <c r="Q58" s="112"/>
    </row>
    <row r="59" spans="1:26">
      <c r="B59" s="166" t="s">
        <v>66</v>
      </c>
      <c r="C59" s="666" t="s">
        <v>1151</v>
      </c>
      <c r="D59" s="117" t="s">
        <v>184</v>
      </c>
      <c r="E59" s="117"/>
      <c r="F59" s="568"/>
      <c r="G59" s="112"/>
      <c r="H59" s="112"/>
      <c r="I59" s="112"/>
      <c r="J59" s="568"/>
      <c r="K59" s="112"/>
      <c r="L59" s="568"/>
      <c r="M59" s="112"/>
      <c r="N59" s="112"/>
      <c r="O59" s="112"/>
      <c r="P59" s="112"/>
      <c r="Q59" s="112"/>
    </row>
    <row r="60" spans="1:26">
      <c r="B60" s="113"/>
      <c r="C60" s="1274"/>
      <c r="D60" s="1274"/>
      <c r="E60" s="1274"/>
      <c r="F60" s="1274"/>
      <c r="G60" s="1274"/>
      <c r="H60" s="1274"/>
      <c r="I60" s="1274"/>
      <c r="J60" s="1274"/>
      <c r="K60" s="1274"/>
      <c r="L60" s="1274"/>
      <c r="M60" s="1274"/>
      <c r="N60" s="1274"/>
      <c r="O60" s="112"/>
      <c r="P60" s="112"/>
      <c r="Q60" s="112"/>
    </row>
    <row r="61" spans="1:26" ht="15.75" thickBot="1"/>
    <row r="62" spans="1:26" ht="27" thickBot="1">
      <c r="B62" s="1275" t="s">
        <v>68</v>
      </c>
      <c r="C62" s="1275"/>
      <c r="D62" s="1275"/>
      <c r="E62" s="1275"/>
      <c r="F62" s="1275"/>
      <c r="G62" s="1275"/>
      <c r="H62" s="1275"/>
      <c r="I62" s="1275"/>
      <c r="J62" s="1275"/>
      <c r="K62" s="1275"/>
      <c r="L62" s="1275"/>
      <c r="M62" s="1275"/>
      <c r="N62" s="1275"/>
    </row>
    <row r="65" spans="2:17" ht="90">
      <c r="B65" s="114" t="s">
        <v>69</v>
      </c>
      <c r="C65" s="115" t="s">
        <v>70</v>
      </c>
      <c r="D65" s="115" t="s">
        <v>71</v>
      </c>
      <c r="E65" s="115" t="s">
        <v>72</v>
      </c>
      <c r="F65" s="115" t="s">
        <v>73</v>
      </c>
      <c r="G65" s="115" t="s">
        <v>74</v>
      </c>
      <c r="H65" s="115" t="s">
        <v>75</v>
      </c>
      <c r="I65" s="115" t="s">
        <v>76</v>
      </c>
      <c r="J65" s="115" t="s">
        <v>77</v>
      </c>
      <c r="K65" s="115" t="s">
        <v>78</v>
      </c>
      <c r="L65" s="115" t="s">
        <v>79</v>
      </c>
      <c r="M65" s="116" t="s">
        <v>80</v>
      </c>
      <c r="N65" s="116" t="s">
        <v>81</v>
      </c>
      <c r="O65" s="1271" t="s">
        <v>82</v>
      </c>
      <c r="P65" s="1273"/>
      <c r="Q65" s="115" t="s">
        <v>83</v>
      </c>
    </row>
    <row r="66" spans="2:17" s="103" customFormat="1" ht="30">
      <c r="B66" s="233" t="s">
        <v>1028</v>
      </c>
      <c r="C66" s="123" t="s">
        <v>1152</v>
      </c>
      <c r="D66" s="123" t="s">
        <v>1153</v>
      </c>
      <c r="E66" s="197"/>
      <c r="F66" s="576"/>
      <c r="G66" s="575"/>
      <c r="H66" s="575"/>
      <c r="I66" s="233" t="s">
        <v>18</v>
      </c>
      <c r="J66" s="579"/>
      <c r="K66" s="110"/>
      <c r="L66" s="138"/>
      <c r="M66" s="110"/>
      <c r="N66" s="110"/>
      <c r="O66" s="1369"/>
      <c r="P66" s="1370"/>
      <c r="Q66" s="233" t="s">
        <v>18</v>
      </c>
    </row>
    <row r="67" spans="2:17">
      <c r="B67" s="119"/>
      <c r="C67" s="119"/>
      <c r="D67" s="120"/>
      <c r="E67" s="120"/>
      <c r="F67" s="554"/>
      <c r="G67" s="121"/>
      <c r="H67" s="121"/>
      <c r="I67" s="122"/>
      <c r="J67" s="188"/>
      <c r="K67" s="44"/>
      <c r="L67" s="129"/>
      <c r="M67" s="44"/>
      <c r="N67" s="44"/>
      <c r="O67" s="1278"/>
      <c r="P67" s="1279"/>
      <c r="Q67" s="44"/>
    </row>
    <row r="68" spans="2:17">
      <c r="B68" s="119"/>
      <c r="C68" s="119"/>
      <c r="D68" s="120"/>
      <c r="E68" s="120"/>
      <c r="F68" s="554"/>
      <c r="G68" s="121"/>
      <c r="H68" s="121"/>
      <c r="I68" s="122"/>
      <c r="J68" s="188"/>
      <c r="K68" s="44"/>
      <c r="L68" s="129"/>
      <c r="M68" s="44"/>
      <c r="N68" s="44"/>
      <c r="O68" s="1278"/>
      <c r="P68" s="1279"/>
      <c r="Q68" s="44"/>
    </row>
    <row r="69" spans="2:17">
      <c r="B69" s="119"/>
      <c r="C69" s="119"/>
      <c r="D69" s="120"/>
      <c r="E69" s="120"/>
      <c r="F69" s="554"/>
      <c r="G69" s="121"/>
      <c r="H69" s="121"/>
      <c r="I69" s="122"/>
      <c r="J69" s="188"/>
      <c r="K69" s="44"/>
      <c r="L69" s="129"/>
      <c r="M69" s="44"/>
      <c r="N69" s="44"/>
      <c r="O69" s="1278"/>
      <c r="P69" s="1279"/>
      <c r="Q69" s="44"/>
    </row>
    <row r="70" spans="2:17">
      <c r="B70" s="119"/>
      <c r="C70" s="119"/>
      <c r="D70" s="120"/>
      <c r="E70" s="120"/>
      <c r="F70" s="554"/>
      <c r="G70" s="121"/>
      <c r="H70" s="121"/>
      <c r="I70" s="122"/>
      <c r="J70" s="188"/>
      <c r="K70" s="44"/>
      <c r="L70" s="129"/>
      <c r="M70" s="44"/>
      <c r="N70" s="44"/>
      <c r="O70" s="1278"/>
      <c r="P70" s="1279"/>
      <c r="Q70" s="44"/>
    </row>
    <row r="71" spans="2:17">
      <c r="B71" s="119"/>
      <c r="C71" s="119"/>
      <c r="D71" s="120"/>
      <c r="E71" s="120"/>
      <c r="F71" s="554"/>
      <c r="G71" s="121"/>
      <c r="H71" s="121"/>
      <c r="I71" s="122"/>
      <c r="J71" s="188"/>
      <c r="K71" s="44"/>
      <c r="L71" s="129"/>
      <c r="M71" s="44"/>
      <c r="N71" s="44"/>
      <c r="O71" s="1278"/>
      <c r="P71" s="1279"/>
      <c r="Q71" s="44"/>
    </row>
    <row r="72" spans="2:17">
      <c r="B72" s="44"/>
      <c r="C72" s="44"/>
      <c r="D72" s="44"/>
      <c r="E72" s="44"/>
      <c r="F72" s="129"/>
      <c r="G72" s="44"/>
      <c r="H72" s="44"/>
      <c r="I72" s="44"/>
      <c r="J72" s="129"/>
      <c r="K72" s="44"/>
      <c r="L72" s="129"/>
      <c r="M72" s="44"/>
      <c r="N72" s="44"/>
      <c r="O72" s="1278"/>
      <c r="P72" s="1279"/>
      <c r="Q72" s="44"/>
    </row>
    <row r="73" spans="2:17">
      <c r="B73" s="1" t="s">
        <v>88</v>
      </c>
    </row>
    <row r="74" spans="2:17">
      <c r="B74" s="1" t="s">
        <v>89</v>
      </c>
    </row>
    <row r="75" spans="2:17">
      <c r="B75" s="1" t="s">
        <v>90</v>
      </c>
    </row>
    <row r="77" spans="2:17" ht="15.75" thickBot="1"/>
    <row r="78" spans="2:17" ht="27" thickBot="1">
      <c r="B78" s="1268" t="s">
        <v>91</v>
      </c>
      <c r="C78" s="1269"/>
      <c r="D78" s="1269"/>
      <c r="E78" s="1269"/>
      <c r="F78" s="1269"/>
      <c r="G78" s="1269"/>
      <c r="H78" s="1269"/>
      <c r="I78" s="1269"/>
      <c r="J78" s="1269"/>
      <c r="K78" s="1269"/>
      <c r="L78" s="1269"/>
      <c r="M78" s="1269"/>
      <c r="N78" s="1270"/>
    </row>
    <row r="83" spans="1:17" ht="75">
      <c r="B83" s="114" t="s">
        <v>92</v>
      </c>
      <c r="C83" s="114" t="s">
        <v>93</v>
      </c>
      <c r="D83" s="114" t="s">
        <v>94</v>
      </c>
      <c r="E83" s="114" t="s">
        <v>95</v>
      </c>
      <c r="F83" s="114" t="s">
        <v>96</v>
      </c>
      <c r="G83" s="114" t="s">
        <v>97</v>
      </c>
      <c r="H83" s="114" t="s">
        <v>98</v>
      </c>
      <c r="I83" s="114" t="s">
        <v>99</v>
      </c>
      <c r="J83" s="1271" t="s">
        <v>100</v>
      </c>
      <c r="K83" s="1272"/>
      <c r="L83" s="1273"/>
      <c r="M83" s="114" t="s">
        <v>101</v>
      </c>
      <c r="N83" s="114" t="s">
        <v>102</v>
      </c>
      <c r="O83" s="114" t="s">
        <v>103</v>
      </c>
      <c r="P83" s="1271" t="s">
        <v>82</v>
      </c>
      <c r="Q83" s="1273"/>
    </row>
    <row r="84" spans="1:17">
      <c r="J84" s="667" t="s">
        <v>189</v>
      </c>
      <c r="K84" s="668" t="s">
        <v>190</v>
      </c>
      <c r="L84" s="668" t="s">
        <v>191</v>
      </c>
      <c r="M84" s="637"/>
      <c r="N84" s="637"/>
      <c r="O84" s="637"/>
      <c r="P84" s="1468"/>
      <c r="Q84" s="1469"/>
    </row>
    <row r="85" spans="1:17" ht="45">
      <c r="A85" s="44"/>
      <c r="B85" s="1280" t="s">
        <v>104</v>
      </c>
      <c r="C85" s="1280" t="s">
        <v>1154</v>
      </c>
      <c r="D85" s="1280" t="s">
        <v>1155</v>
      </c>
      <c r="E85" s="1281">
        <v>1061698831</v>
      </c>
      <c r="F85" s="1280" t="s">
        <v>1156</v>
      </c>
      <c r="G85" s="1281" t="s">
        <v>1157</v>
      </c>
      <c r="H85" s="1281" t="s">
        <v>1158</v>
      </c>
      <c r="I85" s="1281" t="s">
        <v>1159</v>
      </c>
      <c r="J85" s="1280" t="s">
        <v>1160</v>
      </c>
      <c r="K85" s="421" t="s">
        <v>1161</v>
      </c>
      <c r="L85" s="188" t="s">
        <v>1162</v>
      </c>
      <c r="M85" s="1281" t="s">
        <v>1163</v>
      </c>
      <c r="N85" s="1281" t="s">
        <v>19</v>
      </c>
      <c r="O85" s="1281" t="s">
        <v>63</v>
      </c>
      <c r="P85" s="1280" t="s">
        <v>1164</v>
      </c>
      <c r="Q85" s="1280"/>
    </row>
    <row r="86" spans="1:17">
      <c r="A86" s="44"/>
      <c r="B86" s="1280"/>
      <c r="C86" s="1280"/>
      <c r="D86" s="1280"/>
      <c r="E86" s="1281"/>
      <c r="F86" s="1280"/>
      <c r="G86" s="1281"/>
      <c r="H86" s="1281"/>
      <c r="I86" s="1281"/>
      <c r="J86" s="1280"/>
      <c r="K86" s="421" t="s">
        <v>1165</v>
      </c>
      <c r="L86" s="421" t="s">
        <v>1166</v>
      </c>
      <c r="M86" s="1281"/>
      <c r="N86" s="1281"/>
      <c r="O86" s="1281"/>
      <c r="P86" s="1280" t="s">
        <v>1164</v>
      </c>
      <c r="Q86" s="1280"/>
    </row>
    <row r="87" spans="1:17">
      <c r="A87" s="44"/>
      <c r="B87" s="1280"/>
      <c r="C87" s="1280"/>
      <c r="D87" s="1280"/>
      <c r="E87" s="1281"/>
      <c r="F87" s="1280"/>
      <c r="G87" s="1281"/>
      <c r="H87" s="1281"/>
      <c r="I87" s="1281"/>
      <c r="J87" s="232" t="s">
        <v>1167</v>
      </c>
      <c r="K87" s="129" t="s">
        <v>1168</v>
      </c>
      <c r="L87" s="421" t="s">
        <v>1169</v>
      </c>
      <c r="M87" s="1281"/>
      <c r="N87" s="1281"/>
      <c r="O87" s="1281"/>
      <c r="P87" s="1280" t="s">
        <v>1170</v>
      </c>
      <c r="Q87" s="1280"/>
    </row>
    <row r="88" spans="1:17">
      <c r="A88" s="44"/>
      <c r="B88" s="1280"/>
      <c r="C88" s="1280"/>
      <c r="D88" s="1280"/>
      <c r="E88" s="1281"/>
      <c r="F88" s="1280"/>
      <c r="G88" s="1281"/>
      <c r="H88" s="1281"/>
      <c r="I88" s="1281"/>
      <c r="J88" s="232" t="s">
        <v>1171</v>
      </c>
      <c r="K88" s="188" t="s">
        <v>1172</v>
      </c>
      <c r="L88" s="421" t="s">
        <v>1169</v>
      </c>
      <c r="M88" s="1281"/>
      <c r="N88" s="1281"/>
      <c r="O88" s="1281"/>
      <c r="P88" s="1280" t="s">
        <v>1170</v>
      </c>
      <c r="Q88" s="1280"/>
    </row>
    <row r="89" spans="1:17">
      <c r="A89" s="44"/>
      <c r="B89" s="1280"/>
      <c r="C89" s="1280"/>
      <c r="D89" s="1280"/>
      <c r="E89" s="1281"/>
      <c r="F89" s="1280"/>
      <c r="G89" s="1281"/>
      <c r="H89" s="1281"/>
      <c r="I89" s="1281"/>
      <c r="J89" s="232" t="s">
        <v>1173</v>
      </c>
      <c r="K89" s="129" t="s">
        <v>1174</v>
      </c>
      <c r="L89" s="232" t="s">
        <v>1175</v>
      </c>
      <c r="M89" s="1281"/>
      <c r="N89" s="1281"/>
      <c r="O89" s="1281"/>
      <c r="P89" s="1280" t="s">
        <v>1176</v>
      </c>
      <c r="Q89" s="1280"/>
    </row>
    <row r="90" spans="1:17" ht="30">
      <c r="A90" s="44"/>
      <c r="B90" s="1280"/>
      <c r="C90" s="1280"/>
      <c r="D90" s="1280"/>
      <c r="E90" s="1281"/>
      <c r="F90" s="1280"/>
      <c r="G90" s="1281"/>
      <c r="H90" s="1281"/>
      <c r="I90" s="1281"/>
      <c r="J90" s="232" t="s">
        <v>1177</v>
      </c>
      <c r="K90" s="129" t="s">
        <v>1178</v>
      </c>
      <c r="L90" s="232" t="s">
        <v>1179</v>
      </c>
      <c r="M90" s="1281"/>
      <c r="N90" s="1281"/>
      <c r="O90" s="1281"/>
      <c r="P90" s="1280" t="s">
        <v>1170</v>
      </c>
      <c r="Q90" s="1280"/>
    </row>
    <row r="91" spans="1:17" ht="30">
      <c r="A91" s="44"/>
      <c r="B91" s="1280"/>
      <c r="C91" s="1280"/>
      <c r="D91" s="1280"/>
      <c r="E91" s="1281"/>
      <c r="F91" s="1280"/>
      <c r="G91" s="1281"/>
      <c r="H91" s="1281"/>
      <c r="I91" s="1281"/>
      <c r="J91" s="129" t="s">
        <v>1180</v>
      </c>
      <c r="K91" s="129" t="s">
        <v>1181</v>
      </c>
      <c r="L91" s="232" t="s">
        <v>1182</v>
      </c>
      <c r="M91" s="1281"/>
      <c r="N91" s="1281"/>
      <c r="O91" s="1281"/>
      <c r="P91" s="1280" t="s">
        <v>1183</v>
      </c>
      <c r="Q91" s="1280"/>
    </row>
    <row r="92" spans="1:17" ht="60">
      <c r="A92" s="44"/>
      <c r="B92" s="1280"/>
      <c r="C92" s="1280"/>
      <c r="D92" s="1280" t="s">
        <v>1184</v>
      </c>
      <c r="E92" s="1280">
        <v>1061693697</v>
      </c>
      <c r="F92" s="1280" t="s">
        <v>1185</v>
      </c>
      <c r="G92" s="1280" t="s">
        <v>1186</v>
      </c>
      <c r="H92" s="1280" t="s">
        <v>1187</v>
      </c>
      <c r="I92" s="1280" t="s">
        <v>1159</v>
      </c>
      <c r="J92" s="129" t="s">
        <v>1188</v>
      </c>
      <c r="K92" s="129" t="s">
        <v>1189</v>
      </c>
      <c r="L92" s="129" t="s">
        <v>1190</v>
      </c>
      <c r="M92" s="1281" t="s">
        <v>1163</v>
      </c>
      <c r="N92" s="1281" t="s">
        <v>1163</v>
      </c>
      <c r="O92" s="1281"/>
      <c r="P92" s="1281"/>
      <c r="Q92" s="1281"/>
    </row>
    <row r="93" spans="1:17" ht="45">
      <c r="A93" s="44"/>
      <c r="B93" s="1280"/>
      <c r="C93" s="1280"/>
      <c r="D93" s="1280"/>
      <c r="E93" s="1280"/>
      <c r="F93" s="1280"/>
      <c r="G93" s="1280"/>
      <c r="H93" s="1280"/>
      <c r="I93" s="1280"/>
      <c r="J93" s="129" t="s">
        <v>1188</v>
      </c>
      <c r="K93" s="129" t="s">
        <v>1191</v>
      </c>
      <c r="L93" s="129" t="s">
        <v>1192</v>
      </c>
      <c r="M93" s="1281"/>
      <c r="N93" s="1281"/>
      <c r="O93" s="1281"/>
      <c r="P93" s="1281"/>
      <c r="Q93" s="1281"/>
    </row>
    <row r="94" spans="1:17" ht="30">
      <c r="A94" s="44"/>
      <c r="B94" s="1280"/>
      <c r="C94" s="1280"/>
      <c r="D94" s="1280"/>
      <c r="E94" s="1280"/>
      <c r="F94" s="1280"/>
      <c r="G94" s="1280"/>
      <c r="H94" s="1280"/>
      <c r="I94" s="1280"/>
      <c r="J94" s="129" t="s">
        <v>1193</v>
      </c>
      <c r="K94" s="129" t="s">
        <v>1194</v>
      </c>
      <c r="L94" s="129" t="s">
        <v>1195</v>
      </c>
      <c r="M94" s="1281"/>
      <c r="N94" s="1281"/>
      <c r="O94" s="1281"/>
      <c r="P94" s="1280" t="s">
        <v>1164</v>
      </c>
      <c r="Q94" s="1280"/>
    </row>
    <row r="95" spans="1:17">
      <c r="A95" s="44"/>
      <c r="B95" s="1280"/>
      <c r="C95" s="1280"/>
      <c r="D95" s="1280"/>
      <c r="E95" s="1280"/>
      <c r="F95" s="1280"/>
      <c r="G95" s="1280"/>
      <c r="H95" s="1280"/>
      <c r="I95" s="1280"/>
      <c r="J95" s="129" t="s">
        <v>1196</v>
      </c>
      <c r="K95" s="129" t="s">
        <v>1197</v>
      </c>
      <c r="L95" s="129" t="s">
        <v>1198</v>
      </c>
      <c r="M95" s="1281"/>
      <c r="N95" s="1281"/>
      <c r="O95" s="1281"/>
      <c r="P95" s="1280" t="s">
        <v>1164</v>
      </c>
      <c r="Q95" s="1280"/>
    </row>
    <row r="96" spans="1:17" ht="30">
      <c r="A96" s="44"/>
      <c r="B96" s="1280"/>
      <c r="C96" s="1280"/>
      <c r="D96" s="232" t="s">
        <v>1199</v>
      </c>
      <c r="E96" s="232">
        <v>10297020</v>
      </c>
      <c r="F96" s="232" t="s">
        <v>1200</v>
      </c>
      <c r="G96" s="232" t="s">
        <v>1201</v>
      </c>
      <c r="H96" s="232" t="s">
        <v>1202</v>
      </c>
      <c r="I96" s="232" t="s">
        <v>1159</v>
      </c>
      <c r="J96" s="129" t="s">
        <v>1203</v>
      </c>
      <c r="K96" s="129" t="s">
        <v>1204</v>
      </c>
      <c r="L96" s="129" t="s">
        <v>1205</v>
      </c>
      <c r="M96" s="225" t="s">
        <v>1163</v>
      </c>
      <c r="N96" s="225" t="s">
        <v>1159</v>
      </c>
      <c r="O96" s="44" t="s">
        <v>1159</v>
      </c>
      <c r="P96" s="1280" t="s">
        <v>1206</v>
      </c>
      <c r="Q96" s="1280"/>
    </row>
    <row r="97" spans="1:17">
      <c r="A97" s="44"/>
      <c r="B97" s="1280" t="s">
        <v>192</v>
      </c>
      <c r="C97" s="1280" t="s">
        <v>1207</v>
      </c>
      <c r="D97" s="1280" t="s">
        <v>1208</v>
      </c>
      <c r="E97" s="1280">
        <v>1061715458</v>
      </c>
      <c r="F97" s="1280" t="s">
        <v>1209</v>
      </c>
      <c r="G97" s="1280" t="s">
        <v>1210</v>
      </c>
      <c r="H97" s="1280" t="s">
        <v>1211</v>
      </c>
      <c r="I97" s="1280" t="s">
        <v>1159</v>
      </c>
      <c r="J97" s="129" t="s">
        <v>1212</v>
      </c>
      <c r="K97" s="129" t="s">
        <v>1213</v>
      </c>
      <c r="L97" s="129" t="s">
        <v>1214</v>
      </c>
      <c r="M97" s="1281"/>
      <c r="N97" s="1281"/>
      <c r="O97" s="1281"/>
      <c r="P97" s="1280"/>
      <c r="Q97" s="1280"/>
    </row>
    <row r="98" spans="1:17">
      <c r="A98" s="44"/>
      <c r="B98" s="1280"/>
      <c r="C98" s="1280"/>
      <c r="D98" s="1280"/>
      <c r="E98" s="1280"/>
      <c r="F98" s="1280"/>
      <c r="G98" s="1280"/>
      <c r="H98" s="1280"/>
      <c r="I98" s="1280"/>
      <c r="J98" s="129" t="s">
        <v>1215</v>
      </c>
      <c r="K98" s="129" t="s">
        <v>1216</v>
      </c>
      <c r="L98" s="129" t="s">
        <v>1214</v>
      </c>
      <c r="M98" s="1281"/>
      <c r="N98" s="1281"/>
      <c r="O98" s="1281"/>
      <c r="P98" s="1280"/>
      <c r="Q98" s="1280"/>
    </row>
    <row r="99" spans="1:17" ht="30">
      <c r="A99" s="44"/>
      <c r="B99" s="1280"/>
      <c r="C99" s="1280"/>
      <c r="D99" s="1280" t="s">
        <v>1217</v>
      </c>
      <c r="E99" s="1280">
        <v>34545068</v>
      </c>
      <c r="F99" s="1280" t="s">
        <v>1218</v>
      </c>
      <c r="G99" s="1281" t="s">
        <v>134</v>
      </c>
      <c r="H99" s="1281" t="s">
        <v>1219</v>
      </c>
      <c r="I99" s="1281" t="s">
        <v>1159</v>
      </c>
      <c r="J99" s="129" t="s">
        <v>1220</v>
      </c>
      <c r="K99" s="129" t="s">
        <v>1221</v>
      </c>
      <c r="L99" s="129" t="s">
        <v>1222</v>
      </c>
      <c r="M99" s="1281"/>
      <c r="N99" s="1281"/>
      <c r="O99" s="1281"/>
      <c r="P99" s="1280"/>
      <c r="Q99" s="1280"/>
    </row>
    <row r="100" spans="1:17">
      <c r="A100" s="44"/>
      <c r="B100" s="1280"/>
      <c r="C100" s="1280"/>
      <c r="D100" s="1280"/>
      <c r="E100" s="1280"/>
      <c r="F100" s="1280"/>
      <c r="G100" s="1281"/>
      <c r="H100" s="1281"/>
      <c r="I100" s="1281"/>
      <c r="J100" s="129" t="s">
        <v>1223</v>
      </c>
      <c r="K100" s="129" t="s">
        <v>1224</v>
      </c>
      <c r="L100" s="129" t="s">
        <v>1225</v>
      </c>
      <c r="M100" s="1281"/>
      <c r="N100" s="1281"/>
      <c r="O100" s="1281"/>
      <c r="P100" s="1280"/>
      <c r="Q100" s="1280"/>
    </row>
    <row r="101" spans="1:17">
      <c r="A101" s="44"/>
      <c r="B101" s="1280"/>
      <c r="C101" s="1280"/>
      <c r="D101" s="1280" t="s">
        <v>1226</v>
      </c>
      <c r="E101" s="1280">
        <v>46682595</v>
      </c>
      <c r="F101" s="1280" t="s">
        <v>1227</v>
      </c>
      <c r="G101" s="1280" t="s">
        <v>1210</v>
      </c>
      <c r="H101" s="1280" t="s">
        <v>1228</v>
      </c>
      <c r="I101" s="1280" t="s">
        <v>1159</v>
      </c>
      <c r="J101" s="129" t="s">
        <v>1229</v>
      </c>
      <c r="K101" s="129" t="s">
        <v>1230</v>
      </c>
      <c r="L101" s="129" t="s">
        <v>1169</v>
      </c>
      <c r="M101" s="1281"/>
      <c r="N101" s="1281"/>
      <c r="O101" s="1281"/>
      <c r="P101" s="1280"/>
      <c r="Q101" s="1280"/>
    </row>
    <row r="102" spans="1:17" ht="45">
      <c r="A102" s="44"/>
      <c r="B102" s="1280"/>
      <c r="C102" s="1280"/>
      <c r="D102" s="1280"/>
      <c r="E102" s="1280"/>
      <c r="F102" s="1280"/>
      <c r="G102" s="1280"/>
      <c r="H102" s="1280"/>
      <c r="I102" s="1280"/>
      <c r="J102" s="129" t="s">
        <v>1231</v>
      </c>
      <c r="K102" s="129" t="s">
        <v>1232</v>
      </c>
      <c r="L102" s="129" t="s">
        <v>1233</v>
      </c>
      <c r="M102" s="1281"/>
      <c r="N102" s="1281"/>
      <c r="O102" s="1281"/>
      <c r="P102" s="1280"/>
      <c r="Q102" s="1280"/>
    </row>
    <row r="103" spans="1:17" ht="60">
      <c r="A103" s="44"/>
      <c r="B103" s="1281" t="s">
        <v>1234</v>
      </c>
      <c r="C103" s="1280" t="s">
        <v>1235</v>
      </c>
      <c r="D103" s="1280" t="s">
        <v>1236</v>
      </c>
      <c r="E103" s="1280">
        <v>34563263</v>
      </c>
      <c r="F103" s="232" t="s">
        <v>1185</v>
      </c>
      <c r="G103" s="129" t="s">
        <v>1237</v>
      </c>
      <c r="H103" s="44" t="s">
        <v>1238</v>
      </c>
      <c r="I103" s="225" t="s">
        <v>1159</v>
      </c>
      <c r="J103" s="129" t="s">
        <v>1239</v>
      </c>
      <c r="K103" s="129" t="s">
        <v>1240</v>
      </c>
      <c r="L103" s="129" t="s">
        <v>1241</v>
      </c>
      <c r="M103" s="1281"/>
      <c r="N103" s="1281"/>
      <c r="O103" s="1281"/>
      <c r="P103" s="1280"/>
      <c r="Q103" s="1280"/>
    </row>
    <row r="104" spans="1:17" ht="30">
      <c r="A104" s="44"/>
      <c r="B104" s="1281"/>
      <c r="C104" s="1280"/>
      <c r="D104" s="1280"/>
      <c r="E104" s="1280"/>
      <c r="F104" s="1280" t="s">
        <v>1242</v>
      </c>
      <c r="G104" s="1280" t="s">
        <v>1243</v>
      </c>
      <c r="H104" s="1281" t="s">
        <v>1244</v>
      </c>
      <c r="I104" s="1281" t="s">
        <v>1159</v>
      </c>
      <c r="J104" s="129" t="s">
        <v>1245</v>
      </c>
      <c r="K104" s="129"/>
      <c r="L104" s="129" t="s">
        <v>1246</v>
      </c>
      <c r="M104" s="1281"/>
      <c r="N104" s="1281"/>
      <c r="O104" s="1281"/>
      <c r="P104" s="1280"/>
      <c r="Q104" s="1280"/>
    </row>
    <row r="105" spans="1:17">
      <c r="A105" s="44"/>
      <c r="B105" s="1281"/>
      <c r="C105" s="1280"/>
      <c r="D105" s="1280"/>
      <c r="E105" s="1280"/>
      <c r="F105" s="1280"/>
      <c r="G105" s="1280"/>
      <c r="H105" s="1281"/>
      <c r="I105" s="1281"/>
      <c r="J105" s="129" t="s">
        <v>1196</v>
      </c>
      <c r="K105" s="129" t="s">
        <v>1247</v>
      </c>
      <c r="L105" s="129" t="s">
        <v>1248</v>
      </c>
      <c r="M105" s="1281"/>
      <c r="N105" s="1281"/>
      <c r="O105" s="1281"/>
      <c r="P105" s="1280"/>
      <c r="Q105" s="1280"/>
    </row>
    <row r="106" spans="1:17" ht="30">
      <c r="A106" s="44"/>
      <c r="B106" s="1281"/>
      <c r="C106" s="1280"/>
      <c r="D106" s="1280"/>
      <c r="E106" s="1280"/>
      <c r="F106" s="1280"/>
      <c r="G106" s="1280"/>
      <c r="H106" s="1281"/>
      <c r="I106" s="1281"/>
      <c r="J106" s="129" t="s">
        <v>1249</v>
      </c>
      <c r="K106" s="129" t="s">
        <v>1250</v>
      </c>
      <c r="L106" s="129" t="s">
        <v>1242</v>
      </c>
      <c r="M106" s="1281"/>
      <c r="N106" s="1281"/>
      <c r="O106" s="1281"/>
      <c r="P106" s="1280"/>
      <c r="Q106" s="1280"/>
    </row>
    <row r="107" spans="1:17" ht="30">
      <c r="A107" s="44"/>
      <c r="B107" s="1281"/>
      <c r="C107" s="1280"/>
      <c r="D107" s="1280" t="s">
        <v>1251</v>
      </c>
      <c r="E107" s="1280">
        <v>76314868</v>
      </c>
      <c r="F107" s="1280" t="s">
        <v>1252</v>
      </c>
      <c r="G107" s="1280" t="s">
        <v>1253</v>
      </c>
      <c r="H107" s="1280" t="s">
        <v>1254</v>
      </c>
      <c r="I107" s="1280" t="s">
        <v>1159</v>
      </c>
      <c r="J107" s="129" t="s">
        <v>1245</v>
      </c>
      <c r="K107" s="129" t="s">
        <v>1255</v>
      </c>
      <c r="L107" s="129" t="s">
        <v>1256</v>
      </c>
      <c r="M107" s="1281"/>
      <c r="N107" s="1281"/>
      <c r="O107" s="1281"/>
      <c r="P107" s="1280"/>
      <c r="Q107" s="1280"/>
    </row>
    <row r="108" spans="1:17" ht="60">
      <c r="A108" s="44"/>
      <c r="B108" s="1281"/>
      <c r="C108" s="1280"/>
      <c r="D108" s="1280"/>
      <c r="E108" s="1280"/>
      <c r="F108" s="1280"/>
      <c r="G108" s="1280"/>
      <c r="H108" s="1280"/>
      <c r="I108" s="1280"/>
      <c r="J108" s="129" t="s">
        <v>1257</v>
      </c>
      <c r="K108" s="129" t="s">
        <v>1258</v>
      </c>
      <c r="L108" s="129" t="s">
        <v>1259</v>
      </c>
      <c r="M108" s="1281"/>
      <c r="N108" s="1281"/>
      <c r="O108" s="1281"/>
      <c r="P108" s="1280"/>
      <c r="Q108" s="1280"/>
    </row>
    <row r="109" spans="1:17" ht="30">
      <c r="A109" s="44"/>
      <c r="B109" s="1281"/>
      <c r="C109" s="1280"/>
      <c r="D109" s="1280"/>
      <c r="E109" s="1280"/>
      <c r="F109" s="1280"/>
      <c r="G109" s="1280"/>
      <c r="H109" s="1280"/>
      <c r="I109" s="1280"/>
      <c r="J109" s="129" t="s">
        <v>1260</v>
      </c>
      <c r="K109" s="129" t="s">
        <v>1261</v>
      </c>
      <c r="L109" s="129" t="s">
        <v>1262</v>
      </c>
      <c r="M109" s="1281"/>
      <c r="N109" s="1281"/>
      <c r="O109" s="1281"/>
      <c r="P109" s="1281"/>
      <c r="Q109" s="1281"/>
    </row>
    <row r="110" spans="1:17">
      <c r="A110" s="44"/>
      <c r="B110" s="1281"/>
      <c r="C110" s="1280"/>
      <c r="D110" s="1280"/>
      <c r="E110" s="1280"/>
      <c r="F110" s="1280"/>
      <c r="G110" s="1280"/>
      <c r="H110" s="1280"/>
      <c r="I110" s="1280"/>
      <c r="J110" s="129" t="s">
        <v>1263</v>
      </c>
      <c r="K110" s="129" t="s">
        <v>1264</v>
      </c>
      <c r="L110" s="129" t="s">
        <v>1262</v>
      </c>
      <c r="M110" s="1281"/>
      <c r="N110" s="1281"/>
      <c r="O110" s="1281"/>
      <c r="P110" s="1281"/>
      <c r="Q110" s="1281"/>
    </row>
    <row r="111" spans="1:17" ht="30">
      <c r="A111" s="44"/>
      <c r="B111" s="1281"/>
      <c r="C111" s="1280"/>
      <c r="D111" s="1280" t="s">
        <v>1265</v>
      </c>
      <c r="E111" s="1280">
        <v>1061749484</v>
      </c>
      <c r="F111" s="1280" t="s">
        <v>1266</v>
      </c>
      <c r="G111" s="1280" t="s">
        <v>1267</v>
      </c>
      <c r="H111" s="1280" t="s">
        <v>1268</v>
      </c>
      <c r="I111" s="1281" t="s">
        <v>1159</v>
      </c>
      <c r="J111" s="129" t="s">
        <v>1245</v>
      </c>
      <c r="K111" s="129" t="s">
        <v>1269</v>
      </c>
      <c r="L111" s="129" t="s">
        <v>1270</v>
      </c>
      <c r="M111" s="1281"/>
      <c r="N111" s="1281"/>
      <c r="O111" s="1281"/>
      <c r="P111" s="1280"/>
      <c r="Q111" s="1280"/>
    </row>
    <row r="112" spans="1:17">
      <c r="A112" s="44"/>
      <c r="B112" s="1281"/>
      <c r="C112" s="1280"/>
      <c r="D112" s="1280"/>
      <c r="E112" s="1280"/>
      <c r="F112" s="1280"/>
      <c r="G112" s="1280"/>
      <c r="H112" s="1280"/>
      <c r="I112" s="1281"/>
      <c r="J112" s="129" t="s">
        <v>1271</v>
      </c>
      <c r="K112" s="129" t="s">
        <v>1272</v>
      </c>
      <c r="L112" s="129" t="s">
        <v>1273</v>
      </c>
      <c r="M112" s="1281"/>
      <c r="N112" s="1281"/>
      <c r="O112" s="1281"/>
      <c r="P112" s="1280"/>
      <c r="Q112" s="1280"/>
    </row>
    <row r="113" spans="1:17" ht="45">
      <c r="A113" s="44"/>
      <c r="B113" s="1281"/>
      <c r="C113" s="1280"/>
      <c r="D113" s="1280" t="s">
        <v>1274</v>
      </c>
      <c r="E113" s="1281">
        <v>34541177</v>
      </c>
      <c r="F113" s="129" t="s">
        <v>1275</v>
      </c>
      <c r="G113" s="129" t="s">
        <v>1276</v>
      </c>
      <c r="H113" s="44" t="s">
        <v>1277</v>
      </c>
      <c r="I113" s="1281" t="s">
        <v>1159</v>
      </c>
      <c r="J113" s="129" t="s">
        <v>1278</v>
      </c>
      <c r="K113" s="129" t="s">
        <v>1279</v>
      </c>
      <c r="L113" s="129" t="s">
        <v>1280</v>
      </c>
      <c r="M113" s="1281"/>
      <c r="N113" s="1281"/>
      <c r="O113" s="1281"/>
      <c r="P113" s="1276"/>
      <c r="Q113" s="1277"/>
    </row>
    <row r="114" spans="1:17" ht="60">
      <c r="A114" s="44"/>
      <c r="B114" s="1281"/>
      <c r="C114" s="1280"/>
      <c r="D114" s="1280"/>
      <c r="E114" s="1281"/>
      <c r="F114" s="129" t="s">
        <v>1281</v>
      </c>
      <c r="G114" s="129" t="s">
        <v>1276</v>
      </c>
      <c r="H114" s="44" t="s">
        <v>1282</v>
      </c>
      <c r="I114" s="1281"/>
      <c r="J114" s="129" t="s">
        <v>1283</v>
      </c>
      <c r="K114" s="129" t="s">
        <v>1284</v>
      </c>
      <c r="L114" s="129" t="s">
        <v>1285</v>
      </c>
      <c r="M114" s="1281"/>
      <c r="N114" s="1281"/>
      <c r="O114" s="1281"/>
      <c r="P114" s="1276"/>
      <c r="Q114" s="1277"/>
    </row>
    <row r="115" spans="1:17" ht="30">
      <c r="A115" s="44"/>
      <c r="B115" s="1281"/>
      <c r="C115" s="1280"/>
      <c r="D115" s="1280"/>
      <c r="E115" s="1281"/>
      <c r="F115" s="129" t="s">
        <v>1286</v>
      </c>
      <c r="G115" s="129" t="s">
        <v>1287</v>
      </c>
      <c r="H115" s="44" t="s">
        <v>1288</v>
      </c>
      <c r="I115" s="1281"/>
      <c r="J115" s="129" t="s">
        <v>1289</v>
      </c>
      <c r="K115" s="129"/>
      <c r="L115" s="129" t="s">
        <v>1290</v>
      </c>
      <c r="M115" s="1281"/>
      <c r="N115" s="1281"/>
      <c r="O115" s="1281"/>
      <c r="P115" s="1276"/>
      <c r="Q115" s="1277"/>
    </row>
    <row r="116" spans="1:17">
      <c r="A116" s="44"/>
      <c r="B116" s="1281"/>
      <c r="C116" s="1280"/>
      <c r="D116" s="1280" t="s">
        <v>1291</v>
      </c>
      <c r="E116" s="1281">
        <v>1061760401</v>
      </c>
      <c r="F116" s="1280" t="s">
        <v>1292</v>
      </c>
      <c r="G116" s="1280" t="s">
        <v>1293</v>
      </c>
      <c r="H116" s="1281" t="s">
        <v>1294</v>
      </c>
      <c r="I116" s="1281" t="s">
        <v>1159</v>
      </c>
      <c r="J116" s="1280" t="s">
        <v>1245</v>
      </c>
      <c r="K116" s="129" t="s">
        <v>1269</v>
      </c>
      <c r="L116" s="129" t="s">
        <v>1295</v>
      </c>
      <c r="M116" s="1281"/>
      <c r="N116" s="1281"/>
      <c r="O116" s="1281"/>
      <c r="P116" s="1276"/>
      <c r="Q116" s="1277"/>
    </row>
    <row r="117" spans="1:17">
      <c r="A117" s="44"/>
      <c r="B117" s="1281"/>
      <c r="C117" s="1280"/>
      <c r="D117" s="1280"/>
      <c r="E117" s="1281"/>
      <c r="F117" s="1280"/>
      <c r="G117" s="1280"/>
      <c r="H117" s="1281"/>
      <c r="I117" s="1281"/>
      <c r="J117" s="1280"/>
      <c r="K117" s="129" t="s">
        <v>1296</v>
      </c>
      <c r="L117" s="129" t="s">
        <v>1295</v>
      </c>
      <c r="M117" s="1281"/>
      <c r="N117" s="1281"/>
      <c r="O117" s="1281"/>
      <c r="P117" s="1276"/>
      <c r="Q117" s="1277"/>
    </row>
    <row r="118" spans="1:17" ht="30">
      <c r="A118" s="44"/>
      <c r="B118" s="1281"/>
      <c r="C118" s="1280"/>
      <c r="D118" s="1280" t="s">
        <v>1297</v>
      </c>
      <c r="E118" s="1281">
        <v>1061724050</v>
      </c>
      <c r="F118" s="129" t="s">
        <v>1292</v>
      </c>
      <c r="G118" s="129" t="s">
        <v>1293</v>
      </c>
      <c r="H118" s="225" t="s">
        <v>1298</v>
      </c>
      <c r="I118" s="225" t="s">
        <v>1159</v>
      </c>
      <c r="J118" s="1280" t="s">
        <v>1299</v>
      </c>
      <c r="K118" s="1280" t="s">
        <v>1300</v>
      </c>
      <c r="L118" s="1280" t="s">
        <v>1270</v>
      </c>
      <c r="M118" s="1281"/>
      <c r="N118" s="1281"/>
      <c r="O118" s="1281"/>
      <c r="P118" s="1280"/>
      <c r="Q118" s="1280"/>
    </row>
    <row r="119" spans="1:17" ht="45">
      <c r="A119" s="44"/>
      <c r="B119" s="1281"/>
      <c r="C119" s="1280"/>
      <c r="D119" s="1280"/>
      <c r="E119" s="1281"/>
      <c r="F119" s="232" t="s">
        <v>1301</v>
      </c>
      <c r="G119" s="232" t="s">
        <v>1302</v>
      </c>
      <c r="H119" s="225" t="s">
        <v>1303</v>
      </c>
      <c r="I119" s="225" t="s">
        <v>1159</v>
      </c>
      <c r="J119" s="1280"/>
      <c r="K119" s="1280"/>
      <c r="L119" s="1280"/>
      <c r="M119" s="1281"/>
      <c r="N119" s="1281"/>
      <c r="O119" s="1281"/>
      <c r="P119" s="1280"/>
      <c r="Q119" s="1280"/>
    </row>
    <row r="120" spans="1:17" ht="45">
      <c r="A120" s="44"/>
      <c r="B120" s="1281"/>
      <c r="C120" s="1280"/>
      <c r="D120" s="1280"/>
      <c r="E120" s="1281"/>
      <c r="F120" s="232" t="s">
        <v>1304</v>
      </c>
      <c r="G120" s="232" t="s">
        <v>1305</v>
      </c>
      <c r="H120" s="225" t="s">
        <v>1306</v>
      </c>
      <c r="I120" s="225" t="s">
        <v>1159</v>
      </c>
      <c r="J120" s="1280"/>
      <c r="K120" s="1280"/>
      <c r="L120" s="1280"/>
      <c r="M120" s="1281"/>
      <c r="N120" s="1281"/>
      <c r="O120" s="1281"/>
      <c r="P120" s="1280"/>
      <c r="Q120" s="1280"/>
    </row>
    <row r="121" spans="1:17" ht="45">
      <c r="A121" s="44"/>
      <c r="B121" s="1281"/>
      <c r="C121" s="1280"/>
      <c r="D121" s="232" t="s">
        <v>1307</v>
      </c>
      <c r="E121" s="225">
        <v>1037596763</v>
      </c>
      <c r="F121" s="232" t="s">
        <v>1308</v>
      </c>
      <c r="G121" s="232" t="s">
        <v>1309</v>
      </c>
      <c r="H121" s="225"/>
      <c r="I121" s="225" t="s">
        <v>1159</v>
      </c>
      <c r="J121" s="232"/>
      <c r="K121" s="129"/>
      <c r="L121" s="129"/>
      <c r="M121" s="225"/>
      <c r="N121" s="225"/>
      <c r="O121" s="44"/>
      <c r="P121" s="1280"/>
      <c r="Q121" s="1280"/>
    </row>
    <row r="122" spans="1:17">
      <c r="A122" s="44"/>
      <c r="B122" s="1281"/>
      <c r="C122" s="1280"/>
      <c r="D122" s="1280" t="s">
        <v>1310</v>
      </c>
      <c r="E122" s="1281">
        <v>1061740256</v>
      </c>
      <c r="F122" s="1280" t="s">
        <v>1311</v>
      </c>
      <c r="G122" s="1280" t="s">
        <v>1312</v>
      </c>
      <c r="H122" s="1281" t="s">
        <v>1268</v>
      </c>
      <c r="I122" s="1281" t="s">
        <v>1159</v>
      </c>
      <c r="J122" s="232" t="s">
        <v>1313</v>
      </c>
      <c r="K122" s="129" t="s">
        <v>1314</v>
      </c>
      <c r="L122" s="129" t="s">
        <v>1315</v>
      </c>
      <c r="M122" s="1265"/>
      <c r="N122" s="1281"/>
      <c r="O122" s="1281"/>
      <c r="P122" s="1280"/>
      <c r="Q122" s="1280"/>
    </row>
    <row r="123" spans="1:17" ht="30">
      <c r="A123" s="44"/>
      <c r="B123" s="1281"/>
      <c r="C123" s="1280"/>
      <c r="D123" s="1280"/>
      <c r="E123" s="1281"/>
      <c r="F123" s="1280"/>
      <c r="G123" s="1280"/>
      <c r="H123" s="1281"/>
      <c r="I123" s="1281"/>
      <c r="J123" s="232" t="s">
        <v>1316</v>
      </c>
      <c r="K123" s="129" t="s">
        <v>1317</v>
      </c>
      <c r="L123" s="129" t="s">
        <v>1318</v>
      </c>
      <c r="M123" s="1266"/>
      <c r="N123" s="1281"/>
      <c r="O123" s="1281"/>
      <c r="P123" s="1276"/>
      <c r="Q123" s="1277"/>
    </row>
    <row r="124" spans="1:17" ht="75">
      <c r="A124" s="44"/>
      <c r="B124" s="1281"/>
      <c r="C124" s="1280"/>
      <c r="D124" s="1280" t="s">
        <v>1319</v>
      </c>
      <c r="E124" s="1280">
        <v>25296213</v>
      </c>
      <c r="F124" s="232" t="s">
        <v>1320</v>
      </c>
      <c r="G124" s="232" t="s">
        <v>1321</v>
      </c>
      <c r="H124" s="225" t="s">
        <v>1322</v>
      </c>
      <c r="I124" s="225" t="s">
        <v>1159</v>
      </c>
      <c r="J124" s="232" t="s">
        <v>1323</v>
      </c>
      <c r="K124" s="129" t="s">
        <v>1324</v>
      </c>
      <c r="L124" s="129" t="s">
        <v>1325</v>
      </c>
      <c r="M124" s="1281"/>
      <c r="N124" s="1281"/>
      <c r="O124" s="1281"/>
      <c r="P124" s="1276"/>
      <c r="Q124" s="1277"/>
    </row>
    <row r="125" spans="1:17" ht="75">
      <c r="A125" s="44"/>
      <c r="B125" s="1281"/>
      <c r="C125" s="1280"/>
      <c r="D125" s="1280"/>
      <c r="E125" s="1280"/>
      <c r="F125" s="1310" t="s">
        <v>1301</v>
      </c>
      <c r="G125" s="1310" t="s">
        <v>1326</v>
      </c>
      <c r="H125" s="1265" t="s">
        <v>1327</v>
      </c>
      <c r="I125" s="1265" t="s">
        <v>1159</v>
      </c>
      <c r="J125" s="232" t="s">
        <v>1323</v>
      </c>
      <c r="K125" s="232" t="s">
        <v>1328</v>
      </c>
      <c r="L125" s="129" t="s">
        <v>1329</v>
      </c>
      <c r="M125" s="1281"/>
      <c r="N125" s="1281"/>
      <c r="O125" s="1281"/>
      <c r="P125" s="1276"/>
      <c r="Q125" s="1277"/>
    </row>
    <row r="126" spans="1:17" ht="30">
      <c r="A126" s="44"/>
      <c r="B126" s="1281"/>
      <c r="C126" s="1280"/>
      <c r="D126" s="1280"/>
      <c r="E126" s="1280"/>
      <c r="F126" s="1315"/>
      <c r="G126" s="1315"/>
      <c r="H126" s="1266"/>
      <c r="I126" s="1266"/>
      <c r="J126" s="232" t="s">
        <v>1330</v>
      </c>
      <c r="K126" s="129" t="s">
        <v>1331</v>
      </c>
      <c r="L126" s="129" t="s">
        <v>1332</v>
      </c>
      <c r="M126" s="1281"/>
      <c r="N126" s="1281"/>
      <c r="O126" s="1281"/>
      <c r="P126" s="1276"/>
      <c r="Q126" s="1277"/>
    </row>
    <row r="127" spans="1:17">
      <c r="A127" s="44"/>
      <c r="B127" s="1281"/>
      <c r="C127" s="1280"/>
      <c r="D127" s="1310" t="s">
        <v>1333</v>
      </c>
      <c r="E127" s="1265">
        <v>1061731852</v>
      </c>
      <c r="F127" s="1310" t="s">
        <v>1334</v>
      </c>
      <c r="G127" s="1310" t="s">
        <v>1293</v>
      </c>
      <c r="H127" s="1265" t="s">
        <v>1335</v>
      </c>
      <c r="I127" s="1265" t="s">
        <v>1159</v>
      </c>
      <c r="J127" s="232" t="s">
        <v>1336</v>
      </c>
      <c r="K127" s="129" t="s">
        <v>1337</v>
      </c>
      <c r="L127" s="129" t="s">
        <v>1338</v>
      </c>
      <c r="M127" s="1281"/>
      <c r="N127" s="1281"/>
      <c r="O127" s="1281"/>
      <c r="P127" s="1276"/>
      <c r="Q127" s="1277"/>
    </row>
    <row r="128" spans="1:17" ht="45">
      <c r="A128" s="44"/>
      <c r="B128" s="1281"/>
      <c r="C128" s="1280"/>
      <c r="D128" s="1311"/>
      <c r="E128" s="1283"/>
      <c r="F128" s="1311"/>
      <c r="G128" s="1311"/>
      <c r="H128" s="1283"/>
      <c r="I128" s="1283"/>
      <c r="J128" s="232" t="s">
        <v>1339</v>
      </c>
      <c r="K128" s="232" t="s">
        <v>1340</v>
      </c>
      <c r="L128" s="129" t="s">
        <v>1341</v>
      </c>
      <c r="M128" s="1281"/>
      <c r="N128" s="1281"/>
      <c r="O128" s="1281"/>
      <c r="P128" s="1276"/>
      <c r="Q128" s="1277"/>
    </row>
    <row r="129" spans="1:17" ht="30">
      <c r="A129" s="44"/>
      <c r="B129" s="1281"/>
      <c r="C129" s="1280"/>
      <c r="D129" s="1311"/>
      <c r="E129" s="1283"/>
      <c r="F129" s="1311"/>
      <c r="G129" s="1311"/>
      <c r="H129" s="1283"/>
      <c r="I129" s="1283"/>
      <c r="J129" s="232" t="s">
        <v>1342</v>
      </c>
      <c r="K129" s="232" t="s">
        <v>1343</v>
      </c>
      <c r="L129" s="129" t="s">
        <v>1344</v>
      </c>
      <c r="M129" s="225"/>
      <c r="N129" s="225"/>
      <c r="O129" s="225"/>
      <c r="P129" s="1276"/>
      <c r="Q129" s="1277"/>
    </row>
    <row r="130" spans="1:17" ht="60">
      <c r="A130" s="44"/>
      <c r="B130" s="1281"/>
      <c r="C130" s="1280"/>
      <c r="D130" s="1315"/>
      <c r="E130" s="1266"/>
      <c r="F130" s="1315"/>
      <c r="G130" s="1315"/>
      <c r="H130" s="1266"/>
      <c r="I130" s="1266"/>
      <c r="J130" s="232" t="s">
        <v>1345</v>
      </c>
      <c r="K130" s="232" t="s">
        <v>1346</v>
      </c>
      <c r="L130" s="129" t="s">
        <v>1347</v>
      </c>
      <c r="M130" s="225"/>
      <c r="N130" s="225"/>
      <c r="O130" s="225"/>
      <c r="P130" s="1276"/>
      <c r="Q130" s="1277"/>
    </row>
    <row r="131" spans="1:17" ht="30">
      <c r="A131" s="44"/>
      <c r="B131" s="1281"/>
      <c r="C131" s="1280"/>
      <c r="D131" s="232" t="s">
        <v>1348</v>
      </c>
      <c r="E131" s="225">
        <v>34329368</v>
      </c>
      <c r="F131" s="232" t="s">
        <v>1349</v>
      </c>
      <c r="G131" s="232" t="s">
        <v>1326</v>
      </c>
      <c r="H131" s="225" t="s">
        <v>1350</v>
      </c>
      <c r="I131" s="225" t="s">
        <v>1159</v>
      </c>
      <c r="J131" s="232"/>
      <c r="K131" s="129"/>
      <c r="L131" s="129"/>
      <c r="M131" s="225"/>
      <c r="N131" s="225"/>
      <c r="O131" s="44"/>
      <c r="P131" s="1280"/>
      <c r="Q131" s="1280"/>
    </row>
    <row r="132" spans="1:17" ht="30">
      <c r="A132" s="44"/>
      <c r="B132" s="1281"/>
      <c r="C132" s="1280"/>
      <c r="D132" s="232" t="s">
        <v>1351</v>
      </c>
      <c r="E132" s="225">
        <v>1061733910</v>
      </c>
      <c r="F132" s="129" t="s">
        <v>1292</v>
      </c>
      <c r="G132" s="129" t="s">
        <v>1293</v>
      </c>
      <c r="H132" s="44" t="s">
        <v>1352</v>
      </c>
      <c r="I132" s="225" t="s">
        <v>1159</v>
      </c>
      <c r="J132" s="232" t="s">
        <v>1353</v>
      </c>
      <c r="K132" s="129" t="s">
        <v>1354</v>
      </c>
      <c r="L132" s="129" t="s">
        <v>1355</v>
      </c>
      <c r="M132" s="225"/>
      <c r="N132" s="225"/>
      <c r="O132" s="44"/>
      <c r="P132" s="1280"/>
      <c r="Q132" s="1280"/>
    </row>
    <row r="133" spans="1:17" ht="30">
      <c r="A133" s="44"/>
      <c r="B133" s="1281"/>
      <c r="C133" s="1280"/>
      <c r="D133" s="232" t="s">
        <v>1356</v>
      </c>
      <c r="E133" s="225">
        <v>25547336</v>
      </c>
      <c r="F133" s="129" t="s">
        <v>1357</v>
      </c>
      <c r="G133" s="129" t="s">
        <v>1210</v>
      </c>
      <c r="H133" s="44" t="s">
        <v>1294</v>
      </c>
      <c r="I133" s="225" t="s">
        <v>1159</v>
      </c>
      <c r="J133" s="129" t="s">
        <v>1358</v>
      </c>
      <c r="K133" s="129" t="s">
        <v>1359</v>
      </c>
      <c r="L133" s="129" t="s">
        <v>1355</v>
      </c>
      <c r="M133" s="225"/>
      <c r="N133" s="225"/>
      <c r="O133" s="44"/>
      <c r="P133" s="1276"/>
      <c r="Q133" s="1277"/>
    </row>
    <row r="134" spans="1:17" ht="30">
      <c r="A134" s="44"/>
      <c r="B134" s="1281"/>
      <c r="C134" s="1280"/>
      <c r="D134" s="232" t="s">
        <v>1360</v>
      </c>
      <c r="E134" s="225">
        <v>34315355</v>
      </c>
      <c r="F134" s="129" t="s">
        <v>1361</v>
      </c>
      <c r="G134" s="129" t="s">
        <v>1362</v>
      </c>
      <c r="H134" s="44" t="s">
        <v>1363</v>
      </c>
      <c r="I134" s="225" t="s">
        <v>1159</v>
      </c>
      <c r="J134" s="129" t="s">
        <v>1364</v>
      </c>
      <c r="K134" s="129" t="s">
        <v>1365</v>
      </c>
      <c r="L134" s="129" t="s">
        <v>1366</v>
      </c>
      <c r="M134" s="225"/>
      <c r="N134" s="225"/>
      <c r="O134" s="44"/>
      <c r="P134" s="1276"/>
      <c r="Q134" s="1277"/>
    </row>
    <row r="135" spans="1:17" ht="105">
      <c r="A135" s="44"/>
      <c r="B135" s="1281" t="s">
        <v>133</v>
      </c>
      <c r="C135" s="1280">
        <v>1</v>
      </c>
      <c r="D135" s="232" t="s">
        <v>1367</v>
      </c>
      <c r="E135" s="225">
        <v>1061722366</v>
      </c>
      <c r="F135" s="129" t="s">
        <v>1242</v>
      </c>
      <c r="G135" s="129" t="s">
        <v>134</v>
      </c>
      <c r="H135" s="44" t="s">
        <v>1368</v>
      </c>
      <c r="I135" s="225" t="s">
        <v>1159</v>
      </c>
      <c r="J135" s="129" t="s">
        <v>1369</v>
      </c>
      <c r="K135" s="232" t="s">
        <v>1370</v>
      </c>
      <c r="L135" s="129" t="s">
        <v>1371</v>
      </c>
      <c r="M135" s="225" t="s">
        <v>1163</v>
      </c>
      <c r="N135" s="225" t="s">
        <v>1163</v>
      </c>
      <c r="O135" s="44" t="s">
        <v>63</v>
      </c>
      <c r="P135" s="1281"/>
      <c r="Q135" s="1281"/>
    </row>
    <row r="136" spans="1:17" ht="135">
      <c r="A136" s="44"/>
      <c r="B136" s="1281"/>
      <c r="C136" s="1280"/>
      <c r="D136" s="1280" t="s">
        <v>1372</v>
      </c>
      <c r="E136" s="1281">
        <v>34341516</v>
      </c>
      <c r="F136" s="1280" t="s">
        <v>1242</v>
      </c>
      <c r="G136" s="1280" t="s">
        <v>1243</v>
      </c>
      <c r="H136" s="1281" t="s">
        <v>1244</v>
      </c>
      <c r="I136" s="1281" t="s">
        <v>1159</v>
      </c>
      <c r="J136" s="129" t="s">
        <v>1373</v>
      </c>
      <c r="K136" s="129" t="s">
        <v>1374</v>
      </c>
      <c r="L136" s="129" t="s">
        <v>1375</v>
      </c>
      <c r="M136" s="1281" t="s">
        <v>63</v>
      </c>
      <c r="N136" s="1281" t="s">
        <v>63</v>
      </c>
      <c r="O136" s="1281"/>
      <c r="P136" s="1281"/>
      <c r="Q136" s="1281"/>
    </row>
    <row r="137" spans="1:17">
      <c r="A137" s="44"/>
      <c r="B137" s="1281"/>
      <c r="C137" s="1280"/>
      <c r="D137" s="1280"/>
      <c r="E137" s="1281"/>
      <c r="F137" s="1280"/>
      <c r="G137" s="1280"/>
      <c r="H137" s="1281"/>
      <c r="I137" s="1281"/>
      <c r="J137" s="129" t="s">
        <v>1376</v>
      </c>
      <c r="K137" s="232" t="s">
        <v>1377</v>
      </c>
      <c r="L137" s="129" t="s">
        <v>1242</v>
      </c>
      <c r="M137" s="1281"/>
      <c r="N137" s="1281"/>
      <c r="O137" s="1281"/>
      <c r="P137" s="1280" t="s">
        <v>1164</v>
      </c>
      <c r="Q137" s="1280"/>
    </row>
    <row r="138" spans="1:17" ht="75">
      <c r="A138" s="44"/>
      <c r="B138" s="1281"/>
      <c r="C138" s="1280"/>
      <c r="D138" s="1280"/>
      <c r="E138" s="1281"/>
      <c r="F138" s="1280"/>
      <c r="G138" s="1280"/>
      <c r="H138" s="1281"/>
      <c r="I138" s="1281"/>
      <c r="J138" s="129" t="s">
        <v>1378</v>
      </c>
      <c r="K138" s="129" t="s">
        <v>1379</v>
      </c>
      <c r="L138" s="129" t="s">
        <v>1380</v>
      </c>
      <c r="M138" s="1281"/>
      <c r="N138" s="1281"/>
      <c r="O138" s="1281"/>
      <c r="P138" s="1281"/>
      <c r="Q138" s="1281"/>
    </row>
    <row r="139" spans="1:17">
      <c r="A139" s="44"/>
      <c r="B139" s="1281"/>
      <c r="C139" s="1280"/>
      <c r="D139" s="1280"/>
      <c r="E139" s="1281"/>
      <c r="F139" s="1280"/>
      <c r="G139" s="1280"/>
      <c r="H139" s="1281"/>
      <c r="I139" s="1281"/>
      <c r="J139" s="129" t="s">
        <v>1381</v>
      </c>
      <c r="K139" s="129" t="s">
        <v>1382</v>
      </c>
      <c r="L139" s="129" t="s">
        <v>1383</v>
      </c>
      <c r="M139" s="1281"/>
      <c r="N139" s="1281"/>
      <c r="O139" s="1281"/>
      <c r="P139" s="1280" t="s">
        <v>1164</v>
      </c>
      <c r="Q139" s="1280"/>
    </row>
    <row r="140" spans="1:17" ht="45">
      <c r="A140" s="44"/>
      <c r="B140" s="1281"/>
      <c r="C140" s="1280"/>
      <c r="D140" s="1280"/>
      <c r="E140" s="1281"/>
      <c r="F140" s="1280"/>
      <c r="G140" s="1280"/>
      <c r="H140" s="1281"/>
      <c r="I140" s="1281"/>
      <c r="J140" s="129" t="s">
        <v>1384</v>
      </c>
      <c r="K140" s="129" t="s">
        <v>1385</v>
      </c>
      <c r="L140" s="129" t="s">
        <v>1386</v>
      </c>
      <c r="M140" s="1281"/>
      <c r="N140" s="1281"/>
      <c r="O140" s="1281"/>
      <c r="P140" s="1280" t="s">
        <v>1164</v>
      </c>
      <c r="Q140" s="1280"/>
    </row>
    <row r="141" spans="1:17">
      <c r="A141" s="44"/>
      <c r="B141" s="1281"/>
      <c r="C141" s="1280"/>
      <c r="D141" s="1280"/>
      <c r="E141" s="1281"/>
      <c r="F141" s="1280"/>
      <c r="G141" s="1280"/>
      <c r="H141" s="1281"/>
      <c r="I141" s="1281"/>
      <c r="J141" s="129" t="s">
        <v>1196</v>
      </c>
      <c r="K141" s="129" t="s">
        <v>1387</v>
      </c>
      <c r="L141" s="129" t="s">
        <v>1248</v>
      </c>
      <c r="M141" s="1281"/>
      <c r="N141" s="1281"/>
      <c r="O141" s="1281"/>
      <c r="P141" s="1280" t="s">
        <v>1164</v>
      </c>
      <c r="Q141" s="1280"/>
    </row>
    <row r="142" spans="1:17" ht="30">
      <c r="A142" s="44"/>
      <c r="B142" s="1281"/>
      <c r="C142" s="1280"/>
      <c r="D142" s="1280" t="s">
        <v>1388</v>
      </c>
      <c r="E142" s="1281">
        <v>1058963013</v>
      </c>
      <c r="F142" s="129" t="s">
        <v>1242</v>
      </c>
      <c r="G142" s="129" t="s">
        <v>1389</v>
      </c>
      <c r="H142" s="44" t="s">
        <v>1244</v>
      </c>
      <c r="I142" s="1281" t="s">
        <v>1159</v>
      </c>
      <c r="J142" s="129" t="s">
        <v>1390</v>
      </c>
      <c r="K142" s="129" t="s">
        <v>1391</v>
      </c>
      <c r="L142" s="129" t="s">
        <v>1242</v>
      </c>
      <c r="M142" s="1281" t="s">
        <v>63</v>
      </c>
      <c r="N142" s="1281" t="s">
        <v>63</v>
      </c>
      <c r="O142" s="1281" t="s">
        <v>1163</v>
      </c>
      <c r="P142" s="1280" t="s">
        <v>1164</v>
      </c>
      <c r="Q142" s="1280"/>
    </row>
    <row r="143" spans="1:17" ht="60">
      <c r="A143" s="44"/>
      <c r="B143" s="1281"/>
      <c r="C143" s="1280"/>
      <c r="D143" s="1280"/>
      <c r="E143" s="1281"/>
      <c r="F143" s="1280" t="s">
        <v>1392</v>
      </c>
      <c r="G143" s="1280" t="s">
        <v>1393</v>
      </c>
      <c r="H143" s="1281" t="s">
        <v>1394</v>
      </c>
      <c r="I143" s="1281"/>
      <c r="J143" s="129" t="s">
        <v>1245</v>
      </c>
      <c r="K143" s="129" t="s">
        <v>1395</v>
      </c>
      <c r="L143" s="129" t="s">
        <v>1396</v>
      </c>
      <c r="M143" s="1281"/>
      <c r="N143" s="1281"/>
      <c r="O143" s="1281"/>
      <c r="P143" s="1281"/>
      <c r="Q143" s="1281"/>
    </row>
    <row r="144" spans="1:17">
      <c r="A144" s="44"/>
      <c r="B144" s="1281"/>
      <c r="C144" s="1280"/>
      <c r="D144" s="1280"/>
      <c r="E144" s="1281"/>
      <c r="F144" s="1280"/>
      <c r="G144" s="1280"/>
      <c r="H144" s="1281"/>
      <c r="I144" s="1281"/>
      <c r="J144" s="129"/>
      <c r="K144" s="129" t="s">
        <v>1397</v>
      </c>
      <c r="L144" s="129" t="s">
        <v>1241</v>
      </c>
      <c r="M144" s="1281"/>
      <c r="N144" s="1281"/>
      <c r="O144" s="1281"/>
      <c r="P144" s="1280" t="s">
        <v>1164</v>
      </c>
      <c r="Q144" s="1280"/>
    </row>
    <row r="145" spans="1:17" ht="30">
      <c r="A145" s="44"/>
      <c r="B145" s="1281"/>
      <c r="C145" s="1280"/>
      <c r="D145" s="1280"/>
      <c r="E145" s="1281"/>
      <c r="F145" s="1280"/>
      <c r="G145" s="1280"/>
      <c r="H145" s="1281"/>
      <c r="I145" s="1281"/>
      <c r="J145" s="129" t="s">
        <v>1398</v>
      </c>
      <c r="K145" s="129" t="s">
        <v>1399</v>
      </c>
      <c r="L145" s="44" t="s">
        <v>1270</v>
      </c>
      <c r="M145" s="1281"/>
      <c r="N145" s="1281"/>
      <c r="O145" s="1281"/>
      <c r="P145" s="1280" t="s">
        <v>1164</v>
      </c>
      <c r="Q145" s="1280"/>
    </row>
    <row r="146" spans="1:17" ht="75">
      <c r="A146" s="44"/>
      <c r="B146" s="1281"/>
      <c r="C146" s="1280"/>
      <c r="D146" s="1280" t="s">
        <v>1400</v>
      </c>
      <c r="E146" s="1280">
        <v>76317909</v>
      </c>
      <c r="F146" s="1280" t="s">
        <v>1401</v>
      </c>
      <c r="G146" s="1280" t="s">
        <v>134</v>
      </c>
      <c r="H146" s="1280" t="s">
        <v>1402</v>
      </c>
      <c r="I146" s="1280" t="s">
        <v>18</v>
      </c>
      <c r="J146" s="129" t="s">
        <v>1403</v>
      </c>
      <c r="K146" s="129" t="s">
        <v>1404</v>
      </c>
      <c r="L146" s="129" t="s">
        <v>1405</v>
      </c>
      <c r="M146" s="1281" t="s">
        <v>1163</v>
      </c>
      <c r="N146" s="1281" t="s">
        <v>1163</v>
      </c>
      <c r="O146" s="1281" t="s">
        <v>63</v>
      </c>
      <c r="P146" s="1280" t="s">
        <v>1406</v>
      </c>
      <c r="Q146" s="1280"/>
    </row>
    <row r="147" spans="1:17" ht="75">
      <c r="A147" s="44"/>
      <c r="B147" s="1281"/>
      <c r="C147" s="1280"/>
      <c r="D147" s="1280"/>
      <c r="E147" s="1280"/>
      <c r="F147" s="1280"/>
      <c r="G147" s="1280"/>
      <c r="H147" s="1280"/>
      <c r="I147" s="1280"/>
      <c r="J147" s="129" t="s">
        <v>134</v>
      </c>
      <c r="K147" s="129" t="s">
        <v>1407</v>
      </c>
      <c r="L147" s="129" t="s">
        <v>1408</v>
      </c>
      <c r="M147" s="1281"/>
      <c r="N147" s="1281"/>
      <c r="O147" s="1281"/>
      <c r="P147" s="1280"/>
      <c r="Q147" s="1280"/>
    </row>
    <row r="148" spans="1:17">
      <c r="A148" s="44"/>
      <c r="B148" s="1281"/>
      <c r="C148" s="1280"/>
      <c r="D148" s="1280" t="s">
        <v>1409</v>
      </c>
      <c r="E148" s="1280">
        <v>1087187723</v>
      </c>
      <c r="F148" s="1280" t="s">
        <v>1410</v>
      </c>
      <c r="G148" s="1280" t="s">
        <v>1305</v>
      </c>
      <c r="H148" s="1280" t="s">
        <v>1411</v>
      </c>
      <c r="I148" s="1280" t="s">
        <v>1159</v>
      </c>
      <c r="J148" s="129" t="s">
        <v>1412</v>
      </c>
      <c r="K148" s="129" t="s">
        <v>1413</v>
      </c>
      <c r="L148" s="129" t="s">
        <v>1410</v>
      </c>
      <c r="M148" s="1280" t="s">
        <v>1163</v>
      </c>
      <c r="N148" s="1280" t="s">
        <v>1163</v>
      </c>
      <c r="O148" s="1280" t="s">
        <v>18</v>
      </c>
      <c r="P148" s="1280" t="s">
        <v>1164</v>
      </c>
      <c r="Q148" s="1280"/>
    </row>
    <row r="149" spans="1:17" ht="45">
      <c r="A149" s="44"/>
      <c r="B149" s="1281"/>
      <c r="C149" s="1280"/>
      <c r="D149" s="1280"/>
      <c r="E149" s="1280"/>
      <c r="F149" s="1280"/>
      <c r="G149" s="1280"/>
      <c r="H149" s="1280"/>
      <c r="I149" s="1280"/>
      <c r="J149" s="129" t="s">
        <v>1414</v>
      </c>
      <c r="K149" s="129" t="s">
        <v>1415</v>
      </c>
      <c r="L149" s="129" t="s">
        <v>1416</v>
      </c>
      <c r="M149" s="1280"/>
      <c r="N149" s="1280"/>
      <c r="O149" s="1280"/>
      <c r="P149" s="1280"/>
      <c r="Q149" s="1280"/>
    </row>
    <row r="150" spans="1:17" ht="45">
      <c r="A150" s="44"/>
      <c r="B150" s="1280" t="s">
        <v>1417</v>
      </c>
      <c r="C150" s="1280" t="s">
        <v>1418</v>
      </c>
      <c r="D150" s="1280" t="s">
        <v>1419</v>
      </c>
      <c r="E150" s="1281">
        <v>12262593</v>
      </c>
      <c r="F150" s="1280" t="s">
        <v>1420</v>
      </c>
      <c r="G150" s="1281" t="s">
        <v>1201</v>
      </c>
      <c r="H150" s="1281" t="s">
        <v>1421</v>
      </c>
      <c r="I150" s="1281" t="s">
        <v>1159</v>
      </c>
      <c r="J150" s="129" t="s">
        <v>1422</v>
      </c>
      <c r="K150" s="129" t="s">
        <v>1423</v>
      </c>
      <c r="L150" s="129" t="s">
        <v>1424</v>
      </c>
      <c r="M150" s="1281"/>
      <c r="N150" s="1281"/>
      <c r="O150" s="1281"/>
      <c r="P150" s="1278"/>
      <c r="Q150" s="1279"/>
    </row>
    <row r="151" spans="1:17" ht="60">
      <c r="A151" s="44"/>
      <c r="B151" s="1280"/>
      <c r="C151" s="1280"/>
      <c r="D151" s="1280"/>
      <c r="E151" s="1281"/>
      <c r="F151" s="1280"/>
      <c r="G151" s="1281"/>
      <c r="H151" s="1281"/>
      <c r="I151" s="1281"/>
      <c r="J151" s="129" t="s">
        <v>1425</v>
      </c>
      <c r="K151" s="129" t="s">
        <v>1426</v>
      </c>
      <c r="L151" s="129" t="s">
        <v>1427</v>
      </c>
      <c r="M151" s="1281"/>
      <c r="N151" s="1281"/>
      <c r="O151" s="1281"/>
      <c r="P151" s="1278"/>
      <c r="Q151" s="1279"/>
    </row>
    <row r="152" spans="1:17">
      <c r="A152" s="44"/>
      <c r="B152" s="1280"/>
      <c r="C152" s="1280"/>
      <c r="D152" s="1280"/>
      <c r="E152" s="1281"/>
      <c r="F152" s="1280"/>
      <c r="G152" s="1281"/>
      <c r="H152" s="1281"/>
      <c r="I152" s="1281"/>
      <c r="J152" s="129" t="s">
        <v>1210</v>
      </c>
      <c r="K152" s="129" t="s">
        <v>1428</v>
      </c>
      <c r="L152" s="129" t="s">
        <v>1429</v>
      </c>
      <c r="M152" s="1281"/>
      <c r="N152" s="1281"/>
      <c r="O152" s="1281"/>
      <c r="P152" s="1280"/>
      <c r="Q152" s="1280"/>
    </row>
    <row r="153" spans="1:17" ht="135">
      <c r="A153" s="44"/>
      <c r="B153" s="1280"/>
      <c r="C153" s="1280"/>
      <c r="D153" s="1280"/>
      <c r="E153" s="1281"/>
      <c r="F153" s="1280"/>
      <c r="G153" s="1281"/>
      <c r="H153" s="1281"/>
      <c r="I153" s="1281"/>
      <c r="J153" s="129" t="s">
        <v>1430</v>
      </c>
      <c r="K153" s="129" t="s">
        <v>1431</v>
      </c>
      <c r="L153" s="129" t="s">
        <v>1432</v>
      </c>
      <c r="M153" s="1281"/>
      <c r="N153" s="1281"/>
      <c r="O153" s="1281"/>
      <c r="P153" s="1278"/>
      <c r="Q153" s="1279"/>
    </row>
    <row r="154" spans="1:17" ht="30">
      <c r="A154" s="44"/>
      <c r="B154" s="1280"/>
      <c r="C154" s="1280"/>
      <c r="D154" s="1280"/>
      <c r="E154" s="1281"/>
      <c r="F154" s="1280"/>
      <c r="G154" s="1281"/>
      <c r="H154" s="1281"/>
      <c r="I154" s="1281"/>
      <c r="J154" s="129" t="s">
        <v>1433</v>
      </c>
      <c r="K154" s="129" t="s">
        <v>1434</v>
      </c>
      <c r="L154" s="129" t="s">
        <v>1435</v>
      </c>
      <c r="M154" s="1281"/>
      <c r="N154" s="1281"/>
      <c r="O154" s="1281"/>
      <c r="P154" s="1280"/>
      <c r="Q154" s="1280"/>
    </row>
    <row r="155" spans="1:17" ht="60">
      <c r="A155" s="44"/>
      <c r="B155" s="1280"/>
      <c r="C155" s="1280"/>
      <c r="D155" s="1280"/>
      <c r="E155" s="1281"/>
      <c r="F155" s="1280"/>
      <c r="G155" s="1281"/>
      <c r="H155" s="1281"/>
      <c r="I155" s="1281"/>
      <c r="J155" s="129" t="s">
        <v>1436</v>
      </c>
      <c r="K155" s="129" t="s">
        <v>1437</v>
      </c>
      <c r="L155" s="129" t="s">
        <v>1438</v>
      </c>
      <c r="M155" s="1281"/>
      <c r="N155" s="1281"/>
      <c r="O155" s="1281"/>
      <c r="P155" s="1280"/>
      <c r="Q155" s="1280"/>
    </row>
    <row r="156" spans="1:17" ht="45">
      <c r="A156" s="44"/>
      <c r="B156" s="1280"/>
      <c r="C156" s="1280"/>
      <c r="D156" s="1280"/>
      <c r="E156" s="1281"/>
      <c r="F156" s="1280"/>
      <c r="G156" s="1281"/>
      <c r="H156" s="1281"/>
      <c r="I156" s="1281"/>
      <c r="J156" s="129" t="s">
        <v>1439</v>
      </c>
      <c r="K156" s="669" t="s">
        <v>1440</v>
      </c>
      <c r="L156" s="129" t="s">
        <v>1441</v>
      </c>
      <c r="M156" s="1281"/>
      <c r="N156" s="1281"/>
      <c r="O156" s="1281"/>
      <c r="P156" s="1280"/>
      <c r="Q156" s="1280"/>
    </row>
    <row r="157" spans="1:17">
      <c r="A157" s="44"/>
      <c r="B157" s="1280"/>
      <c r="C157" s="1280"/>
      <c r="D157" s="1281" t="s">
        <v>1442</v>
      </c>
      <c r="E157" s="1281">
        <v>1061772413</v>
      </c>
      <c r="F157" s="1280" t="s">
        <v>1443</v>
      </c>
      <c r="G157" s="1281" t="s">
        <v>1444</v>
      </c>
      <c r="H157" s="1280" t="s">
        <v>1445</v>
      </c>
      <c r="I157" s="1281" t="s">
        <v>1159</v>
      </c>
      <c r="J157" s="129" t="s">
        <v>1446</v>
      </c>
      <c r="K157" s="669" t="s">
        <v>1447</v>
      </c>
      <c r="L157" s="129" t="s">
        <v>1448</v>
      </c>
      <c r="M157" s="1281"/>
      <c r="N157" s="1281"/>
      <c r="O157" s="1281"/>
      <c r="P157" s="1280"/>
      <c r="Q157" s="1280"/>
    </row>
    <row r="158" spans="1:17" ht="30">
      <c r="A158" s="44"/>
      <c r="B158" s="1280"/>
      <c r="C158" s="1280"/>
      <c r="D158" s="1281"/>
      <c r="E158" s="1281"/>
      <c r="F158" s="1280"/>
      <c r="G158" s="1281"/>
      <c r="H158" s="1280"/>
      <c r="I158" s="1281"/>
      <c r="J158" s="129" t="s">
        <v>1245</v>
      </c>
      <c r="K158" s="669" t="s">
        <v>1449</v>
      </c>
      <c r="L158" s="129" t="s">
        <v>1450</v>
      </c>
      <c r="M158" s="1281"/>
      <c r="N158" s="1281"/>
      <c r="O158" s="1281"/>
      <c r="P158" s="1280"/>
      <c r="Q158" s="1280"/>
    </row>
    <row r="159" spans="1:17" ht="30">
      <c r="A159" s="44"/>
      <c r="B159" s="1280"/>
      <c r="C159" s="1280"/>
      <c r="D159" s="1280" t="s">
        <v>1451</v>
      </c>
      <c r="E159" s="1281">
        <v>1061759559</v>
      </c>
      <c r="F159" s="1280" t="s">
        <v>1452</v>
      </c>
      <c r="G159" s="1281" t="s">
        <v>1453</v>
      </c>
      <c r="H159" s="1281" t="s">
        <v>1454</v>
      </c>
      <c r="I159" s="1281" t="s">
        <v>1159</v>
      </c>
      <c r="J159" s="129" t="s">
        <v>1455</v>
      </c>
      <c r="K159" s="669" t="s">
        <v>1456</v>
      </c>
      <c r="L159" s="129" t="s">
        <v>1457</v>
      </c>
      <c r="M159" s="1281"/>
      <c r="N159" s="1281"/>
      <c r="O159" s="1281"/>
      <c r="P159" s="1276"/>
      <c r="Q159" s="1277"/>
    </row>
    <row r="160" spans="1:17" ht="30">
      <c r="A160" s="44"/>
      <c r="B160" s="1280"/>
      <c r="C160" s="1280"/>
      <c r="D160" s="1280"/>
      <c r="E160" s="1281"/>
      <c r="F160" s="1280"/>
      <c r="G160" s="1281"/>
      <c r="H160" s="1281"/>
      <c r="I160" s="1281"/>
      <c r="J160" s="129" t="s">
        <v>1458</v>
      </c>
      <c r="K160" s="669" t="s">
        <v>1459</v>
      </c>
      <c r="L160" s="129" t="s">
        <v>1460</v>
      </c>
      <c r="M160" s="1281"/>
      <c r="N160" s="1281"/>
      <c r="O160" s="1281"/>
      <c r="P160" s="1280"/>
      <c r="Q160" s="1280"/>
    </row>
    <row r="161" spans="1:17" ht="30">
      <c r="A161" s="44"/>
      <c r="B161" s="1280">
        <v>0</v>
      </c>
      <c r="C161" s="1607" t="s">
        <v>1461</v>
      </c>
      <c r="D161" s="1280" t="s">
        <v>1462</v>
      </c>
      <c r="E161" s="1281">
        <v>6320378</v>
      </c>
      <c r="F161" s="1280" t="s">
        <v>1463</v>
      </c>
      <c r="G161" s="1281" t="s">
        <v>1464</v>
      </c>
      <c r="H161" s="1281" t="s">
        <v>1465</v>
      </c>
      <c r="I161" s="1281" t="s">
        <v>1159</v>
      </c>
      <c r="J161" s="129" t="s">
        <v>1466</v>
      </c>
      <c r="K161" s="669" t="s">
        <v>1467</v>
      </c>
      <c r="L161" s="129" t="s">
        <v>1468</v>
      </c>
      <c r="M161" s="1281"/>
      <c r="N161" s="1281"/>
      <c r="O161" s="1281"/>
      <c r="P161" s="1280"/>
      <c r="Q161" s="1280"/>
    </row>
    <row r="162" spans="1:17" ht="30">
      <c r="A162" s="44"/>
      <c r="B162" s="1280"/>
      <c r="C162" s="1607"/>
      <c r="D162" s="1280"/>
      <c r="E162" s="1281"/>
      <c r="F162" s="1280"/>
      <c r="G162" s="1281"/>
      <c r="H162" s="1281"/>
      <c r="I162" s="1281"/>
      <c r="J162" s="129" t="s">
        <v>1469</v>
      </c>
      <c r="K162" s="669"/>
      <c r="L162" s="129" t="s">
        <v>1470</v>
      </c>
      <c r="M162" s="1281"/>
      <c r="N162" s="1281"/>
      <c r="O162" s="1281"/>
      <c r="P162" s="1280"/>
      <c r="Q162" s="1280"/>
    </row>
    <row r="163" spans="1:17" ht="30">
      <c r="A163" s="44"/>
      <c r="B163" s="1280"/>
      <c r="C163" s="1607"/>
      <c r="D163" s="1280"/>
      <c r="E163" s="1281"/>
      <c r="F163" s="1280"/>
      <c r="G163" s="1281"/>
      <c r="H163" s="1281"/>
      <c r="I163" s="1281"/>
      <c r="J163" s="129" t="s">
        <v>1471</v>
      </c>
      <c r="K163" s="669" t="s">
        <v>1472</v>
      </c>
      <c r="L163" s="129" t="s">
        <v>1270</v>
      </c>
      <c r="M163" s="1281"/>
      <c r="N163" s="1281"/>
      <c r="O163" s="1281"/>
      <c r="P163" s="1280"/>
      <c r="Q163" s="1280"/>
    </row>
    <row r="164" spans="1:17" ht="60">
      <c r="A164" s="44"/>
      <c r="B164" s="1280"/>
      <c r="C164" s="1607"/>
      <c r="D164" s="1280"/>
      <c r="E164" s="1281"/>
      <c r="F164" s="1280"/>
      <c r="G164" s="1281"/>
      <c r="H164" s="1281"/>
      <c r="I164" s="1281"/>
      <c r="J164" s="129" t="s">
        <v>1473</v>
      </c>
      <c r="K164" s="669" t="s">
        <v>1474</v>
      </c>
      <c r="L164" s="129" t="s">
        <v>1475</v>
      </c>
      <c r="M164" s="1281"/>
      <c r="N164" s="1281"/>
      <c r="O164" s="1281"/>
      <c r="P164" s="1280"/>
      <c r="Q164" s="1280"/>
    </row>
    <row r="165" spans="1:17" ht="30">
      <c r="A165" s="44"/>
      <c r="B165" s="1280"/>
      <c r="C165" s="1607"/>
      <c r="D165" s="1280"/>
      <c r="E165" s="1281"/>
      <c r="F165" s="1280"/>
      <c r="G165" s="1281"/>
      <c r="H165" s="1281"/>
      <c r="I165" s="1281"/>
      <c r="J165" s="129" t="s">
        <v>1476</v>
      </c>
      <c r="K165" s="669" t="s">
        <v>1477</v>
      </c>
      <c r="L165" s="129" t="s">
        <v>1478</v>
      </c>
      <c r="M165" s="1281"/>
      <c r="N165" s="1281"/>
      <c r="O165" s="1281"/>
      <c r="P165" s="1280"/>
      <c r="Q165" s="1280"/>
    </row>
    <row r="166" spans="1:17" ht="45">
      <c r="A166" s="44"/>
      <c r="B166" s="1280"/>
      <c r="C166" s="1607"/>
      <c r="D166" s="232" t="s">
        <v>1479</v>
      </c>
      <c r="E166" s="44">
        <v>34317623</v>
      </c>
      <c r="F166" s="129" t="s">
        <v>1480</v>
      </c>
      <c r="G166" s="44" t="s">
        <v>1210</v>
      </c>
      <c r="H166" s="44" t="s">
        <v>1481</v>
      </c>
      <c r="I166" s="44" t="s">
        <v>1159</v>
      </c>
      <c r="J166" s="129" t="s">
        <v>1482</v>
      </c>
      <c r="K166" s="669" t="s">
        <v>1483</v>
      </c>
      <c r="L166" s="129" t="s">
        <v>1484</v>
      </c>
      <c r="M166" s="44"/>
      <c r="N166" s="44"/>
      <c r="O166" s="44"/>
      <c r="P166" s="1280"/>
      <c r="Q166" s="1280"/>
    </row>
    <row r="167" spans="1:17" ht="45">
      <c r="A167" s="44"/>
      <c r="B167" s="1280"/>
      <c r="C167" s="1607"/>
      <c r="D167" s="232" t="s">
        <v>1485</v>
      </c>
      <c r="E167" s="44">
        <v>1061765243</v>
      </c>
      <c r="F167" s="129" t="s">
        <v>1486</v>
      </c>
      <c r="G167" s="129" t="s">
        <v>1326</v>
      </c>
      <c r="H167" s="44" t="s">
        <v>1487</v>
      </c>
      <c r="I167" s="44" t="s">
        <v>1159</v>
      </c>
      <c r="J167" s="129" t="s">
        <v>1488</v>
      </c>
      <c r="K167" s="669" t="s">
        <v>1489</v>
      </c>
      <c r="L167" s="129" t="s">
        <v>1490</v>
      </c>
      <c r="M167" s="44"/>
      <c r="N167" s="44"/>
      <c r="O167" s="44"/>
      <c r="P167" s="1280"/>
      <c r="Q167" s="1280"/>
    </row>
    <row r="168" spans="1:17" ht="30">
      <c r="A168" s="44"/>
      <c r="B168" s="1280"/>
      <c r="C168" s="1607"/>
      <c r="D168" s="232" t="s">
        <v>1491</v>
      </c>
      <c r="E168" s="44">
        <v>34561574</v>
      </c>
      <c r="F168" s="129" t="s">
        <v>1492</v>
      </c>
      <c r="G168" s="129" t="s">
        <v>1493</v>
      </c>
      <c r="H168" s="44" t="s">
        <v>1494</v>
      </c>
      <c r="I168" s="44" t="s">
        <v>1159</v>
      </c>
      <c r="J168" s="129" t="s">
        <v>1495</v>
      </c>
      <c r="K168" s="669" t="s">
        <v>1496</v>
      </c>
      <c r="L168" s="129" t="s">
        <v>1490</v>
      </c>
      <c r="M168" s="44"/>
      <c r="N168" s="44"/>
      <c r="O168" s="44"/>
      <c r="P168" s="1280"/>
      <c r="Q168" s="1280"/>
    </row>
    <row r="169" spans="1:17" ht="45">
      <c r="A169" s="44"/>
      <c r="B169" s="1280"/>
      <c r="C169" s="1607"/>
      <c r="D169" s="232" t="s">
        <v>1497</v>
      </c>
      <c r="E169" s="44">
        <v>25276890</v>
      </c>
      <c r="F169" s="129" t="s">
        <v>1498</v>
      </c>
      <c r="G169" s="129" t="s">
        <v>1499</v>
      </c>
      <c r="H169" s="44" t="s">
        <v>1500</v>
      </c>
      <c r="I169" s="44" t="s">
        <v>1159</v>
      </c>
      <c r="J169" s="129" t="s">
        <v>1501</v>
      </c>
      <c r="K169" s="669" t="s">
        <v>1502</v>
      </c>
      <c r="L169" s="129" t="s">
        <v>1484</v>
      </c>
      <c r="M169" s="44"/>
      <c r="N169" s="44"/>
      <c r="O169" s="44"/>
      <c r="P169" s="1280"/>
      <c r="Q169" s="1280"/>
    </row>
    <row r="170" spans="1:17" ht="30">
      <c r="A170" s="44"/>
      <c r="B170" s="1280"/>
      <c r="C170" s="1607"/>
      <c r="D170" s="1280" t="s">
        <v>1503</v>
      </c>
      <c r="E170" s="1281">
        <v>36294234</v>
      </c>
      <c r="F170" s="1280" t="s">
        <v>1486</v>
      </c>
      <c r="G170" s="1280" t="s">
        <v>1326</v>
      </c>
      <c r="H170" s="1281" t="s">
        <v>1504</v>
      </c>
      <c r="I170" s="1281" t="s">
        <v>1159</v>
      </c>
      <c r="J170" s="129" t="s">
        <v>1505</v>
      </c>
      <c r="K170" s="669" t="s">
        <v>1506</v>
      </c>
      <c r="L170" s="129" t="s">
        <v>1507</v>
      </c>
      <c r="M170" s="1281"/>
      <c r="N170" s="1281"/>
      <c r="O170" s="1281"/>
      <c r="P170" s="1280"/>
      <c r="Q170" s="1280"/>
    </row>
    <row r="171" spans="1:17" ht="105">
      <c r="A171" s="44"/>
      <c r="B171" s="1280"/>
      <c r="C171" s="1607"/>
      <c r="D171" s="1280"/>
      <c r="E171" s="1281"/>
      <c r="F171" s="1280"/>
      <c r="G171" s="1280"/>
      <c r="H171" s="1281"/>
      <c r="I171" s="1281"/>
      <c r="J171" s="129" t="s">
        <v>1488</v>
      </c>
      <c r="K171" s="669" t="s">
        <v>1508</v>
      </c>
      <c r="L171" s="129" t="s">
        <v>1509</v>
      </c>
      <c r="M171" s="1281"/>
      <c r="N171" s="1281"/>
      <c r="O171" s="1281"/>
      <c r="P171" s="1278"/>
      <c r="Q171" s="1279"/>
    </row>
    <row r="172" spans="1:17" ht="30">
      <c r="A172" s="44"/>
      <c r="B172" s="1280"/>
      <c r="C172" s="1607"/>
      <c r="D172" s="1280" t="s">
        <v>1510</v>
      </c>
      <c r="E172" s="1281">
        <v>25311238</v>
      </c>
      <c r="F172" s="1280" t="s">
        <v>1511</v>
      </c>
      <c r="G172" s="1281" t="s">
        <v>1210</v>
      </c>
      <c r="H172" s="1281" t="s">
        <v>1512</v>
      </c>
      <c r="I172" s="1281" t="s">
        <v>1159</v>
      </c>
      <c r="J172" s="129" t="s">
        <v>1513</v>
      </c>
      <c r="K172" s="669" t="s">
        <v>1514</v>
      </c>
      <c r="L172" s="129" t="s">
        <v>1515</v>
      </c>
      <c r="M172" s="1281"/>
      <c r="N172" s="1281"/>
      <c r="O172" s="1281"/>
      <c r="P172" s="1280"/>
      <c r="Q172" s="1280"/>
    </row>
    <row r="173" spans="1:17" ht="150">
      <c r="A173" s="44"/>
      <c r="B173" s="1280"/>
      <c r="C173" s="1607"/>
      <c r="D173" s="1280"/>
      <c r="E173" s="1281"/>
      <c r="F173" s="1280"/>
      <c r="G173" s="1281"/>
      <c r="H173" s="1281"/>
      <c r="I173" s="1281"/>
      <c r="J173" s="129" t="s">
        <v>1516</v>
      </c>
      <c r="K173" s="669"/>
      <c r="L173" s="129" t="s">
        <v>1517</v>
      </c>
      <c r="M173" s="1281"/>
      <c r="N173" s="1281"/>
      <c r="O173" s="1281"/>
      <c r="P173" s="1280"/>
      <c r="Q173" s="1280"/>
    </row>
    <row r="174" spans="1:17" ht="30">
      <c r="A174" s="44"/>
      <c r="B174" s="1280"/>
      <c r="C174" s="1607"/>
      <c r="D174" s="1280"/>
      <c r="E174" s="1281"/>
      <c r="F174" s="1280"/>
      <c r="G174" s="1281"/>
      <c r="H174" s="1281"/>
      <c r="I174" s="1281"/>
      <c r="J174" s="129" t="s">
        <v>1518</v>
      </c>
      <c r="K174" s="669" t="s">
        <v>1519</v>
      </c>
      <c r="L174" s="129" t="s">
        <v>1520</v>
      </c>
      <c r="M174" s="1281"/>
      <c r="N174" s="1281"/>
      <c r="O174" s="1281"/>
      <c r="P174" s="1280"/>
      <c r="Q174" s="1280"/>
    </row>
    <row r="175" spans="1:17" ht="45">
      <c r="A175" s="44"/>
      <c r="B175" s="1280"/>
      <c r="C175" s="1607"/>
      <c r="D175" s="1280" t="s">
        <v>1521</v>
      </c>
      <c r="E175" s="1281">
        <v>25285424</v>
      </c>
      <c r="F175" s="232" t="s">
        <v>1522</v>
      </c>
      <c r="G175" s="232" t="s">
        <v>1523</v>
      </c>
      <c r="H175" s="232" t="s">
        <v>1524</v>
      </c>
      <c r="I175" s="1281" t="s">
        <v>1159</v>
      </c>
      <c r="J175" s="129" t="s">
        <v>1525</v>
      </c>
      <c r="K175" s="669" t="s">
        <v>1526</v>
      </c>
      <c r="L175" s="129" t="s">
        <v>1527</v>
      </c>
      <c r="M175" s="1281"/>
      <c r="N175" s="1281"/>
      <c r="O175" s="1281"/>
      <c r="P175" s="1280"/>
      <c r="Q175" s="1280"/>
    </row>
    <row r="176" spans="1:17" ht="105">
      <c r="A176" s="44"/>
      <c r="B176" s="1280"/>
      <c r="C176" s="1607"/>
      <c r="D176" s="1280"/>
      <c r="E176" s="1281"/>
      <c r="F176" s="1310" t="s">
        <v>1528</v>
      </c>
      <c r="G176" s="1310" t="s">
        <v>1529</v>
      </c>
      <c r="H176" s="1310" t="s">
        <v>1530</v>
      </c>
      <c r="I176" s="1281"/>
      <c r="J176" s="129" t="s">
        <v>1488</v>
      </c>
      <c r="K176" s="669" t="s">
        <v>1531</v>
      </c>
      <c r="L176" s="129" t="s">
        <v>1532</v>
      </c>
      <c r="M176" s="1281"/>
      <c r="N176" s="1281"/>
      <c r="O176" s="1281"/>
      <c r="P176" s="1278"/>
      <c r="Q176" s="1279"/>
    </row>
    <row r="177" spans="1:17">
      <c r="A177" s="44"/>
      <c r="B177" s="1280"/>
      <c r="C177" s="1607"/>
      <c r="D177" s="1280"/>
      <c r="E177" s="1281"/>
      <c r="F177" s="1311"/>
      <c r="G177" s="1311"/>
      <c r="H177" s="1311"/>
      <c r="I177" s="1281"/>
      <c r="J177" s="129" t="s">
        <v>1533</v>
      </c>
      <c r="K177" s="669" t="s">
        <v>1534</v>
      </c>
      <c r="L177" s="129" t="s">
        <v>1270</v>
      </c>
      <c r="M177" s="1281"/>
      <c r="N177" s="1281"/>
      <c r="O177" s="1281"/>
      <c r="P177" s="1280"/>
      <c r="Q177" s="1280"/>
    </row>
    <row r="178" spans="1:17" ht="30">
      <c r="A178" s="44"/>
      <c r="B178" s="1280"/>
      <c r="C178" s="1607"/>
      <c r="D178" s="1280"/>
      <c r="E178" s="1281"/>
      <c r="F178" s="1315"/>
      <c r="G178" s="1315"/>
      <c r="H178" s="1315"/>
      <c r="I178" s="1281"/>
      <c r="J178" s="129" t="s">
        <v>1535</v>
      </c>
      <c r="K178" s="669" t="s">
        <v>1536</v>
      </c>
      <c r="L178" s="129" t="s">
        <v>1537</v>
      </c>
      <c r="M178" s="1281"/>
      <c r="N178" s="1281"/>
      <c r="O178" s="1281"/>
      <c r="P178" s="1280"/>
      <c r="Q178" s="1280"/>
    </row>
    <row r="179" spans="1:17" ht="90">
      <c r="A179" s="44"/>
      <c r="B179" s="1280"/>
      <c r="C179" s="1607"/>
      <c r="D179" s="1280" t="s">
        <v>1538</v>
      </c>
      <c r="E179" s="1281">
        <v>1061747857</v>
      </c>
      <c r="F179" s="1280" t="s">
        <v>1539</v>
      </c>
      <c r="G179" s="1281"/>
      <c r="H179" s="1281"/>
      <c r="I179" s="1281" t="s">
        <v>1159</v>
      </c>
      <c r="J179" s="129" t="s">
        <v>1540</v>
      </c>
      <c r="K179" s="669" t="s">
        <v>1541</v>
      </c>
      <c r="L179" s="129" t="s">
        <v>1542</v>
      </c>
      <c r="M179" s="1265"/>
      <c r="N179" s="1265"/>
      <c r="O179" s="1265"/>
      <c r="P179" s="1265"/>
      <c r="Q179" s="1265"/>
    </row>
    <row r="180" spans="1:17" ht="135">
      <c r="A180" s="44"/>
      <c r="B180" s="1280"/>
      <c r="C180" s="1607"/>
      <c r="D180" s="1280"/>
      <c r="E180" s="1281"/>
      <c r="F180" s="1280"/>
      <c r="G180" s="1281"/>
      <c r="H180" s="1281"/>
      <c r="I180" s="1281"/>
      <c r="J180" s="129" t="s">
        <v>1543</v>
      </c>
      <c r="K180" s="669" t="s">
        <v>1544</v>
      </c>
      <c r="L180" s="129" t="s">
        <v>1545</v>
      </c>
      <c r="M180" s="1266"/>
      <c r="N180" s="1266"/>
      <c r="O180" s="1266"/>
      <c r="P180" s="1266"/>
      <c r="Q180" s="1266"/>
    </row>
    <row r="181" spans="1:17" ht="30">
      <c r="A181" s="44"/>
      <c r="B181" s="1280"/>
      <c r="C181" s="1607"/>
      <c r="D181" s="1265" t="s">
        <v>1546</v>
      </c>
      <c r="E181" s="1265">
        <v>25313208</v>
      </c>
      <c r="F181" s="1265" t="s">
        <v>1511</v>
      </c>
      <c r="G181" s="1265" t="s">
        <v>1210</v>
      </c>
      <c r="H181" s="1265" t="s">
        <v>1547</v>
      </c>
      <c r="I181" s="1265" t="s">
        <v>1159</v>
      </c>
      <c r="J181" s="129" t="s">
        <v>1548</v>
      </c>
      <c r="K181" s="669" t="s">
        <v>1549</v>
      </c>
      <c r="L181" s="129" t="s">
        <v>1527</v>
      </c>
      <c r="M181" s="1265"/>
      <c r="N181" s="1265"/>
      <c r="O181" s="1265"/>
      <c r="P181" s="1280"/>
      <c r="Q181" s="1280"/>
    </row>
    <row r="182" spans="1:17">
      <c r="A182" s="44"/>
      <c r="B182" s="1280"/>
      <c r="C182" s="1607"/>
      <c r="D182" s="1283"/>
      <c r="E182" s="1283"/>
      <c r="F182" s="1283" t="s">
        <v>1550</v>
      </c>
      <c r="G182" s="1283" t="s">
        <v>1551</v>
      </c>
      <c r="H182" s="1283" t="s">
        <v>1552</v>
      </c>
      <c r="I182" s="1283"/>
      <c r="J182" s="129" t="s">
        <v>1553</v>
      </c>
      <c r="K182" s="669" t="s">
        <v>1554</v>
      </c>
      <c r="L182" s="129" t="s">
        <v>1555</v>
      </c>
      <c r="M182" s="1283"/>
      <c r="N182" s="1283"/>
      <c r="O182" s="1283"/>
      <c r="P182" s="1280"/>
      <c r="Q182" s="1280"/>
    </row>
    <row r="183" spans="1:17" ht="30">
      <c r="A183" s="44"/>
      <c r="B183" s="1280"/>
      <c r="C183" s="1607"/>
      <c r="D183" s="1283"/>
      <c r="E183" s="1283"/>
      <c r="F183" s="1283"/>
      <c r="G183" s="1283"/>
      <c r="H183" s="1283"/>
      <c r="I183" s="1283"/>
      <c r="J183" s="129" t="s">
        <v>1556</v>
      </c>
      <c r="K183" s="669" t="s">
        <v>1557</v>
      </c>
      <c r="L183" s="129" t="s">
        <v>1558</v>
      </c>
      <c r="M183" s="1283"/>
      <c r="N183" s="1283"/>
      <c r="O183" s="1283"/>
      <c r="P183" s="1280"/>
      <c r="Q183" s="1280"/>
    </row>
    <row r="184" spans="1:17" ht="45">
      <c r="A184" s="44"/>
      <c r="B184" s="1280"/>
      <c r="C184" s="1607"/>
      <c r="D184" s="1283"/>
      <c r="E184" s="1283"/>
      <c r="F184" s="1283"/>
      <c r="G184" s="1283"/>
      <c r="H184" s="1283"/>
      <c r="I184" s="1283"/>
      <c r="J184" s="129" t="s">
        <v>1559</v>
      </c>
      <c r="K184" s="669" t="s">
        <v>1560</v>
      </c>
      <c r="L184" s="129" t="s">
        <v>1561</v>
      </c>
      <c r="M184" s="1283"/>
      <c r="N184" s="1283"/>
      <c r="O184" s="1283"/>
      <c r="P184" s="1280"/>
      <c r="Q184" s="1280"/>
    </row>
    <row r="185" spans="1:17" ht="30">
      <c r="A185" s="44"/>
      <c r="B185" s="1280"/>
      <c r="C185" s="1607"/>
      <c r="D185" s="1266"/>
      <c r="E185" s="1266"/>
      <c r="F185" s="1266"/>
      <c r="G185" s="1266"/>
      <c r="H185" s="1266"/>
      <c r="I185" s="1266"/>
      <c r="J185" s="129" t="s">
        <v>1562</v>
      </c>
      <c r="K185" s="669" t="s">
        <v>1563</v>
      </c>
      <c r="L185" s="129" t="s">
        <v>1564</v>
      </c>
      <c r="M185" s="1266"/>
      <c r="N185" s="1266"/>
      <c r="O185" s="1266"/>
      <c r="P185" s="1280"/>
      <c r="Q185" s="1280"/>
    </row>
    <row r="186" spans="1:17" ht="30">
      <c r="A186" s="44"/>
      <c r="B186" s="1280"/>
      <c r="C186" s="1607"/>
      <c r="D186" s="1281" t="s">
        <v>1565</v>
      </c>
      <c r="E186" s="1265">
        <v>1061724553</v>
      </c>
      <c r="F186" s="1280" t="s">
        <v>1292</v>
      </c>
      <c r="G186" s="1280" t="s">
        <v>1293</v>
      </c>
      <c r="H186" s="1281" t="s">
        <v>1566</v>
      </c>
      <c r="I186" s="1281" t="s">
        <v>1159</v>
      </c>
      <c r="J186" s="129" t="s">
        <v>1567</v>
      </c>
      <c r="K186" s="669" t="s">
        <v>1568</v>
      </c>
      <c r="L186" s="129" t="s">
        <v>1332</v>
      </c>
      <c r="M186" s="1281"/>
      <c r="N186" s="1281"/>
      <c r="O186" s="1281"/>
      <c r="P186" s="1280"/>
      <c r="Q186" s="1280"/>
    </row>
    <row r="187" spans="1:17" ht="105">
      <c r="A187" s="44"/>
      <c r="B187" s="1280"/>
      <c r="C187" s="1607"/>
      <c r="D187" s="1281"/>
      <c r="E187" s="1266"/>
      <c r="F187" s="1280"/>
      <c r="G187" s="1280"/>
      <c r="H187" s="1281"/>
      <c r="I187" s="1281"/>
      <c r="J187" s="129" t="s">
        <v>1488</v>
      </c>
      <c r="K187" s="669" t="s">
        <v>1569</v>
      </c>
      <c r="L187" s="129" t="s">
        <v>1509</v>
      </c>
      <c r="M187" s="1281"/>
      <c r="N187" s="1281"/>
      <c r="O187" s="1281"/>
      <c r="P187" s="1278"/>
      <c r="Q187" s="1279"/>
    </row>
    <row r="188" spans="1:17">
      <c r="A188" s="44"/>
      <c r="B188" s="1280"/>
      <c r="C188" s="1607"/>
      <c r="D188" s="1280" t="s">
        <v>1570</v>
      </c>
      <c r="E188" s="1265">
        <v>1061755289</v>
      </c>
      <c r="F188" s="1310" t="s">
        <v>1571</v>
      </c>
      <c r="G188" s="1265" t="s">
        <v>1572</v>
      </c>
      <c r="H188" s="1265" t="s">
        <v>1573</v>
      </c>
      <c r="I188" s="1265" t="s">
        <v>1159</v>
      </c>
      <c r="J188" s="129" t="s">
        <v>1201</v>
      </c>
      <c r="K188" s="669" t="s">
        <v>1574</v>
      </c>
      <c r="L188" s="129" t="s">
        <v>1575</v>
      </c>
      <c r="M188" s="225"/>
      <c r="N188" s="225"/>
      <c r="O188" s="44"/>
      <c r="P188" s="1278"/>
      <c r="Q188" s="1279"/>
    </row>
    <row r="189" spans="1:17" ht="30">
      <c r="A189" s="44"/>
      <c r="B189" s="1280"/>
      <c r="C189" s="1607"/>
      <c r="D189" s="1280"/>
      <c r="E189" s="1283"/>
      <c r="F189" s="1311"/>
      <c r="G189" s="1283"/>
      <c r="H189" s="1283"/>
      <c r="I189" s="1283"/>
      <c r="J189" s="129" t="s">
        <v>1576</v>
      </c>
      <c r="K189" s="669" t="s">
        <v>1577</v>
      </c>
      <c r="L189" s="232" t="s">
        <v>1578</v>
      </c>
      <c r="M189" s="1265"/>
      <c r="N189" s="1265"/>
      <c r="O189" s="1265"/>
      <c r="P189" s="1280"/>
      <c r="Q189" s="1280"/>
    </row>
    <row r="190" spans="1:17" ht="30">
      <c r="A190" s="44"/>
      <c r="B190" s="1280"/>
      <c r="C190" s="1607"/>
      <c r="D190" s="1280"/>
      <c r="E190" s="1283"/>
      <c r="F190" s="1311"/>
      <c r="G190" s="1283"/>
      <c r="H190" s="1283"/>
      <c r="I190" s="1283"/>
      <c r="J190" s="129" t="s">
        <v>1579</v>
      </c>
      <c r="K190" s="669" t="s">
        <v>1580</v>
      </c>
      <c r="L190" s="129" t="s">
        <v>1581</v>
      </c>
      <c r="M190" s="1283"/>
      <c r="N190" s="1283"/>
      <c r="O190" s="1283"/>
      <c r="P190" s="1280"/>
      <c r="Q190" s="1280"/>
    </row>
    <row r="191" spans="1:17">
      <c r="A191" s="44"/>
      <c r="B191" s="1280"/>
      <c r="C191" s="1607"/>
      <c r="D191" s="1280"/>
      <c r="E191" s="1266"/>
      <c r="F191" s="1315"/>
      <c r="G191" s="1266"/>
      <c r="H191" s="1266"/>
      <c r="I191" s="1266"/>
      <c r="J191" s="129" t="s">
        <v>1484</v>
      </c>
      <c r="K191" s="669" t="s">
        <v>1582</v>
      </c>
      <c r="L191" s="129" t="s">
        <v>1583</v>
      </c>
      <c r="M191" s="1266"/>
      <c r="N191" s="1266"/>
      <c r="O191" s="1266"/>
      <c r="P191" s="1280"/>
      <c r="Q191" s="1280"/>
    </row>
    <row r="192" spans="1:17" ht="30">
      <c r="A192" s="44"/>
      <c r="B192" s="1280"/>
      <c r="C192" s="1607"/>
      <c r="D192" s="1265" t="s">
        <v>1584</v>
      </c>
      <c r="E192" s="1265">
        <v>10544874</v>
      </c>
      <c r="F192" s="1310" t="s">
        <v>1585</v>
      </c>
      <c r="G192" s="1265" t="s">
        <v>1586</v>
      </c>
      <c r="H192" s="1265" t="s">
        <v>1587</v>
      </c>
      <c r="I192" s="1265" t="s">
        <v>1159</v>
      </c>
      <c r="J192" s="129" t="s">
        <v>1588</v>
      </c>
      <c r="K192" s="669" t="s">
        <v>1589</v>
      </c>
      <c r="L192" s="129" t="s">
        <v>1590</v>
      </c>
      <c r="M192" s="1265"/>
      <c r="N192" s="1265"/>
      <c r="O192" s="1265"/>
      <c r="P192" s="1280"/>
      <c r="Q192" s="1280"/>
    </row>
    <row r="193" spans="1:26" ht="45">
      <c r="A193" s="44"/>
      <c r="B193" s="1280"/>
      <c r="C193" s="1607"/>
      <c r="D193" s="1266"/>
      <c r="E193" s="1266"/>
      <c r="F193" s="1315"/>
      <c r="G193" s="1266"/>
      <c r="H193" s="1266"/>
      <c r="I193" s="1266"/>
      <c r="J193" s="129" t="s">
        <v>1591</v>
      </c>
      <c r="K193" s="669" t="s">
        <v>1592</v>
      </c>
      <c r="L193" s="129" t="s">
        <v>1593</v>
      </c>
      <c r="M193" s="1266"/>
      <c r="N193" s="1266"/>
      <c r="O193" s="1266"/>
      <c r="P193" s="1280"/>
      <c r="Q193" s="1280"/>
    </row>
    <row r="194" spans="1:26" ht="30">
      <c r="A194" s="44"/>
      <c r="B194" s="1280"/>
      <c r="C194" s="1607"/>
      <c r="D194" s="1280" t="s">
        <v>1594</v>
      </c>
      <c r="E194" s="1281">
        <v>1061705235</v>
      </c>
      <c r="F194" s="1280" t="s">
        <v>1595</v>
      </c>
      <c r="G194" s="1281" t="s">
        <v>1201</v>
      </c>
      <c r="H194" s="1281" t="s">
        <v>1573</v>
      </c>
      <c r="I194" s="1281" t="s">
        <v>1159</v>
      </c>
      <c r="J194" s="129" t="s">
        <v>1596</v>
      </c>
      <c r="K194" s="669" t="s">
        <v>1580</v>
      </c>
      <c r="L194" s="129" t="s">
        <v>1597</v>
      </c>
      <c r="M194" s="1265"/>
      <c r="N194" s="1265"/>
      <c r="O194" s="1265"/>
      <c r="P194" s="1280"/>
      <c r="Q194" s="1280"/>
    </row>
    <row r="195" spans="1:26">
      <c r="A195" s="44"/>
      <c r="B195" s="1280"/>
      <c r="C195" s="1607"/>
      <c r="D195" s="1280"/>
      <c r="E195" s="1281"/>
      <c r="F195" s="1280"/>
      <c r="G195" s="1281"/>
      <c r="H195" s="1281"/>
      <c r="I195" s="1281"/>
      <c r="J195" s="129" t="s">
        <v>1484</v>
      </c>
      <c r="K195" s="669" t="s">
        <v>1598</v>
      </c>
      <c r="L195" s="129" t="s">
        <v>1583</v>
      </c>
      <c r="M195" s="1266"/>
      <c r="N195" s="1266"/>
      <c r="O195" s="1266"/>
      <c r="P195" s="1280"/>
      <c r="Q195" s="1280"/>
    </row>
    <row r="196" spans="1:26">
      <c r="B196" s="591"/>
      <c r="D196" s="15"/>
      <c r="E196" s="15"/>
      <c r="F196" s="655"/>
      <c r="G196" s="15"/>
      <c r="H196" s="15"/>
      <c r="I196" s="15"/>
      <c r="K196" s="183"/>
      <c r="L196" s="670"/>
      <c r="M196" s="15"/>
      <c r="N196" s="15"/>
    </row>
    <row r="197" spans="1:26" ht="15.75" thickBot="1">
      <c r="B197" s="591"/>
      <c r="K197" s="183"/>
      <c r="L197" s="670"/>
    </row>
    <row r="198" spans="1:26" ht="27" thickBot="1">
      <c r="B198" s="1268" t="s">
        <v>118</v>
      </c>
      <c r="C198" s="1269"/>
      <c r="D198" s="1269"/>
      <c r="E198" s="1269"/>
      <c r="F198" s="1269"/>
      <c r="G198" s="1269"/>
      <c r="H198" s="1269"/>
      <c r="I198" s="1269"/>
      <c r="J198" s="1269"/>
      <c r="K198" s="1269"/>
      <c r="L198" s="1269"/>
      <c r="M198" s="1269"/>
      <c r="N198" s="1270"/>
    </row>
    <row r="201" spans="1:26" ht="30">
      <c r="B201" s="115" t="s">
        <v>17</v>
      </c>
      <c r="C201" s="115" t="s">
        <v>119</v>
      </c>
      <c r="D201" s="1271" t="s">
        <v>82</v>
      </c>
      <c r="E201" s="1273"/>
    </row>
    <row r="202" spans="1:26">
      <c r="B202" s="129" t="s">
        <v>120</v>
      </c>
      <c r="C202" s="233" t="s">
        <v>18</v>
      </c>
      <c r="D202" s="1350"/>
      <c r="E202" s="1350"/>
    </row>
    <row r="205" spans="1:26" ht="26.25">
      <c r="B205" s="1256" t="s">
        <v>121</v>
      </c>
      <c r="C205" s="1257"/>
      <c r="D205" s="1257"/>
      <c r="E205" s="1257"/>
      <c r="F205" s="1257"/>
      <c r="G205" s="1257"/>
      <c r="H205" s="1257"/>
      <c r="I205" s="1257"/>
      <c r="J205" s="1257"/>
      <c r="K205" s="1257"/>
      <c r="L205" s="1257"/>
      <c r="M205" s="1257"/>
      <c r="N205" s="1257"/>
      <c r="O205" s="1257"/>
      <c r="P205" s="1257"/>
    </row>
    <row r="206" spans="1:26" s="15" customFormat="1">
      <c r="B206" s="1"/>
      <c r="C206" s="1"/>
      <c r="D206" s="1"/>
      <c r="E206" s="1"/>
      <c r="F206" s="183"/>
      <c r="G206" s="1"/>
      <c r="H206" s="1"/>
      <c r="I206" s="1"/>
      <c r="J206" s="183"/>
      <c r="K206" s="1"/>
      <c r="L206" s="183"/>
      <c r="M206" s="1"/>
      <c r="N206" s="1"/>
      <c r="O206" s="1"/>
      <c r="P206" s="1"/>
      <c r="Q206" s="1"/>
    </row>
    <row r="207" spans="1:26" s="162" customFormat="1" ht="15.75" thickBot="1">
      <c r="A207" s="150"/>
      <c r="B207" s="1"/>
      <c r="C207" s="1"/>
      <c r="D207" s="1"/>
      <c r="E207" s="1"/>
      <c r="F207" s="183"/>
      <c r="G207" s="1"/>
      <c r="H207" s="1"/>
      <c r="I207" s="1"/>
      <c r="J207" s="183"/>
      <c r="K207" s="1"/>
      <c r="L207" s="183"/>
      <c r="M207" s="1"/>
      <c r="N207" s="1"/>
      <c r="O207" s="1"/>
      <c r="P207" s="1"/>
      <c r="Q207" s="1"/>
      <c r="R207" s="175"/>
      <c r="S207" s="175"/>
      <c r="T207" s="175"/>
      <c r="U207" s="175"/>
      <c r="V207" s="175"/>
      <c r="W207" s="175"/>
      <c r="X207" s="175"/>
      <c r="Y207" s="175"/>
      <c r="Z207" s="175"/>
    </row>
    <row r="208" spans="1:26" s="162" customFormat="1" ht="27" thickBot="1">
      <c r="A208" s="150"/>
      <c r="B208" s="1268" t="s">
        <v>122</v>
      </c>
      <c r="C208" s="1269"/>
      <c r="D208" s="1269"/>
      <c r="E208" s="1269"/>
      <c r="F208" s="1269"/>
      <c r="G208" s="1269"/>
      <c r="H208" s="1269"/>
      <c r="I208" s="1269"/>
      <c r="J208" s="1269"/>
      <c r="K208" s="1269"/>
      <c r="L208" s="1269"/>
      <c r="M208" s="1269"/>
      <c r="N208" s="1270"/>
      <c r="O208" s="1"/>
      <c r="P208" s="1"/>
      <c r="Q208" s="1"/>
      <c r="R208" s="175"/>
      <c r="S208" s="175"/>
      <c r="T208" s="175"/>
      <c r="U208" s="175"/>
      <c r="V208" s="175"/>
      <c r="W208" s="175"/>
      <c r="X208" s="175"/>
      <c r="Y208" s="175"/>
      <c r="Z208" s="175"/>
    </row>
    <row r="209" spans="1:26" s="162" customFormat="1">
      <c r="A209" s="150"/>
      <c r="B209" s="1"/>
      <c r="C209" s="1"/>
      <c r="D209" s="1"/>
      <c r="E209" s="1"/>
      <c r="F209" s="183"/>
      <c r="G209" s="1"/>
      <c r="H209" s="1"/>
      <c r="I209" s="1"/>
      <c r="J209" s="183"/>
      <c r="K209" s="1"/>
      <c r="L209" s="183"/>
      <c r="M209" s="1"/>
      <c r="N209" s="1"/>
      <c r="O209" s="1"/>
      <c r="P209" s="1"/>
      <c r="Q209" s="1"/>
      <c r="R209" s="175"/>
      <c r="S209" s="175"/>
      <c r="T209" s="175"/>
      <c r="U209" s="175"/>
      <c r="V209" s="175"/>
      <c r="W209" s="175"/>
      <c r="X209" s="175"/>
      <c r="Y209" s="175"/>
      <c r="Z209" s="175"/>
    </row>
    <row r="210" spans="1:26" s="162" customFormat="1" ht="15.75" thickBot="1">
      <c r="A210" s="150"/>
      <c r="B210" s="1"/>
      <c r="C210" s="1"/>
      <c r="D210" s="1"/>
      <c r="E210" s="1"/>
      <c r="F210" s="183"/>
      <c r="G210" s="1"/>
      <c r="H210" s="1"/>
      <c r="I210" s="1"/>
      <c r="J210" s="183"/>
      <c r="K210" s="1"/>
      <c r="L210" s="183"/>
      <c r="M210" s="51"/>
      <c r="N210" s="51"/>
      <c r="O210" s="1"/>
      <c r="P210" s="1"/>
      <c r="Q210" s="1"/>
      <c r="R210" s="175"/>
      <c r="S210" s="175"/>
      <c r="T210" s="175"/>
      <c r="U210" s="175"/>
      <c r="V210" s="175"/>
      <c r="W210" s="175"/>
      <c r="X210" s="175"/>
      <c r="Y210" s="175"/>
      <c r="Z210" s="175"/>
    </row>
    <row r="211" spans="1:26" s="162" customFormat="1" ht="60">
      <c r="A211" s="150"/>
      <c r="B211" s="52" t="s">
        <v>33</v>
      </c>
      <c r="C211" s="52" t="s">
        <v>34</v>
      </c>
      <c r="D211" s="52" t="s">
        <v>35</v>
      </c>
      <c r="E211" s="52" t="s">
        <v>36</v>
      </c>
      <c r="F211" s="52" t="s">
        <v>37</v>
      </c>
      <c r="G211" s="52" t="s">
        <v>38</v>
      </c>
      <c r="H211" s="52" t="s">
        <v>39</v>
      </c>
      <c r="I211" s="52" t="s">
        <v>40</v>
      </c>
      <c r="J211" s="52" t="s">
        <v>41</v>
      </c>
      <c r="K211" s="52" t="s">
        <v>42</v>
      </c>
      <c r="L211" s="52" t="s">
        <v>43</v>
      </c>
      <c r="M211" s="53" t="s">
        <v>44</v>
      </c>
      <c r="N211" s="52" t="s">
        <v>45</v>
      </c>
      <c r="O211" s="52" t="s">
        <v>46</v>
      </c>
      <c r="P211" s="54" t="s">
        <v>47</v>
      </c>
      <c r="Q211" s="54" t="s">
        <v>48</v>
      </c>
      <c r="R211" s="175"/>
      <c r="S211" s="175"/>
      <c r="T211" s="175"/>
      <c r="U211" s="175"/>
      <c r="V211" s="175"/>
      <c r="W211" s="175"/>
      <c r="X211" s="175"/>
      <c r="Y211" s="175"/>
      <c r="Z211" s="175"/>
    </row>
    <row r="212" spans="1:26" s="162" customFormat="1">
      <c r="A212" s="150"/>
      <c r="B212" s="151"/>
      <c r="C212" s="151"/>
      <c r="D212" s="371"/>
      <c r="E212" s="154"/>
      <c r="F212" s="155"/>
      <c r="G212" s="184"/>
      <c r="H212" s="156"/>
      <c r="I212" s="156"/>
      <c r="J212" s="662"/>
      <c r="K212" s="173"/>
      <c r="L212" s="173"/>
      <c r="M212" s="160"/>
      <c r="N212" s="173"/>
      <c r="O212" s="663"/>
      <c r="P212" s="160"/>
      <c r="Q212" s="1545"/>
      <c r="R212" s="175"/>
      <c r="S212" s="175"/>
      <c r="T212" s="175"/>
      <c r="U212" s="175"/>
      <c r="V212" s="175"/>
      <c r="W212" s="175"/>
      <c r="X212" s="175"/>
      <c r="Y212" s="175"/>
      <c r="Z212" s="175"/>
    </row>
    <row r="213" spans="1:26" s="162" customFormat="1">
      <c r="A213" s="150"/>
      <c r="B213" s="151"/>
      <c r="C213" s="151"/>
      <c r="D213" s="371"/>
      <c r="E213" s="154"/>
      <c r="F213" s="155"/>
      <c r="G213" s="184"/>
      <c r="H213" s="156"/>
      <c r="I213" s="156"/>
      <c r="J213" s="662"/>
      <c r="K213" s="173"/>
      <c r="L213" s="173"/>
      <c r="M213" s="160"/>
      <c r="N213" s="173"/>
      <c r="O213" s="663"/>
      <c r="P213" s="160"/>
      <c r="Q213" s="1546"/>
      <c r="R213" s="175"/>
      <c r="S213" s="175"/>
      <c r="T213" s="175"/>
      <c r="U213" s="175"/>
      <c r="V213" s="175"/>
      <c r="W213" s="175"/>
      <c r="X213" s="175"/>
      <c r="Y213" s="175"/>
      <c r="Z213" s="175"/>
    </row>
    <row r="214" spans="1:26" s="162" customFormat="1">
      <c r="A214" s="112"/>
      <c r="B214" s="151"/>
      <c r="C214" s="151"/>
      <c r="D214" s="371"/>
      <c r="E214" s="154"/>
      <c r="F214" s="155"/>
      <c r="G214" s="184"/>
      <c r="H214" s="156"/>
      <c r="I214" s="156"/>
      <c r="J214" s="662"/>
      <c r="K214" s="173"/>
      <c r="L214" s="173"/>
      <c r="M214" s="160"/>
      <c r="N214" s="173"/>
      <c r="O214" s="663"/>
      <c r="P214" s="160"/>
      <c r="Q214" s="1546"/>
      <c r="R214" s="175"/>
      <c r="S214" s="175"/>
      <c r="T214" s="175"/>
      <c r="U214" s="175"/>
      <c r="V214" s="175"/>
      <c r="W214" s="175"/>
      <c r="X214" s="175"/>
      <c r="Y214" s="175"/>
      <c r="Z214" s="175"/>
    </row>
    <row r="215" spans="1:26" s="162" customFormat="1">
      <c r="A215" s="112"/>
      <c r="B215" s="151"/>
      <c r="C215" s="151"/>
      <c r="D215" s="151"/>
      <c r="E215" s="664"/>
      <c r="F215" s="155"/>
      <c r="G215" s="184"/>
      <c r="H215" s="62"/>
      <c r="I215" s="156"/>
      <c r="J215" s="662"/>
      <c r="K215" s="173"/>
      <c r="L215" s="173"/>
      <c r="M215" s="160"/>
      <c r="N215" s="173"/>
      <c r="O215" s="663"/>
      <c r="P215" s="160"/>
      <c r="Q215" s="1546"/>
    </row>
    <row r="216" spans="1:26">
      <c r="A216" s="112"/>
      <c r="B216" s="151"/>
      <c r="C216" s="151"/>
      <c r="D216" s="151"/>
      <c r="E216" s="665"/>
      <c r="F216" s="155"/>
      <c r="G216" s="184"/>
      <c r="H216" s="156"/>
      <c r="I216" s="62"/>
      <c r="J216" s="662"/>
      <c r="K216" s="173"/>
      <c r="L216" s="173"/>
      <c r="M216" s="173"/>
      <c r="N216" s="173"/>
      <c r="O216" s="663"/>
      <c r="P216" s="160"/>
      <c r="Q216" s="1606"/>
    </row>
    <row r="217" spans="1:26">
      <c r="B217" s="153"/>
      <c r="C217" s="152"/>
      <c r="D217" s="153"/>
      <c r="E217" s="154"/>
      <c r="F217" s="155"/>
      <c r="G217" s="155"/>
      <c r="H217" s="155"/>
      <c r="I217" s="157"/>
      <c r="J217" s="157"/>
      <c r="K217" s="157"/>
      <c r="L217" s="173"/>
      <c r="M217" s="173"/>
      <c r="N217" s="173"/>
      <c r="O217" s="160"/>
      <c r="P217" s="160"/>
      <c r="Q217" s="174"/>
    </row>
    <row r="218" spans="1:26">
      <c r="B218" s="153"/>
      <c r="C218" s="152"/>
      <c r="D218" s="153"/>
      <c r="E218" s="154"/>
      <c r="F218" s="155"/>
      <c r="G218" s="155"/>
      <c r="H218" s="155"/>
      <c r="I218" s="157"/>
      <c r="J218" s="157"/>
      <c r="K218" s="157"/>
      <c r="L218" s="173"/>
      <c r="M218" s="173"/>
      <c r="N218" s="173"/>
      <c r="O218" s="160"/>
      <c r="P218" s="160"/>
      <c r="Q218" s="174"/>
    </row>
    <row r="219" spans="1:26">
      <c r="B219" s="153"/>
      <c r="C219" s="152"/>
      <c r="D219" s="153"/>
      <c r="E219" s="154"/>
      <c r="F219" s="155"/>
      <c r="G219" s="155"/>
      <c r="H219" s="155"/>
      <c r="I219" s="157"/>
      <c r="J219" s="157"/>
      <c r="K219" s="157"/>
      <c r="L219" s="173"/>
      <c r="M219" s="173"/>
      <c r="N219" s="173"/>
      <c r="O219" s="160"/>
      <c r="P219" s="160"/>
      <c r="Q219" s="174"/>
    </row>
    <row r="220" spans="1:26">
      <c r="B220" s="151" t="s">
        <v>28</v>
      </c>
      <c r="C220" s="152"/>
      <c r="D220" s="153"/>
      <c r="E220" s="154"/>
      <c r="F220" s="155"/>
      <c r="G220" s="155"/>
      <c r="H220" s="155"/>
      <c r="I220" s="157"/>
      <c r="J220" s="157"/>
      <c r="K220" s="158">
        <f>SUM(K212:K219)</f>
        <v>0</v>
      </c>
      <c r="L220" s="158">
        <f>SUM(L212:L219)</f>
        <v>0</v>
      </c>
      <c r="M220" s="185">
        <f>SUM(M212:M219)</f>
        <v>0</v>
      </c>
      <c r="N220" s="158">
        <f>SUM(N212:N219)</f>
        <v>0</v>
      </c>
      <c r="O220" s="160"/>
      <c r="P220" s="160"/>
      <c r="Q220" s="161"/>
    </row>
    <row r="221" spans="1:26">
      <c r="B221" s="112"/>
      <c r="C221" s="112"/>
      <c r="D221" s="112"/>
      <c r="E221" s="163"/>
      <c r="F221" s="568"/>
      <c r="G221" s="112"/>
      <c r="H221" s="112"/>
      <c r="I221" s="112"/>
      <c r="J221" s="568"/>
      <c r="K221" s="112"/>
      <c r="L221" s="568"/>
      <c r="M221" s="112"/>
      <c r="N221" s="112"/>
      <c r="O221" s="112"/>
      <c r="P221" s="112"/>
    </row>
    <row r="222" spans="1:26" ht="18.75">
      <c r="B222" s="166" t="s">
        <v>123</v>
      </c>
      <c r="C222" s="176">
        <f>+K220</f>
        <v>0</v>
      </c>
      <c r="H222" s="168"/>
      <c r="I222" s="168"/>
      <c r="J222" s="573"/>
      <c r="K222" s="168"/>
      <c r="L222" s="573"/>
      <c r="M222" s="168"/>
      <c r="N222" s="112"/>
      <c r="O222" s="112"/>
      <c r="P222" s="112"/>
    </row>
    <row r="224" spans="1:26" ht="15.75" thickBot="1"/>
    <row r="225" spans="2:17" ht="30.75" thickBot="1">
      <c r="B225" s="177" t="s">
        <v>124</v>
      </c>
      <c r="C225" s="142" t="s">
        <v>125</v>
      </c>
      <c r="D225" s="177" t="s">
        <v>27</v>
      </c>
      <c r="E225" s="142" t="s">
        <v>126</v>
      </c>
    </row>
    <row r="226" spans="2:17">
      <c r="B226" s="178" t="s">
        <v>127</v>
      </c>
      <c r="C226" s="179">
        <v>20</v>
      </c>
      <c r="D226" s="179">
        <v>0</v>
      </c>
      <c r="E226" s="1282">
        <f>+D226+D227+D228</f>
        <v>0</v>
      </c>
    </row>
    <row r="227" spans="2:17">
      <c r="B227" s="178" t="s">
        <v>128</v>
      </c>
      <c r="C227" s="118">
        <v>30</v>
      </c>
      <c r="D227" s="225">
        <v>0</v>
      </c>
      <c r="E227" s="1283"/>
    </row>
    <row r="228" spans="2:17" ht="15.75" thickBot="1">
      <c r="B228" s="178" t="s">
        <v>129</v>
      </c>
      <c r="C228" s="180">
        <v>40</v>
      </c>
      <c r="D228" s="180">
        <v>0</v>
      </c>
      <c r="E228" s="1284"/>
    </row>
    <row r="230" spans="2:17" ht="15.75" thickBot="1"/>
    <row r="231" spans="2:17" ht="27" thickBot="1">
      <c r="B231" s="1268" t="s">
        <v>130</v>
      </c>
      <c r="C231" s="1269"/>
      <c r="D231" s="1269"/>
      <c r="E231" s="1269"/>
      <c r="F231" s="1269"/>
      <c r="G231" s="1269"/>
      <c r="H231" s="1269"/>
      <c r="I231" s="1269"/>
      <c r="J231" s="1269"/>
      <c r="K231" s="1269"/>
      <c r="L231" s="1269"/>
      <c r="M231" s="1269"/>
      <c r="N231" s="1270"/>
    </row>
    <row r="233" spans="2:17" ht="75">
      <c r="B233" s="114" t="s">
        <v>92</v>
      </c>
      <c r="C233" s="114" t="s">
        <v>93</v>
      </c>
      <c r="D233" s="114" t="s">
        <v>94</v>
      </c>
      <c r="E233" s="114" t="s">
        <v>95</v>
      </c>
      <c r="F233" s="114" t="s">
        <v>96</v>
      </c>
      <c r="G233" s="114" t="s">
        <v>97</v>
      </c>
      <c r="H233" s="114" t="s">
        <v>98</v>
      </c>
      <c r="I233" s="114" t="s">
        <v>99</v>
      </c>
      <c r="J233" s="1271" t="s">
        <v>100</v>
      </c>
      <c r="K233" s="1272"/>
      <c r="L233" s="1273"/>
      <c r="M233" s="114" t="s">
        <v>101</v>
      </c>
      <c r="N233" s="114" t="s">
        <v>102</v>
      </c>
      <c r="O233" s="114" t="s">
        <v>103</v>
      </c>
      <c r="P233" s="1271" t="s">
        <v>82</v>
      </c>
      <c r="Q233" s="1273"/>
    </row>
    <row r="234" spans="2:17">
      <c r="B234" s="213"/>
      <c r="C234" s="213"/>
      <c r="D234" s="119"/>
      <c r="E234" s="119"/>
      <c r="F234" s="213"/>
      <c r="G234" s="119"/>
      <c r="H234" s="119"/>
      <c r="I234" s="120"/>
      <c r="J234" s="213"/>
      <c r="K234" s="188"/>
      <c r="L234" s="188"/>
      <c r="M234" s="44"/>
      <c r="N234" s="44"/>
      <c r="O234" s="44"/>
      <c r="P234" s="1278"/>
      <c r="Q234" s="1279"/>
    </row>
    <row r="235" spans="2:17">
      <c r="B235" s="348"/>
      <c r="C235" s="348"/>
      <c r="D235" s="348"/>
      <c r="E235" s="348"/>
      <c r="F235" s="348"/>
      <c r="G235" s="348"/>
      <c r="H235" s="348"/>
      <c r="I235" s="348"/>
      <c r="J235" s="213"/>
      <c r="K235" s="188"/>
      <c r="L235" s="188"/>
      <c r="M235" s="637"/>
      <c r="N235" s="671"/>
      <c r="O235" s="671"/>
      <c r="P235" s="672"/>
      <c r="Q235" s="673"/>
    </row>
    <row r="236" spans="2:17">
      <c r="B236" s="674"/>
      <c r="C236" s="674"/>
      <c r="D236" s="674"/>
      <c r="E236" s="674"/>
      <c r="F236" s="674"/>
      <c r="G236" s="674"/>
      <c r="H236" s="674"/>
      <c r="I236" s="674"/>
      <c r="J236" s="213"/>
      <c r="K236" s="188"/>
      <c r="L236" s="188"/>
      <c r="M236" s="675"/>
      <c r="N236" s="676"/>
      <c r="O236" s="676"/>
      <c r="P236" s="677"/>
      <c r="Q236" s="678"/>
    </row>
    <row r="237" spans="2:17">
      <c r="B237" s="496"/>
      <c r="C237" s="496"/>
      <c r="D237" s="496"/>
      <c r="E237" s="496"/>
      <c r="F237" s="496"/>
      <c r="G237" s="496"/>
      <c r="H237" s="496"/>
      <c r="I237" s="496"/>
      <c r="J237" s="213"/>
      <c r="K237" s="188"/>
      <c r="L237" s="188"/>
      <c r="M237" s="679"/>
      <c r="N237" s="680"/>
      <c r="O237" s="680"/>
      <c r="P237" s="681"/>
      <c r="Q237" s="682"/>
    </row>
    <row r="238" spans="2:17">
      <c r="B238" s="637"/>
      <c r="C238" s="637"/>
      <c r="D238" s="348"/>
      <c r="E238" s="637"/>
      <c r="F238" s="637"/>
      <c r="G238" s="637"/>
      <c r="H238" s="637"/>
      <c r="I238" s="637"/>
      <c r="J238" s="129"/>
      <c r="K238" s="44"/>
      <c r="L238" s="129"/>
      <c r="M238" s="637"/>
      <c r="N238" s="637"/>
      <c r="O238" s="637"/>
      <c r="P238" s="683"/>
      <c r="Q238" s="684"/>
    </row>
    <row r="239" spans="2:17">
      <c r="B239" s="675"/>
      <c r="C239" s="675"/>
      <c r="D239" s="674"/>
      <c r="E239" s="675"/>
      <c r="F239" s="675"/>
      <c r="G239" s="675"/>
      <c r="H239" s="675"/>
      <c r="I239" s="675"/>
      <c r="J239" s="129"/>
      <c r="K239" s="44"/>
      <c r="L239" s="129"/>
      <c r="M239" s="675"/>
      <c r="N239" s="675"/>
      <c r="O239" s="675"/>
      <c r="P239" s="685"/>
      <c r="Q239" s="686"/>
    </row>
    <row r="240" spans="2:17">
      <c r="B240" s="675"/>
      <c r="C240" s="675"/>
      <c r="D240" s="674"/>
      <c r="E240" s="675"/>
      <c r="F240" s="675"/>
      <c r="G240" s="675"/>
      <c r="H240" s="675"/>
      <c r="I240" s="675"/>
      <c r="J240" s="129"/>
      <c r="K240" s="44"/>
      <c r="L240" s="129"/>
      <c r="M240" s="675"/>
      <c r="N240" s="675"/>
      <c r="O240" s="675"/>
      <c r="P240" s="685"/>
      <c r="Q240" s="686"/>
    </row>
    <row r="241" spans="2:17">
      <c r="B241" s="675"/>
      <c r="C241" s="675"/>
      <c r="D241" s="674"/>
      <c r="E241" s="675"/>
      <c r="F241" s="675"/>
      <c r="G241" s="675"/>
      <c r="H241" s="679"/>
      <c r="I241" s="679"/>
      <c r="J241" s="129"/>
      <c r="K241" s="44"/>
      <c r="L241" s="129"/>
      <c r="M241" s="679"/>
      <c r="N241" s="679"/>
      <c r="O241" s="679"/>
      <c r="P241" s="687"/>
      <c r="Q241" s="688"/>
    </row>
    <row r="242" spans="2:17">
      <c r="B242" s="689"/>
      <c r="C242" s="689"/>
      <c r="D242" s="690"/>
      <c r="E242" s="689"/>
      <c r="F242" s="689"/>
      <c r="G242" s="689"/>
      <c r="H242" s="404"/>
      <c r="I242" s="404"/>
      <c r="J242" s="660"/>
      <c r="K242" s="32"/>
      <c r="L242" s="660"/>
      <c r="M242" s="404"/>
      <c r="N242" s="404"/>
      <c r="O242" s="404"/>
      <c r="P242" s="404"/>
      <c r="Q242" s="404"/>
    </row>
    <row r="243" spans="2:17" ht="30">
      <c r="B243" s="570" t="s">
        <v>17</v>
      </c>
      <c r="C243" s="570" t="s">
        <v>124</v>
      </c>
      <c r="D243" s="642" t="s">
        <v>125</v>
      </c>
      <c r="E243" s="570" t="s">
        <v>27</v>
      </c>
      <c r="F243" s="643" t="s">
        <v>138</v>
      </c>
      <c r="G243" s="143"/>
    </row>
    <row r="244" spans="2:17" ht="108">
      <c r="B244" s="1285" t="s">
        <v>139</v>
      </c>
      <c r="C244" s="144" t="s">
        <v>140</v>
      </c>
      <c r="D244" s="225">
        <v>25</v>
      </c>
      <c r="E244" s="233">
        <v>0</v>
      </c>
      <c r="F244" s="1461">
        <f>+E244+E245+E246</f>
        <v>0</v>
      </c>
      <c r="G244" s="145"/>
    </row>
    <row r="245" spans="2:17" ht="96">
      <c r="B245" s="1285"/>
      <c r="C245" s="144" t="s">
        <v>141</v>
      </c>
      <c r="D245" s="232">
        <v>25</v>
      </c>
      <c r="E245" s="233">
        <v>0</v>
      </c>
      <c r="F245" s="1462"/>
      <c r="G245" s="145"/>
    </row>
    <row r="246" spans="2:17" ht="60">
      <c r="B246" s="1285"/>
      <c r="C246" s="144" t="s">
        <v>142</v>
      </c>
      <c r="D246" s="225">
        <v>10</v>
      </c>
      <c r="E246" s="118">
        <v>0</v>
      </c>
      <c r="F246" s="1463"/>
      <c r="G246" s="145"/>
    </row>
    <row r="247" spans="2:17">
      <c r="C247"/>
    </row>
    <row r="250" spans="2:17">
      <c r="B250" s="42" t="s">
        <v>143</v>
      </c>
      <c r="F250" s="1"/>
      <c r="J250" s="1"/>
      <c r="L250" s="1"/>
    </row>
    <row r="253" spans="2:17">
      <c r="B253" s="43" t="s">
        <v>17</v>
      </c>
      <c r="C253" s="43" t="s">
        <v>26</v>
      </c>
      <c r="D253" s="569" t="s">
        <v>27</v>
      </c>
      <c r="E253" s="569" t="s">
        <v>28</v>
      </c>
      <c r="F253" s="1"/>
      <c r="J253" s="1"/>
      <c r="L253" s="1"/>
    </row>
    <row r="254" spans="2:17" ht="28.5">
      <c r="B254" s="49" t="s">
        <v>144</v>
      </c>
      <c r="C254" s="50">
        <v>40</v>
      </c>
      <c r="D254" s="225">
        <f>+E226</f>
        <v>0</v>
      </c>
      <c r="E254" s="1265">
        <f>+D254+D255</f>
        <v>0</v>
      </c>
      <c r="F254" s="1"/>
      <c r="J254" s="1"/>
      <c r="L254" s="1"/>
    </row>
    <row r="255" spans="2:17" ht="42.75">
      <c r="B255" s="49" t="s">
        <v>145</v>
      </c>
      <c r="C255" s="50">
        <v>60</v>
      </c>
      <c r="D255" s="225">
        <f>+F244</f>
        <v>0</v>
      </c>
      <c r="E255" s="1266"/>
      <c r="F255" s="1"/>
      <c r="J255" s="1"/>
      <c r="L255" s="1"/>
    </row>
  </sheetData>
  <mergeCells count="431">
    <mergeCell ref="C10:E10"/>
    <mergeCell ref="B14:C21"/>
    <mergeCell ref="B22:C22"/>
    <mergeCell ref="E40:E41"/>
    <mergeCell ref="M45:N45"/>
    <mergeCell ref="B56:B57"/>
    <mergeCell ref="C56:C57"/>
    <mergeCell ref="D56:E56"/>
    <mergeCell ref="B2:P2"/>
    <mergeCell ref="B4:P4"/>
    <mergeCell ref="C6:N6"/>
    <mergeCell ref="C7:N7"/>
    <mergeCell ref="C8:N8"/>
    <mergeCell ref="C9:N9"/>
    <mergeCell ref="O69:P69"/>
    <mergeCell ref="O70:P70"/>
    <mergeCell ref="O71:P71"/>
    <mergeCell ref="O72:P72"/>
    <mergeCell ref="B78:N78"/>
    <mergeCell ref="J83:L83"/>
    <mergeCell ref="P83:Q83"/>
    <mergeCell ref="C60:N60"/>
    <mergeCell ref="B62:N62"/>
    <mergeCell ref="O65:P65"/>
    <mergeCell ref="O66:P66"/>
    <mergeCell ref="O67:P67"/>
    <mergeCell ref="O68:P68"/>
    <mergeCell ref="P84:Q84"/>
    <mergeCell ref="B85:B96"/>
    <mergeCell ref="C85:C96"/>
    <mergeCell ref="D85:D91"/>
    <mergeCell ref="E85:E91"/>
    <mergeCell ref="F85:F91"/>
    <mergeCell ref="G85:G91"/>
    <mergeCell ref="H85:H91"/>
    <mergeCell ref="I85:I91"/>
    <mergeCell ref="J85:J86"/>
    <mergeCell ref="M85:M91"/>
    <mergeCell ref="N85:N91"/>
    <mergeCell ref="O85:O95"/>
    <mergeCell ref="P85:Q85"/>
    <mergeCell ref="P86:Q86"/>
    <mergeCell ref="P87:Q87"/>
    <mergeCell ref="P88:Q88"/>
    <mergeCell ref="P89:Q89"/>
    <mergeCell ref="P90:Q90"/>
    <mergeCell ref="P91:Q91"/>
    <mergeCell ref="M92:M95"/>
    <mergeCell ref="N92:N95"/>
    <mergeCell ref="P92:Q92"/>
    <mergeCell ref="P93:Q93"/>
    <mergeCell ref="P94:Q94"/>
    <mergeCell ref="P95:Q95"/>
    <mergeCell ref="D92:D95"/>
    <mergeCell ref="E92:E95"/>
    <mergeCell ref="F92:F95"/>
    <mergeCell ref="G92:G95"/>
    <mergeCell ref="H92:H95"/>
    <mergeCell ref="I92:I95"/>
    <mergeCell ref="P96:Q96"/>
    <mergeCell ref="B97:B102"/>
    <mergeCell ref="C97:C102"/>
    <mergeCell ref="D97:D98"/>
    <mergeCell ref="E97:E98"/>
    <mergeCell ref="F97:F98"/>
    <mergeCell ref="G97:G98"/>
    <mergeCell ref="H97:H98"/>
    <mergeCell ref="I97:I98"/>
    <mergeCell ref="M97:M98"/>
    <mergeCell ref="N97:N98"/>
    <mergeCell ref="O97:O102"/>
    <mergeCell ref="P97:Q102"/>
    <mergeCell ref="D99:D100"/>
    <mergeCell ref="E99:E100"/>
    <mergeCell ref="F99:F100"/>
    <mergeCell ref="G99:G100"/>
    <mergeCell ref="H99:H100"/>
    <mergeCell ref="I99:I100"/>
    <mergeCell ref="M99:M100"/>
    <mergeCell ref="N99:N100"/>
    <mergeCell ref="D101:D102"/>
    <mergeCell ref="E101:E102"/>
    <mergeCell ref="F101:F102"/>
    <mergeCell ref="G101:G102"/>
    <mergeCell ref="H101:H102"/>
    <mergeCell ref="I101:I102"/>
    <mergeCell ref="M101:M102"/>
    <mergeCell ref="N101:N102"/>
    <mergeCell ref="O103:O106"/>
    <mergeCell ref="P103:Q103"/>
    <mergeCell ref="F104:F106"/>
    <mergeCell ref="G104:G106"/>
    <mergeCell ref="H104:H106"/>
    <mergeCell ref="I104:I106"/>
    <mergeCell ref="P104:Q104"/>
    <mergeCell ref="P105:Q105"/>
    <mergeCell ref="P106:Q106"/>
    <mergeCell ref="M103:M106"/>
    <mergeCell ref="N103:N106"/>
    <mergeCell ref="H107:H110"/>
    <mergeCell ref="I107:I110"/>
    <mergeCell ref="M107:M110"/>
    <mergeCell ref="N107:N110"/>
    <mergeCell ref="O107:O110"/>
    <mergeCell ref="P107:Q107"/>
    <mergeCell ref="P108:Q108"/>
    <mergeCell ref="P109:Q109"/>
    <mergeCell ref="P110:Q110"/>
    <mergeCell ref="D122:D123"/>
    <mergeCell ref="E122:E123"/>
    <mergeCell ref="F122:F123"/>
    <mergeCell ref="G122:G123"/>
    <mergeCell ref="H122:H123"/>
    <mergeCell ref="M111:M112"/>
    <mergeCell ref="N111:N112"/>
    <mergeCell ref="O111:O112"/>
    <mergeCell ref="P111:Q112"/>
    <mergeCell ref="D113:D115"/>
    <mergeCell ref="E113:E115"/>
    <mergeCell ref="I113:I115"/>
    <mergeCell ref="M113:M115"/>
    <mergeCell ref="N113:N115"/>
    <mergeCell ref="O113:O115"/>
    <mergeCell ref="D111:D112"/>
    <mergeCell ref="E111:E112"/>
    <mergeCell ref="F111:F112"/>
    <mergeCell ref="G111:G112"/>
    <mergeCell ref="H111:H112"/>
    <mergeCell ref="I111:I112"/>
    <mergeCell ref="P113:Q113"/>
    <mergeCell ref="P114:Q114"/>
    <mergeCell ref="P115:Q115"/>
    <mergeCell ref="M116:M117"/>
    <mergeCell ref="N116:N117"/>
    <mergeCell ref="O116:O117"/>
    <mergeCell ref="P116:Q116"/>
    <mergeCell ref="P117:Q117"/>
    <mergeCell ref="D118:D120"/>
    <mergeCell ref="E118:E120"/>
    <mergeCell ref="J118:J120"/>
    <mergeCell ref="K118:K120"/>
    <mergeCell ref="L118:L120"/>
    <mergeCell ref="D116:D117"/>
    <mergeCell ref="E116:E117"/>
    <mergeCell ref="F116:F117"/>
    <mergeCell ref="G116:G117"/>
    <mergeCell ref="H116:H117"/>
    <mergeCell ref="I116:I117"/>
    <mergeCell ref="J116:J117"/>
    <mergeCell ref="H125:H126"/>
    <mergeCell ref="I125:I126"/>
    <mergeCell ref="I122:I123"/>
    <mergeCell ref="M122:M123"/>
    <mergeCell ref="N122:N123"/>
    <mergeCell ref="O122:O123"/>
    <mergeCell ref="P122:Q122"/>
    <mergeCell ref="P123:Q123"/>
    <mergeCell ref="M118:M120"/>
    <mergeCell ref="N118:N120"/>
    <mergeCell ref="O118:O120"/>
    <mergeCell ref="P118:Q120"/>
    <mergeCell ref="P121:Q121"/>
    <mergeCell ref="O127:O128"/>
    <mergeCell ref="P127:Q127"/>
    <mergeCell ref="P128:Q128"/>
    <mergeCell ref="P129:Q129"/>
    <mergeCell ref="P130:Q130"/>
    <mergeCell ref="P131:Q131"/>
    <mergeCell ref="P125:Q125"/>
    <mergeCell ref="P126:Q126"/>
    <mergeCell ref="D127:D130"/>
    <mergeCell ref="E127:E130"/>
    <mergeCell ref="F127:F130"/>
    <mergeCell ref="G127:G130"/>
    <mergeCell ref="H127:H130"/>
    <mergeCell ref="I127:I130"/>
    <mergeCell ref="M127:M128"/>
    <mergeCell ref="N127:N128"/>
    <mergeCell ref="D124:D126"/>
    <mergeCell ref="E124:E126"/>
    <mergeCell ref="M124:M126"/>
    <mergeCell ref="N124:N126"/>
    <mergeCell ref="O124:O126"/>
    <mergeCell ref="P124:Q124"/>
    <mergeCell ref="F125:F126"/>
    <mergeCell ref="G125:G126"/>
    <mergeCell ref="P132:Q132"/>
    <mergeCell ref="P133:Q133"/>
    <mergeCell ref="P134:Q134"/>
    <mergeCell ref="B135:B149"/>
    <mergeCell ref="C135:C149"/>
    <mergeCell ref="P135:Q135"/>
    <mergeCell ref="D136:D141"/>
    <mergeCell ref="E136:E141"/>
    <mergeCell ref="F136:F141"/>
    <mergeCell ref="G136:G141"/>
    <mergeCell ref="B103:B134"/>
    <mergeCell ref="C103:C134"/>
    <mergeCell ref="D103:D106"/>
    <mergeCell ref="E103:E106"/>
    <mergeCell ref="D107:D110"/>
    <mergeCell ref="E107:E110"/>
    <mergeCell ref="F107:F110"/>
    <mergeCell ref="G107:G110"/>
    <mergeCell ref="P141:Q141"/>
    <mergeCell ref="D142:D145"/>
    <mergeCell ref="E142:E145"/>
    <mergeCell ref="I142:I145"/>
    <mergeCell ref="M142:M145"/>
    <mergeCell ref="N142:N145"/>
    <mergeCell ref="O142:O145"/>
    <mergeCell ref="P142:Q142"/>
    <mergeCell ref="F143:F145"/>
    <mergeCell ref="G143:G145"/>
    <mergeCell ref="H136:H141"/>
    <mergeCell ref="I136:I141"/>
    <mergeCell ref="M136:M141"/>
    <mergeCell ref="N136:N141"/>
    <mergeCell ref="O136:O141"/>
    <mergeCell ref="P136:Q136"/>
    <mergeCell ref="P137:Q137"/>
    <mergeCell ref="P138:Q138"/>
    <mergeCell ref="P139:Q139"/>
    <mergeCell ref="P140:Q140"/>
    <mergeCell ref="D148:D149"/>
    <mergeCell ref="E148:E149"/>
    <mergeCell ref="F148:F149"/>
    <mergeCell ref="G148:G149"/>
    <mergeCell ref="H148:H149"/>
    <mergeCell ref="H143:H145"/>
    <mergeCell ref="P143:Q143"/>
    <mergeCell ref="P144:Q144"/>
    <mergeCell ref="P145:Q145"/>
    <mergeCell ref="D146:D147"/>
    <mergeCell ref="E146:E147"/>
    <mergeCell ref="F146:F147"/>
    <mergeCell ref="G146:G147"/>
    <mergeCell ref="H146:H147"/>
    <mergeCell ref="I146:I147"/>
    <mergeCell ref="I148:I149"/>
    <mergeCell ref="M148:M149"/>
    <mergeCell ref="N148:N149"/>
    <mergeCell ref="O148:O149"/>
    <mergeCell ref="P148:Q148"/>
    <mergeCell ref="P149:Q149"/>
    <mergeCell ref="M146:M147"/>
    <mergeCell ref="N146:N147"/>
    <mergeCell ref="O146:O147"/>
    <mergeCell ref="P146:Q146"/>
    <mergeCell ref="P147:Q147"/>
    <mergeCell ref="P155:Q155"/>
    <mergeCell ref="P156:Q156"/>
    <mergeCell ref="D157:D158"/>
    <mergeCell ref="E157:E158"/>
    <mergeCell ref="F157:F158"/>
    <mergeCell ref="G157:G158"/>
    <mergeCell ref="H157:H158"/>
    <mergeCell ref="I157:I158"/>
    <mergeCell ref="M157:M158"/>
    <mergeCell ref="N157:N158"/>
    <mergeCell ref="H150:H156"/>
    <mergeCell ref="I150:I156"/>
    <mergeCell ref="M150:M156"/>
    <mergeCell ref="N150:N156"/>
    <mergeCell ref="O150:O156"/>
    <mergeCell ref="P150:Q150"/>
    <mergeCell ref="P151:Q151"/>
    <mergeCell ref="P152:Q152"/>
    <mergeCell ref="P153:Q153"/>
    <mergeCell ref="P154:Q154"/>
    <mergeCell ref="D150:D156"/>
    <mergeCell ref="E150:E156"/>
    <mergeCell ref="O157:O158"/>
    <mergeCell ref="P157:Q157"/>
    <mergeCell ref="P158:Q158"/>
    <mergeCell ref="D159:D160"/>
    <mergeCell ref="E159:E160"/>
    <mergeCell ref="F159:F160"/>
    <mergeCell ref="G159:G160"/>
    <mergeCell ref="H159:H160"/>
    <mergeCell ref="I159:I160"/>
    <mergeCell ref="M159:M160"/>
    <mergeCell ref="N159:N160"/>
    <mergeCell ref="O159:O160"/>
    <mergeCell ref="P159:Q159"/>
    <mergeCell ref="P160:Q160"/>
    <mergeCell ref="B161:B195"/>
    <mergeCell ref="C161:C195"/>
    <mergeCell ref="D161:D165"/>
    <mergeCell ref="E161:E165"/>
    <mergeCell ref="F161:F165"/>
    <mergeCell ref="G161:G165"/>
    <mergeCell ref="B150:B160"/>
    <mergeCell ref="C150:C160"/>
    <mergeCell ref="H161:H165"/>
    <mergeCell ref="D172:D174"/>
    <mergeCell ref="E172:E174"/>
    <mergeCell ref="F172:F174"/>
    <mergeCell ref="G172:G174"/>
    <mergeCell ref="H172:H174"/>
    <mergeCell ref="F150:F156"/>
    <mergeCell ref="G150:G156"/>
    <mergeCell ref="I161:I165"/>
    <mergeCell ref="M161:M165"/>
    <mergeCell ref="N161:N165"/>
    <mergeCell ref="O161:O165"/>
    <mergeCell ref="P161:Q161"/>
    <mergeCell ref="P162:Q162"/>
    <mergeCell ref="P163:Q163"/>
    <mergeCell ref="P164:Q164"/>
    <mergeCell ref="P165:Q165"/>
    <mergeCell ref="P166:Q166"/>
    <mergeCell ref="P167:Q167"/>
    <mergeCell ref="P168:Q168"/>
    <mergeCell ref="P169:Q169"/>
    <mergeCell ref="D170:D171"/>
    <mergeCell ref="E170:E171"/>
    <mergeCell ref="F170:F171"/>
    <mergeCell ref="G170:G171"/>
    <mergeCell ref="H170:H171"/>
    <mergeCell ref="I170:I171"/>
    <mergeCell ref="I172:I174"/>
    <mergeCell ref="M172:M174"/>
    <mergeCell ref="N172:N174"/>
    <mergeCell ref="O172:O174"/>
    <mergeCell ref="P172:Q172"/>
    <mergeCell ref="P173:Q173"/>
    <mergeCell ref="P174:Q174"/>
    <mergeCell ref="M170:M171"/>
    <mergeCell ref="N170:N171"/>
    <mergeCell ref="O170:O171"/>
    <mergeCell ref="P170:Q170"/>
    <mergeCell ref="P171:Q171"/>
    <mergeCell ref="P175:Q175"/>
    <mergeCell ref="F176:F178"/>
    <mergeCell ref="G176:G178"/>
    <mergeCell ref="H176:H178"/>
    <mergeCell ref="P176:Q176"/>
    <mergeCell ref="P177:Q177"/>
    <mergeCell ref="P178:Q178"/>
    <mergeCell ref="D175:D178"/>
    <mergeCell ref="E175:E178"/>
    <mergeCell ref="I175:I178"/>
    <mergeCell ref="M175:M178"/>
    <mergeCell ref="N175:N178"/>
    <mergeCell ref="O175:O178"/>
    <mergeCell ref="M179:M180"/>
    <mergeCell ref="N179:N180"/>
    <mergeCell ref="O179:O180"/>
    <mergeCell ref="P179:P180"/>
    <mergeCell ref="Q179:Q180"/>
    <mergeCell ref="D181:D185"/>
    <mergeCell ref="E181:E185"/>
    <mergeCell ref="F181:F185"/>
    <mergeCell ref="G181:G185"/>
    <mergeCell ref="H181:H185"/>
    <mergeCell ref="D179:D180"/>
    <mergeCell ref="E179:E180"/>
    <mergeCell ref="F179:F180"/>
    <mergeCell ref="G179:G180"/>
    <mergeCell ref="H179:H180"/>
    <mergeCell ref="I179:I180"/>
    <mergeCell ref="I181:I185"/>
    <mergeCell ref="M181:M185"/>
    <mergeCell ref="N181:N185"/>
    <mergeCell ref="O181:O185"/>
    <mergeCell ref="P181:Q181"/>
    <mergeCell ref="P182:Q182"/>
    <mergeCell ref="P183:Q183"/>
    <mergeCell ref="P184:Q184"/>
    <mergeCell ref="P185:Q185"/>
    <mergeCell ref="D188:D191"/>
    <mergeCell ref="E188:E191"/>
    <mergeCell ref="F188:F191"/>
    <mergeCell ref="G188:G191"/>
    <mergeCell ref="H188:H191"/>
    <mergeCell ref="D186:D187"/>
    <mergeCell ref="E186:E187"/>
    <mergeCell ref="F186:F187"/>
    <mergeCell ref="G186:G187"/>
    <mergeCell ref="H186:H187"/>
    <mergeCell ref="I188:I191"/>
    <mergeCell ref="P188:Q188"/>
    <mergeCell ref="M189:M191"/>
    <mergeCell ref="N189:N191"/>
    <mergeCell ref="O189:O191"/>
    <mergeCell ref="P189:Q189"/>
    <mergeCell ref="P190:Q190"/>
    <mergeCell ref="P191:Q191"/>
    <mergeCell ref="M186:M187"/>
    <mergeCell ref="N186:N187"/>
    <mergeCell ref="O186:O187"/>
    <mergeCell ref="P186:Q186"/>
    <mergeCell ref="P187:Q187"/>
    <mergeCell ref="I186:I187"/>
    <mergeCell ref="D194:D195"/>
    <mergeCell ref="E194:E195"/>
    <mergeCell ref="F194:F195"/>
    <mergeCell ref="G194:G195"/>
    <mergeCell ref="H194:H195"/>
    <mergeCell ref="D192:D193"/>
    <mergeCell ref="E192:E193"/>
    <mergeCell ref="F192:F193"/>
    <mergeCell ref="G192:G193"/>
    <mergeCell ref="H192:H193"/>
    <mergeCell ref="I194:I195"/>
    <mergeCell ref="I192:I193"/>
    <mergeCell ref="M194:M195"/>
    <mergeCell ref="N194:N195"/>
    <mergeCell ref="O194:O195"/>
    <mergeCell ref="P194:Q194"/>
    <mergeCell ref="P195:Q195"/>
    <mergeCell ref="M192:M193"/>
    <mergeCell ref="N192:N193"/>
    <mergeCell ref="O192:O193"/>
    <mergeCell ref="P192:Q192"/>
    <mergeCell ref="P193:Q193"/>
    <mergeCell ref="E254:E255"/>
    <mergeCell ref="E226:E228"/>
    <mergeCell ref="B231:N231"/>
    <mergeCell ref="J233:L233"/>
    <mergeCell ref="P233:Q233"/>
    <mergeCell ref="P234:Q234"/>
    <mergeCell ref="B244:B246"/>
    <mergeCell ref="F244:F246"/>
    <mergeCell ref="B198:N198"/>
    <mergeCell ref="D201:E201"/>
    <mergeCell ref="D202:E202"/>
    <mergeCell ref="B205:P205"/>
    <mergeCell ref="B208:N208"/>
    <mergeCell ref="Q212:Q216"/>
  </mergeCells>
  <dataValidations count="2">
    <dataValidation type="decimal" allowBlank="1" showInputMessage="1" showErrorMessage="1" sqref="WVH983166 WLL983166 C65667 IV65662 SR65662 ACN65662 AMJ65662 AWF65662 BGB65662 BPX65662 BZT65662 CJP65662 CTL65662 DDH65662 DND65662 DWZ65662 EGV65662 EQR65662 FAN65662 FKJ65662 FUF65662 GEB65662 GNX65662 GXT65662 HHP65662 HRL65662 IBH65662 ILD65662 IUZ65662 JEV65662 JOR65662 JYN65662 KIJ65662 KSF65662 LCB65662 LLX65662 LVT65662 MFP65662 MPL65662 MZH65662 NJD65662 NSZ65662 OCV65662 OMR65662 OWN65662 PGJ65662 PQF65662 QAB65662 QJX65662 QTT65662 RDP65662 RNL65662 RXH65662 SHD65662 SQZ65662 TAV65662 TKR65662 TUN65662 UEJ65662 UOF65662 UYB65662 VHX65662 VRT65662 WBP65662 WLL65662 WVH65662 C131203 IV131198 SR131198 ACN131198 AMJ131198 AWF131198 BGB131198 BPX131198 BZT131198 CJP131198 CTL131198 DDH131198 DND131198 DWZ131198 EGV131198 EQR131198 FAN131198 FKJ131198 FUF131198 GEB131198 GNX131198 GXT131198 HHP131198 HRL131198 IBH131198 ILD131198 IUZ131198 JEV131198 JOR131198 JYN131198 KIJ131198 KSF131198 LCB131198 LLX131198 LVT131198 MFP131198 MPL131198 MZH131198 NJD131198 NSZ131198 OCV131198 OMR131198 OWN131198 PGJ131198 PQF131198 QAB131198 QJX131198 QTT131198 RDP131198 RNL131198 RXH131198 SHD131198 SQZ131198 TAV131198 TKR131198 TUN131198 UEJ131198 UOF131198 UYB131198 VHX131198 VRT131198 WBP131198 WLL131198 WVH131198 C196739 IV196734 SR196734 ACN196734 AMJ196734 AWF196734 BGB196734 BPX196734 BZT196734 CJP196734 CTL196734 DDH196734 DND196734 DWZ196734 EGV196734 EQR196734 FAN196734 FKJ196734 FUF196734 GEB196734 GNX196734 GXT196734 HHP196734 HRL196734 IBH196734 ILD196734 IUZ196734 JEV196734 JOR196734 JYN196734 KIJ196734 KSF196734 LCB196734 LLX196734 LVT196734 MFP196734 MPL196734 MZH196734 NJD196734 NSZ196734 OCV196734 OMR196734 OWN196734 PGJ196734 PQF196734 QAB196734 QJX196734 QTT196734 RDP196734 RNL196734 RXH196734 SHD196734 SQZ196734 TAV196734 TKR196734 TUN196734 UEJ196734 UOF196734 UYB196734 VHX196734 VRT196734 WBP196734 WLL196734 WVH196734 C262275 IV262270 SR262270 ACN262270 AMJ262270 AWF262270 BGB262270 BPX262270 BZT262270 CJP262270 CTL262270 DDH262270 DND262270 DWZ262270 EGV262270 EQR262270 FAN262270 FKJ262270 FUF262270 GEB262270 GNX262270 GXT262270 HHP262270 HRL262270 IBH262270 ILD262270 IUZ262270 JEV262270 JOR262270 JYN262270 KIJ262270 KSF262270 LCB262270 LLX262270 LVT262270 MFP262270 MPL262270 MZH262270 NJD262270 NSZ262270 OCV262270 OMR262270 OWN262270 PGJ262270 PQF262270 QAB262270 QJX262270 QTT262270 RDP262270 RNL262270 RXH262270 SHD262270 SQZ262270 TAV262270 TKR262270 TUN262270 UEJ262270 UOF262270 UYB262270 VHX262270 VRT262270 WBP262270 WLL262270 WVH262270 C327811 IV327806 SR327806 ACN327806 AMJ327806 AWF327806 BGB327806 BPX327806 BZT327806 CJP327806 CTL327806 DDH327806 DND327806 DWZ327806 EGV327806 EQR327806 FAN327806 FKJ327806 FUF327806 GEB327806 GNX327806 GXT327806 HHP327806 HRL327806 IBH327806 ILD327806 IUZ327806 JEV327806 JOR327806 JYN327806 KIJ327806 KSF327806 LCB327806 LLX327806 LVT327806 MFP327806 MPL327806 MZH327806 NJD327806 NSZ327806 OCV327806 OMR327806 OWN327806 PGJ327806 PQF327806 QAB327806 QJX327806 QTT327806 RDP327806 RNL327806 RXH327806 SHD327806 SQZ327806 TAV327806 TKR327806 TUN327806 UEJ327806 UOF327806 UYB327806 VHX327806 VRT327806 WBP327806 WLL327806 WVH327806 C393347 IV393342 SR393342 ACN393342 AMJ393342 AWF393342 BGB393342 BPX393342 BZT393342 CJP393342 CTL393342 DDH393342 DND393342 DWZ393342 EGV393342 EQR393342 FAN393342 FKJ393342 FUF393342 GEB393342 GNX393342 GXT393342 HHP393342 HRL393342 IBH393342 ILD393342 IUZ393342 JEV393342 JOR393342 JYN393342 KIJ393342 KSF393342 LCB393342 LLX393342 LVT393342 MFP393342 MPL393342 MZH393342 NJD393342 NSZ393342 OCV393342 OMR393342 OWN393342 PGJ393342 PQF393342 QAB393342 QJX393342 QTT393342 RDP393342 RNL393342 RXH393342 SHD393342 SQZ393342 TAV393342 TKR393342 TUN393342 UEJ393342 UOF393342 UYB393342 VHX393342 VRT393342 WBP393342 WLL393342 WVH393342 C458883 IV458878 SR458878 ACN458878 AMJ458878 AWF458878 BGB458878 BPX458878 BZT458878 CJP458878 CTL458878 DDH458878 DND458878 DWZ458878 EGV458878 EQR458878 FAN458878 FKJ458878 FUF458878 GEB458878 GNX458878 GXT458878 HHP458878 HRL458878 IBH458878 ILD458878 IUZ458878 JEV458878 JOR458878 JYN458878 KIJ458878 KSF458878 LCB458878 LLX458878 LVT458878 MFP458878 MPL458878 MZH458878 NJD458878 NSZ458878 OCV458878 OMR458878 OWN458878 PGJ458878 PQF458878 QAB458878 QJX458878 QTT458878 RDP458878 RNL458878 RXH458878 SHD458878 SQZ458878 TAV458878 TKR458878 TUN458878 UEJ458878 UOF458878 UYB458878 VHX458878 VRT458878 WBP458878 WLL458878 WVH458878 C524419 IV524414 SR524414 ACN524414 AMJ524414 AWF524414 BGB524414 BPX524414 BZT524414 CJP524414 CTL524414 DDH524414 DND524414 DWZ524414 EGV524414 EQR524414 FAN524414 FKJ524414 FUF524414 GEB524414 GNX524414 GXT524414 HHP524414 HRL524414 IBH524414 ILD524414 IUZ524414 JEV524414 JOR524414 JYN524414 KIJ524414 KSF524414 LCB524414 LLX524414 LVT524414 MFP524414 MPL524414 MZH524414 NJD524414 NSZ524414 OCV524414 OMR524414 OWN524414 PGJ524414 PQF524414 QAB524414 QJX524414 QTT524414 RDP524414 RNL524414 RXH524414 SHD524414 SQZ524414 TAV524414 TKR524414 TUN524414 UEJ524414 UOF524414 UYB524414 VHX524414 VRT524414 WBP524414 WLL524414 WVH524414 C589955 IV589950 SR589950 ACN589950 AMJ589950 AWF589950 BGB589950 BPX589950 BZT589950 CJP589950 CTL589950 DDH589950 DND589950 DWZ589950 EGV589950 EQR589950 FAN589950 FKJ589950 FUF589950 GEB589950 GNX589950 GXT589950 HHP589950 HRL589950 IBH589950 ILD589950 IUZ589950 JEV589950 JOR589950 JYN589950 KIJ589950 KSF589950 LCB589950 LLX589950 LVT589950 MFP589950 MPL589950 MZH589950 NJD589950 NSZ589950 OCV589950 OMR589950 OWN589950 PGJ589950 PQF589950 QAB589950 QJX589950 QTT589950 RDP589950 RNL589950 RXH589950 SHD589950 SQZ589950 TAV589950 TKR589950 TUN589950 UEJ589950 UOF589950 UYB589950 VHX589950 VRT589950 WBP589950 WLL589950 WVH589950 C655491 IV655486 SR655486 ACN655486 AMJ655486 AWF655486 BGB655486 BPX655486 BZT655486 CJP655486 CTL655486 DDH655486 DND655486 DWZ655486 EGV655486 EQR655486 FAN655486 FKJ655486 FUF655486 GEB655486 GNX655486 GXT655486 HHP655486 HRL655486 IBH655486 ILD655486 IUZ655486 JEV655486 JOR655486 JYN655486 KIJ655486 KSF655486 LCB655486 LLX655486 LVT655486 MFP655486 MPL655486 MZH655486 NJD655486 NSZ655486 OCV655486 OMR655486 OWN655486 PGJ655486 PQF655486 QAB655486 QJX655486 QTT655486 RDP655486 RNL655486 RXH655486 SHD655486 SQZ655486 TAV655486 TKR655486 TUN655486 UEJ655486 UOF655486 UYB655486 VHX655486 VRT655486 WBP655486 WLL655486 WVH655486 C721027 IV721022 SR721022 ACN721022 AMJ721022 AWF721022 BGB721022 BPX721022 BZT721022 CJP721022 CTL721022 DDH721022 DND721022 DWZ721022 EGV721022 EQR721022 FAN721022 FKJ721022 FUF721022 GEB721022 GNX721022 GXT721022 HHP721022 HRL721022 IBH721022 ILD721022 IUZ721022 JEV721022 JOR721022 JYN721022 KIJ721022 KSF721022 LCB721022 LLX721022 LVT721022 MFP721022 MPL721022 MZH721022 NJD721022 NSZ721022 OCV721022 OMR721022 OWN721022 PGJ721022 PQF721022 QAB721022 QJX721022 QTT721022 RDP721022 RNL721022 RXH721022 SHD721022 SQZ721022 TAV721022 TKR721022 TUN721022 UEJ721022 UOF721022 UYB721022 VHX721022 VRT721022 WBP721022 WLL721022 WVH721022 C786563 IV786558 SR786558 ACN786558 AMJ786558 AWF786558 BGB786558 BPX786558 BZT786558 CJP786558 CTL786558 DDH786558 DND786558 DWZ786558 EGV786558 EQR786558 FAN786558 FKJ786558 FUF786558 GEB786558 GNX786558 GXT786558 HHP786558 HRL786558 IBH786558 ILD786558 IUZ786558 JEV786558 JOR786558 JYN786558 KIJ786558 KSF786558 LCB786558 LLX786558 LVT786558 MFP786558 MPL786558 MZH786558 NJD786558 NSZ786558 OCV786558 OMR786558 OWN786558 PGJ786558 PQF786558 QAB786558 QJX786558 QTT786558 RDP786558 RNL786558 RXH786558 SHD786558 SQZ786558 TAV786558 TKR786558 TUN786558 UEJ786558 UOF786558 UYB786558 VHX786558 VRT786558 WBP786558 WLL786558 WVH786558 C852099 IV852094 SR852094 ACN852094 AMJ852094 AWF852094 BGB852094 BPX852094 BZT852094 CJP852094 CTL852094 DDH852094 DND852094 DWZ852094 EGV852094 EQR852094 FAN852094 FKJ852094 FUF852094 GEB852094 GNX852094 GXT852094 HHP852094 HRL852094 IBH852094 ILD852094 IUZ852094 JEV852094 JOR852094 JYN852094 KIJ852094 KSF852094 LCB852094 LLX852094 LVT852094 MFP852094 MPL852094 MZH852094 NJD852094 NSZ852094 OCV852094 OMR852094 OWN852094 PGJ852094 PQF852094 QAB852094 QJX852094 QTT852094 RDP852094 RNL852094 RXH852094 SHD852094 SQZ852094 TAV852094 TKR852094 TUN852094 UEJ852094 UOF852094 UYB852094 VHX852094 VRT852094 WBP852094 WLL852094 WVH852094 C917635 IV917630 SR917630 ACN917630 AMJ917630 AWF917630 BGB917630 BPX917630 BZT917630 CJP917630 CTL917630 DDH917630 DND917630 DWZ917630 EGV917630 EQR917630 FAN917630 FKJ917630 FUF917630 GEB917630 GNX917630 GXT917630 HHP917630 HRL917630 IBH917630 ILD917630 IUZ917630 JEV917630 JOR917630 JYN917630 KIJ917630 KSF917630 LCB917630 LLX917630 LVT917630 MFP917630 MPL917630 MZH917630 NJD917630 NSZ917630 OCV917630 OMR917630 OWN917630 PGJ917630 PQF917630 QAB917630 QJX917630 QTT917630 RDP917630 RNL917630 RXH917630 SHD917630 SQZ917630 TAV917630 TKR917630 TUN917630 UEJ917630 UOF917630 UYB917630 VHX917630 VRT917630 WBP917630 WLL917630 WVH917630 C983171 IV983166 SR983166 ACN983166 AMJ983166 AWF983166 BGB983166 BPX983166 BZT983166 CJP983166 CTL983166 DDH983166 DND983166 DWZ983166 EGV983166 EQR983166 FAN983166 FKJ983166 FUF983166 GEB983166 GNX983166 GXT983166 HHP983166 HRL983166 IBH983166 ILD983166 IUZ983166 JEV983166 JOR983166 JYN983166 KIJ983166 KSF983166 LCB983166 LLX983166 LVT983166 MFP983166 MPL983166 MZH983166 NJD983166 NSZ983166 OCV983166 OMR983166 OWN983166 PGJ983166 PQF983166 QAB983166 QJX983166 QTT983166 RDP983166 RNL983166 RXH983166 SHD983166 SQZ983166 TAV983166 TKR983166 TUN983166 UEJ983166 UOF983166 UYB983166 VHX983166 VRT983166 WBP9831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166 A65662 IS65662 SO65662 ACK65662 AMG65662 AWC65662 BFY65662 BPU65662 BZQ65662 CJM65662 CTI65662 DDE65662 DNA65662 DWW65662 EGS65662 EQO65662 FAK65662 FKG65662 FUC65662 GDY65662 GNU65662 GXQ65662 HHM65662 HRI65662 IBE65662 ILA65662 IUW65662 JES65662 JOO65662 JYK65662 KIG65662 KSC65662 LBY65662 LLU65662 LVQ65662 MFM65662 MPI65662 MZE65662 NJA65662 NSW65662 OCS65662 OMO65662 OWK65662 PGG65662 PQC65662 PZY65662 QJU65662 QTQ65662 RDM65662 RNI65662 RXE65662 SHA65662 SQW65662 TAS65662 TKO65662 TUK65662 UEG65662 UOC65662 UXY65662 VHU65662 VRQ65662 WBM65662 WLI65662 WVE65662 A131198 IS131198 SO131198 ACK131198 AMG131198 AWC131198 BFY131198 BPU131198 BZQ131198 CJM131198 CTI131198 DDE131198 DNA131198 DWW131198 EGS131198 EQO131198 FAK131198 FKG131198 FUC131198 GDY131198 GNU131198 GXQ131198 HHM131198 HRI131198 IBE131198 ILA131198 IUW131198 JES131198 JOO131198 JYK131198 KIG131198 KSC131198 LBY131198 LLU131198 LVQ131198 MFM131198 MPI131198 MZE131198 NJA131198 NSW131198 OCS131198 OMO131198 OWK131198 PGG131198 PQC131198 PZY131198 QJU131198 QTQ131198 RDM131198 RNI131198 RXE131198 SHA131198 SQW131198 TAS131198 TKO131198 TUK131198 UEG131198 UOC131198 UXY131198 VHU131198 VRQ131198 WBM131198 WLI131198 WVE131198 A196734 IS196734 SO196734 ACK196734 AMG196734 AWC196734 BFY196734 BPU196734 BZQ196734 CJM196734 CTI196734 DDE196734 DNA196734 DWW196734 EGS196734 EQO196734 FAK196734 FKG196734 FUC196734 GDY196734 GNU196734 GXQ196734 HHM196734 HRI196734 IBE196734 ILA196734 IUW196734 JES196734 JOO196734 JYK196734 KIG196734 KSC196734 LBY196734 LLU196734 LVQ196734 MFM196734 MPI196734 MZE196734 NJA196734 NSW196734 OCS196734 OMO196734 OWK196734 PGG196734 PQC196734 PZY196734 QJU196734 QTQ196734 RDM196734 RNI196734 RXE196734 SHA196734 SQW196734 TAS196734 TKO196734 TUK196734 UEG196734 UOC196734 UXY196734 VHU196734 VRQ196734 WBM196734 WLI196734 WVE196734 A262270 IS262270 SO262270 ACK262270 AMG262270 AWC262270 BFY262270 BPU262270 BZQ262270 CJM262270 CTI262270 DDE262270 DNA262270 DWW262270 EGS262270 EQO262270 FAK262270 FKG262270 FUC262270 GDY262270 GNU262270 GXQ262270 HHM262270 HRI262270 IBE262270 ILA262270 IUW262270 JES262270 JOO262270 JYK262270 KIG262270 KSC262270 LBY262270 LLU262270 LVQ262270 MFM262270 MPI262270 MZE262270 NJA262270 NSW262270 OCS262270 OMO262270 OWK262270 PGG262270 PQC262270 PZY262270 QJU262270 QTQ262270 RDM262270 RNI262270 RXE262270 SHA262270 SQW262270 TAS262270 TKO262270 TUK262270 UEG262270 UOC262270 UXY262270 VHU262270 VRQ262270 WBM262270 WLI262270 WVE262270 A327806 IS327806 SO327806 ACK327806 AMG327806 AWC327806 BFY327806 BPU327806 BZQ327806 CJM327806 CTI327806 DDE327806 DNA327806 DWW327806 EGS327806 EQO327806 FAK327806 FKG327806 FUC327806 GDY327806 GNU327806 GXQ327806 HHM327806 HRI327806 IBE327806 ILA327806 IUW327806 JES327806 JOO327806 JYK327806 KIG327806 KSC327806 LBY327806 LLU327806 LVQ327806 MFM327806 MPI327806 MZE327806 NJA327806 NSW327806 OCS327806 OMO327806 OWK327806 PGG327806 PQC327806 PZY327806 QJU327806 QTQ327806 RDM327806 RNI327806 RXE327806 SHA327806 SQW327806 TAS327806 TKO327806 TUK327806 UEG327806 UOC327806 UXY327806 VHU327806 VRQ327806 WBM327806 WLI327806 WVE327806 A393342 IS393342 SO393342 ACK393342 AMG393342 AWC393342 BFY393342 BPU393342 BZQ393342 CJM393342 CTI393342 DDE393342 DNA393342 DWW393342 EGS393342 EQO393342 FAK393342 FKG393342 FUC393342 GDY393342 GNU393342 GXQ393342 HHM393342 HRI393342 IBE393342 ILA393342 IUW393342 JES393342 JOO393342 JYK393342 KIG393342 KSC393342 LBY393342 LLU393342 LVQ393342 MFM393342 MPI393342 MZE393342 NJA393342 NSW393342 OCS393342 OMO393342 OWK393342 PGG393342 PQC393342 PZY393342 QJU393342 QTQ393342 RDM393342 RNI393342 RXE393342 SHA393342 SQW393342 TAS393342 TKO393342 TUK393342 UEG393342 UOC393342 UXY393342 VHU393342 VRQ393342 WBM393342 WLI393342 WVE393342 A458878 IS458878 SO458878 ACK458878 AMG458878 AWC458878 BFY458878 BPU458878 BZQ458878 CJM458878 CTI458878 DDE458878 DNA458878 DWW458878 EGS458878 EQO458878 FAK458878 FKG458878 FUC458878 GDY458878 GNU458878 GXQ458878 HHM458878 HRI458878 IBE458878 ILA458878 IUW458878 JES458878 JOO458878 JYK458878 KIG458878 KSC458878 LBY458878 LLU458878 LVQ458878 MFM458878 MPI458878 MZE458878 NJA458878 NSW458878 OCS458878 OMO458878 OWK458878 PGG458878 PQC458878 PZY458878 QJU458878 QTQ458878 RDM458878 RNI458878 RXE458878 SHA458878 SQW458878 TAS458878 TKO458878 TUK458878 UEG458878 UOC458878 UXY458878 VHU458878 VRQ458878 WBM458878 WLI458878 WVE458878 A524414 IS524414 SO524414 ACK524414 AMG524414 AWC524414 BFY524414 BPU524414 BZQ524414 CJM524414 CTI524414 DDE524414 DNA524414 DWW524414 EGS524414 EQO524414 FAK524414 FKG524414 FUC524414 GDY524414 GNU524414 GXQ524414 HHM524414 HRI524414 IBE524414 ILA524414 IUW524414 JES524414 JOO524414 JYK524414 KIG524414 KSC524414 LBY524414 LLU524414 LVQ524414 MFM524414 MPI524414 MZE524414 NJA524414 NSW524414 OCS524414 OMO524414 OWK524414 PGG524414 PQC524414 PZY524414 QJU524414 QTQ524414 RDM524414 RNI524414 RXE524414 SHA524414 SQW524414 TAS524414 TKO524414 TUK524414 UEG524414 UOC524414 UXY524414 VHU524414 VRQ524414 WBM524414 WLI524414 WVE524414 A589950 IS589950 SO589950 ACK589950 AMG589950 AWC589950 BFY589950 BPU589950 BZQ589950 CJM589950 CTI589950 DDE589950 DNA589950 DWW589950 EGS589950 EQO589950 FAK589950 FKG589950 FUC589950 GDY589950 GNU589950 GXQ589950 HHM589950 HRI589950 IBE589950 ILA589950 IUW589950 JES589950 JOO589950 JYK589950 KIG589950 KSC589950 LBY589950 LLU589950 LVQ589950 MFM589950 MPI589950 MZE589950 NJA589950 NSW589950 OCS589950 OMO589950 OWK589950 PGG589950 PQC589950 PZY589950 QJU589950 QTQ589950 RDM589950 RNI589950 RXE589950 SHA589950 SQW589950 TAS589950 TKO589950 TUK589950 UEG589950 UOC589950 UXY589950 VHU589950 VRQ589950 WBM589950 WLI589950 WVE589950 A655486 IS655486 SO655486 ACK655486 AMG655486 AWC655486 BFY655486 BPU655486 BZQ655486 CJM655486 CTI655486 DDE655486 DNA655486 DWW655486 EGS655486 EQO655486 FAK655486 FKG655486 FUC655486 GDY655486 GNU655486 GXQ655486 HHM655486 HRI655486 IBE655486 ILA655486 IUW655486 JES655486 JOO655486 JYK655486 KIG655486 KSC655486 LBY655486 LLU655486 LVQ655486 MFM655486 MPI655486 MZE655486 NJA655486 NSW655486 OCS655486 OMO655486 OWK655486 PGG655486 PQC655486 PZY655486 QJU655486 QTQ655486 RDM655486 RNI655486 RXE655486 SHA655486 SQW655486 TAS655486 TKO655486 TUK655486 UEG655486 UOC655486 UXY655486 VHU655486 VRQ655486 WBM655486 WLI655486 WVE655486 A721022 IS721022 SO721022 ACK721022 AMG721022 AWC721022 BFY721022 BPU721022 BZQ721022 CJM721022 CTI721022 DDE721022 DNA721022 DWW721022 EGS721022 EQO721022 FAK721022 FKG721022 FUC721022 GDY721022 GNU721022 GXQ721022 HHM721022 HRI721022 IBE721022 ILA721022 IUW721022 JES721022 JOO721022 JYK721022 KIG721022 KSC721022 LBY721022 LLU721022 LVQ721022 MFM721022 MPI721022 MZE721022 NJA721022 NSW721022 OCS721022 OMO721022 OWK721022 PGG721022 PQC721022 PZY721022 QJU721022 QTQ721022 RDM721022 RNI721022 RXE721022 SHA721022 SQW721022 TAS721022 TKO721022 TUK721022 UEG721022 UOC721022 UXY721022 VHU721022 VRQ721022 WBM721022 WLI721022 WVE721022 A786558 IS786558 SO786558 ACK786558 AMG786558 AWC786558 BFY786558 BPU786558 BZQ786558 CJM786558 CTI786558 DDE786558 DNA786558 DWW786558 EGS786558 EQO786558 FAK786558 FKG786558 FUC786558 GDY786558 GNU786558 GXQ786558 HHM786558 HRI786558 IBE786558 ILA786558 IUW786558 JES786558 JOO786558 JYK786558 KIG786558 KSC786558 LBY786558 LLU786558 LVQ786558 MFM786558 MPI786558 MZE786558 NJA786558 NSW786558 OCS786558 OMO786558 OWK786558 PGG786558 PQC786558 PZY786558 QJU786558 QTQ786558 RDM786558 RNI786558 RXE786558 SHA786558 SQW786558 TAS786558 TKO786558 TUK786558 UEG786558 UOC786558 UXY786558 VHU786558 VRQ786558 WBM786558 WLI786558 WVE786558 A852094 IS852094 SO852094 ACK852094 AMG852094 AWC852094 BFY852094 BPU852094 BZQ852094 CJM852094 CTI852094 DDE852094 DNA852094 DWW852094 EGS852094 EQO852094 FAK852094 FKG852094 FUC852094 GDY852094 GNU852094 GXQ852094 HHM852094 HRI852094 IBE852094 ILA852094 IUW852094 JES852094 JOO852094 JYK852094 KIG852094 KSC852094 LBY852094 LLU852094 LVQ852094 MFM852094 MPI852094 MZE852094 NJA852094 NSW852094 OCS852094 OMO852094 OWK852094 PGG852094 PQC852094 PZY852094 QJU852094 QTQ852094 RDM852094 RNI852094 RXE852094 SHA852094 SQW852094 TAS852094 TKO852094 TUK852094 UEG852094 UOC852094 UXY852094 VHU852094 VRQ852094 WBM852094 WLI852094 WVE852094 A917630 IS917630 SO917630 ACK917630 AMG917630 AWC917630 BFY917630 BPU917630 BZQ917630 CJM917630 CTI917630 DDE917630 DNA917630 DWW917630 EGS917630 EQO917630 FAK917630 FKG917630 FUC917630 GDY917630 GNU917630 GXQ917630 HHM917630 HRI917630 IBE917630 ILA917630 IUW917630 JES917630 JOO917630 JYK917630 KIG917630 KSC917630 LBY917630 LLU917630 LVQ917630 MFM917630 MPI917630 MZE917630 NJA917630 NSW917630 OCS917630 OMO917630 OWK917630 PGG917630 PQC917630 PZY917630 QJU917630 QTQ917630 RDM917630 RNI917630 RXE917630 SHA917630 SQW917630 TAS917630 TKO917630 TUK917630 UEG917630 UOC917630 UXY917630 VHU917630 VRQ917630 WBM917630 WLI917630 WVE917630 A983166 IS983166 SO983166 ACK983166 AMG983166 AWC983166 BFY983166 BPU983166 BZQ983166 CJM983166 CTI983166 DDE983166 DNA983166 DWW983166 EGS983166 EQO983166 FAK983166 FKG983166 FUC983166 GDY983166 GNU983166 GXQ983166 HHM983166 HRI983166 IBE983166 ILA983166 IUW983166 JES983166 JOO983166 JYK983166 KIG983166 KSC983166 LBY983166 LLU983166 LVQ983166 MFM983166 MPI983166 MZE983166 NJA983166 NSW983166 OCS983166 OMO983166 OWK983166 PGG983166 PQC983166 PZY983166 QJU983166 QTQ983166 RDM983166 RNI983166 RXE983166 SHA983166 SQW983166 TAS983166 TKO983166 TUK983166 UEG983166 UOC983166 UXY983166 VHU983166 VRQ983166 WBM983166 WLI9831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dimension ref="A2:Z177"/>
  <sheetViews>
    <sheetView zoomScale="70" zoomScaleNormal="70" workbookViewId="0">
      <selection activeCell="B14" sqref="B14:C21"/>
    </sheetView>
  </sheetViews>
  <sheetFormatPr baseColWidth="10" defaultRowHeight="15"/>
  <cols>
    <col min="1" max="1" width="3.140625" style="1" bestFit="1" customWidth="1"/>
    <col min="2" max="2" width="102.7109375" style="1" bestFit="1" customWidth="1"/>
    <col min="3" max="3" width="31.140625" style="1" customWidth="1"/>
    <col min="4" max="4" width="38.140625" style="15" customWidth="1"/>
    <col min="5" max="5" width="25" style="1" customWidth="1"/>
    <col min="6" max="7" width="29.7109375" style="1" customWidth="1"/>
    <col min="8" max="8" width="24.5703125" style="1" customWidth="1"/>
    <col min="9" max="9" width="24" style="1" customWidth="1"/>
    <col min="10" max="10" width="28.85546875" style="1" customWidth="1"/>
    <col min="11" max="11" width="25.140625" style="1" customWidth="1"/>
    <col min="12" max="12" width="37.42578125" style="1" customWidth="1"/>
    <col min="13" max="13" width="18.7109375" style="1" customWidth="1"/>
    <col min="14" max="14" width="22.140625" style="1" customWidth="1"/>
    <col min="15" max="15" width="26.140625" style="1" customWidth="1"/>
    <col min="16" max="16" width="19.5703125" style="1" bestFit="1" customWidth="1"/>
    <col min="17" max="17" width="26.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1599</v>
      </c>
      <c r="D6" s="1258"/>
      <c r="E6" s="1258"/>
      <c r="F6" s="1258"/>
      <c r="G6" s="1258"/>
      <c r="H6" s="1258"/>
      <c r="I6" s="1258"/>
      <c r="J6" s="1258"/>
      <c r="K6" s="1258"/>
      <c r="L6" s="1258"/>
      <c r="M6" s="1258"/>
      <c r="N6" s="1259"/>
    </row>
    <row r="7" spans="2:16" ht="16.5" thickBot="1">
      <c r="B7" s="5" t="s">
        <v>4</v>
      </c>
      <c r="C7" s="1627" t="s">
        <v>53</v>
      </c>
      <c r="D7" s="1627"/>
      <c r="E7" s="1627"/>
      <c r="F7" s="1627"/>
      <c r="G7" s="1627"/>
      <c r="H7" s="1627"/>
      <c r="I7" s="1627"/>
      <c r="J7" s="1627"/>
      <c r="K7" s="1627"/>
      <c r="L7" s="1627"/>
      <c r="M7" s="1627"/>
      <c r="N7" s="1628"/>
    </row>
    <row r="8" spans="2:16" ht="16.5" thickBot="1">
      <c r="B8" s="5" t="s">
        <v>5</v>
      </c>
      <c r="C8" s="1627" t="s">
        <v>53</v>
      </c>
      <c r="D8" s="1627"/>
      <c r="E8" s="1627"/>
      <c r="F8" s="1627"/>
      <c r="G8" s="1627"/>
      <c r="H8" s="1627"/>
      <c r="I8" s="1627"/>
      <c r="J8" s="1627"/>
      <c r="K8" s="1627"/>
      <c r="L8" s="1627"/>
      <c r="M8" s="1627"/>
      <c r="N8" s="1628"/>
    </row>
    <row r="9" spans="2:16" ht="16.5" thickBot="1">
      <c r="B9" s="5" t="s">
        <v>6</v>
      </c>
      <c r="C9" s="1627" t="s">
        <v>53</v>
      </c>
      <c r="D9" s="1627"/>
      <c r="E9" s="1627"/>
      <c r="F9" s="1627"/>
      <c r="G9" s="1627"/>
      <c r="H9" s="1627"/>
      <c r="I9" s="1627"/>
      <c r="J9" s="1627"/>
      <c r="K9" s="1627"/>
      <c r="L9" s="1627"/>
      <c r="M9" s="1627"/>
      <c r="N9" s="1628"/>
    </row>
    <row r="10" spans="2:16" ht="16.5" thickBot="1">
      <c r="B10" s="5" t="s">
        <v>146</v>
      </c>
      <c r="C10" s="1260" t="s">
        <v>1600</v>
      </c>
      <c r="D10" s="1260"/>
      <c r="E10" s="1261"/>
      <c r="F10" s="6"/>
      <c r="G10" s="6"/>
      <c r="H10" s="6"/>
      <c r="I10" s="6"/>
      <c r="J10" s="6"/>
      <c r="K10" s="6"/>
      <c r="L10" s="6"/>
      <c r="M10" s="6"/>
      <c r="N10" s="7"/>
    </row>
    <row r="11" spans="2:16" ht="16.5" thickBot="1">
      <c r="B11" s="8" t="s">
        <v>8</v>
      </c>
      <c r="C11" s="9">
        <v>41977</v>
      </c>
      <c r="D11" s="533"/>
      <c r="E11" s="10"/>
      <c r="F11" s="10"/>
      <c r="G11" s="10"/>
      <c r="H11" s="10"/>
      <c r="I11" s="10"/>
      <c r="J11" s="10"/>
      <c r="K11" s="10"/>
      <c r="L11" s="10"/>
      <c r="M11" s="10"/>
      <c r="N11" s="11"/>
    </row>
    <row r="12" spans="2:16" ht="15.75">
      <c r="B12" s="12"/>
      <c r="C12" s="13"/>
      <c r="D12" s="691"/>
      <c r="E12" s="14"/>
      <c r="F12" s="14"/>
      <c r="G12" s="14"/>
      <c r="H12" s="14"/>
      <c r="I12" s="15"/>
      <c r="J12" s="15"/>
      <c r="K12" s="15"/>
      <c r="L12" s="15"/>
      <c r="M12" s="15"/>
      <c r="N12" s="14"/>
    </row>
    <row r="13" spans="2:16">
      <c r="I13" s="15"/>
      <c r="J13" s="15"/>
      <c r="K13" s="15"/>
      <c r="L13" s="15"/>
      <c r="M13" s="15"/>
      <c r="N13" s="16"/>
    </row>
    <row r="14" spans="2:16">
      <c r="B14" s="1262" t="s">
        <v>9</v>
      </c>
      <c r="C14" s="1262"/>
      <c r="D14" s="227" t="s">
        <v>10</v>
      </c>
      <c r="E14" s="227" t="s">
        <v>11</v>
      </c>
      <c r="F14" s="227" t="s">
        <v>12</v>
      </c>
      <c r="G14" s="147"/>
      <c r="I14" s="19"/>
      <c r="J14" s="19"/>
      <c r="K14" s="19"/>
      <c r="L14" s="19"/>
      <c r="M14" s="19"/>
      <c r="N14" s="16"/>
    </row>
    <row r="15" spans="2:16">
      <c r="B15" s="1262"/>
      <c r="C15" s="1262"/>
      <c r="D15" s="227">
        <v>5</v>
      </c>
      <c r="E15" s="692">
        <v>649455391</v>
      </c>
      <c r="F15" s="693">
        <v>311</v>
      </c>
      <c r="G15" s="148"/>
      <c r="I15" s="23"/>
      <c r="J15" s="23"/>
      <c r="K15" s="23"/>
      <c r="L15" s="23"/>
      <c r="M15" s="23"/>
      <c r="N15" s="16"/>
    </row>
    <row r="16" spans="2:16">
      <c r="B16" s="1262"/>
      <c r="C16" s="1262"/>
      <c r="D16" s="227"/>
      <c r="E16" s="20"/>
      <c r="F16" s="20"/>
      <c r="G16" s="148"/>
      <c r="I16" s="23"/>
      <c r="J16" s="23"/>
      <c r="K16" s="23"/>
      <c r="L16" s="23"/>
      <c r="M16" s="23"/>
      <c r="N16" s="16"/>
    </row>
    <row r="17" spans="1:14">
      <c r="B17" s="1262"/>
      <c r="C17" s="1262"/>
      <c r="D17" s="227"/>
      <c r="E17" s="20"/>
      <c r="F17" s="20"/>
      <c r="G17" s="148"/>
      <c r="I17" s="23"/>
      <c r="J17" s="23"/>
      <c r="K17" s="23"/>
      <c r="L17" s="23"/>
      <c r="M17" s="23"/>
      <c r="N17" s="16"/>
    </row>
    <row r="18" spans="1:14">
      <c r="B18" s="1262"/>
      <c r="C18" s="1262"/>
      <c r="D18" s="227"/>
      <c r="E18" s="24"/>
      <c r="F18" s="20"/>
      <c r="G18" s="148"/>
      <c r="H18" s="25"/>
      <c r="I18" s="23"/>
      <c r="J18" s="23"/>
      <c r="K18" s="23"/>
      <c r="L18" s="23"/>
      <c r="M18" s="23"/>
      <c r="N18" s="26"/>
    </row>
    <row r="19" spans="1:14">
      <c r="B19" s="1262"/>
      <c r="C19" s="1262"/>
      <c r="D19" s="227"/>
      <c r="E19" s="694"/>
      <c r="F19" s="693"/>
      <c r="G19" s="148"/>
      <c r="H19" s="25"/>
      <c r="I19" s="27"/>
      <c r="J19" s="27"/>
      <c r="K19" s="27"/>
      <c r="L19" s="27"/>
      <c r="M19" s="27"/>
      <c r="N19" s="26"/>
    </row>
    <row r="20" spans="1:14">
      <c r="B20" s="1262"/>
      <c r="C20" s="1262"/>
      <c r="D20" s="227"/>
      <c r="E20" s="24"/>
      <c r="F20" s="20"/>
      <c r="G20" s="148"/>
      <c r="H20" s="25"/>
      <c r="I20" s="15"/>
      <c r="J20" s="15"/>
      <c r="K20" s="15"/>
      <c r="L20" s="15"/>
      <c r="M20" s="15"/>
      <c r="N20" s="26"/>
    </row>
    <row r="21" spans="1:14">
      <c r="B21" s="1262"/>
      <c r="C21" s="1262"/>
      <c r="D21" s="227"/>
      <c r="E21" s="24"/>
      <c r="F21" s="20"/>
      <c r="G21" s="148"/>
      <c r="H21" s="25"/>
      <c r="I21" s="15"/>
      <c r="J21" s="15"/>
      <c r="K21" s="15"/>
      <c r="L21" s="15"/>
      <c r="M21" s="15"/>
      <c r="N21" s="26"/>
    </row>
    <row r="22" spans="1:14" ht="15.75" thickBot="1">
      <c r="B22" s="1263" t="s">
        <v>13</v>
      </c>
      <c r="C22" s="1264"/>
      <c r="D22" s="227"/>
      <c r="E22" s="644">
        <f>E15+E16+E17+E18+E19+E20+E21</f>
        <v>649455391</v>
      </c>
      <c r="F22" s="645">
        <f>F15+F16+F17+F18+F19+F20+F21</f>
        <v>311</v>
      </c>
      <c r="G22" s="148"/>
      <c r="H22" s="25"/>
      <c r="I22" s="15"/>
      <c r="J22" s="15"/>
      <c r="K22" s="15"/>
      <c r="L22" s="15"/>
      <c r="M22" s="15"/>
      <c r="N22" s="26"/>
    </row>
    <row r="23" spans="1:14" ht="45.75" thickBot="1">
      <c r="A23" s="30"/>
      <c r="B23" s="31" t="s">
        <v>14</v>
      </c>
      <c r="C23" s="31" t="s">
        <v>15</v>
      </c>
      <c r="E23" s="19"/>
      <c r="F23" s="695"/>
      <c r="G23" s="19"/>
      <c r="H23" s="19"/>
      <c r="I23" s="32"/>
      <c r="J23" s="32"/>
      <c r="K23" s="32"/>
      <c r="L23" s="32"/>
      <c r="M23" s="32"/>
    </row>
    <row r="24" spans="1:14" ht="15.75" thickBot="1">
      <c r="A24" s="33">
        <v>1</v>
      </c>
      <c r="C24" s="34">
        <f>+F22*80%</f>
        <v>248.8</v>
      </c>
      <c r="D24" s="696"/>
      <c r="E24" s="36">
        <f>+E22</f>
        <v>649455391</v>
      </c>
      <c r="F24" s="37"/>
      <c r="G24" s="37"/>
      <c r="H24" s="37"/>
      <c r="I24" s="38"/>
      <c r="J24" s="38"/>
      <c r="K24" s="38"/>
      <c r="L24" s="38"/>
      <c r="M24" s="38"/>
    </row>
    <row r="25" spans="1:14">
      <c r="A25" s="39"/>
      <c r="C25" s="40"/>
      <c r="D25" s="535"/>
      <c r="E25" s="41"/>
      <c r="F25" s="37"/>
      <c r="G25" s="37"/>
      <c r="H25" s="37"/>
      <c r="I25" s="38"/>
      <c r="J25" s="38"/>
      <c r="K25" s="38"/>
      <c r="L25" s="38"/>
      <c r="M25" s="38"/>
    </row>
    <row r="26" spans="1:14">
      <c r="A26" s="39"/>
      <c r="C26" s="40"/>
      <c r="D26" s="535"/>
      <c r="E26" s="41"/>
      <c r="F26" s="37"/>
      <c r="G26" s="37"/>
      <c r="H26" s="37"/>
      <c r="I26" s="38"/>
      <c r="J26" s="38"/>
      <c r="K26" s="38"/>
      <c r="L26" s="38"/>
      <c r="M26" s="38"/>
    </row>
    <row r="27" spans="1:14">
      <c r="A27" s="39"/>
      <c r="B27" s="42" t="s">
        <v>16</v>
      </c>
      <c r="C27"/>
      <c r="E27"/>
      <c r="F27"/>
      <c r="G27"/>
      <c r="H27"/>
      <c r="I27" s="15"/>
      <c r="J27" s="15"/>
      <c r="K27" s="15"/>
      <c r="L27" s="15"/>
      <c r="M27" s="15"/>
      <c r="N27" s="16"/>
    </row>
    <row r="28" spans="1:14">
      <c r="A28" s="39"/>
      <c r="B28"/>
      <c r="C28"/>
      <c r="E28"/>
      <c r="F28"/>
      <c r="G28"/>
      <c r="H28"/>
      <c r="I28" s="15"/>
      <c r="J28" s="15"/>
      <c r="K28" s="15"/>
      <c r="L28" s="15"/>
      <c r="M28" s="15"/>
      <c r="N28" s="16"/>
    </row>
    <row r="29" spans="1:14">
      <c r="A29" s="39"/>
      <c r="B29" s="43" t="s">
        <v>17</v>
      </c>
      <c r="C29" s="43" t="s">
        <v>18</v>
      </c>
      <c r="D29" s="43" t="s">
        <v>19</v>
      </c>
      <c r="E29"/>
      <c r="F29"/>
      <c r="G29"/>
      <c r="H29"/>
      <c r="I29" s="15"/>
      <c r="J29" s="15"/>
      <c r="K29" s="15"/>
      <c r="L29" s="15"/>
      <c r="M29" s="15"/>
      <c r="N29" s="16"/>
    </row>
    <row r="30" spans="1:14">
      <c r="A30" s="39"/>
      <c r="B30" s="44" t="s">
        <v>20</v>
      </c>
      <c r="C30" s="44"/>
      <c r="D30" s="225" t="s">
        <v>184</v>
      </c>
      <c r="E30"/>
      <c r="F30"/>
      <c r="G30"/>
      <c r="H30"/>
      <c r="I30" s="15"/>
      <c r="J30" s="15"/>
      <c r="K30" s="15"/>
      <c r="L30" s="15"/>
      <c r="M30" s="15"/>
      <c r="N30" s="16"/>
    </row>
    <row r="31" spans="1:14">
      <c r="A31" s="39"/>
      <c r="B31" s="44" t="s">
        <v>21</v>
      </c>
      <c r="C31" s="44" t="s">
        <v>184</v>
      </c>
      <c r="D31" s="225"/>
      <c r="E31"/>
      <c r="F31"/>
      <c r="G31"/>
      <c r="H31"/>
      <c r="I31" s="15"/>
      <c r="J31" s="15"/>
      <c r="K31" s="15"/>
      <c r="L31" s="15"/>
      <c r="M31" s="15"/>
      <c r="N31" s="16"/>
    </row>
    <row r="32" spans="1:14">
      <c r="A32" s="39"/>
      <c r="B32" s="44" t="s">
        <v>22</v>
      </c>
      <c r="C32" s="44" t="s">
        <v>184</v>
      </c>
      <c r="D32" s="225"/>
      <c r="E32"/>
      <c r="F32"/>
      <c r="G32"/>
      <c r="H32"/>
      <c r="I32" s="15"/>
      <c r="J32" s="15"/>
      <c r="K32" s="15"/>
      <c r="L32" s="15"/>
      <c r="M32" s="15"/>
      <c r="N32" s="16"/>
    </row>
    <row r="33" spans="1:17">
      <c r="A33" s="39"/>
      <c r="B33" s="44" t="s">
        <v>23</v>
      </c>
      <c r="C33" s="44"/>
      <c r="D33" s="225" t="s">
        <v>184</v>
      </c>
      <c r="E33"/>
      <c r="F33"/>
      <c r="G33"/>
      <c r="H33"/>
      <c r="I33" s="15"/>
      <c r="J33" s="15"/>
      <c r="K33" s="15"/>
      <c r="L33" s="15"/>
      <c r="M33" s="15"/>
      <c r="N33" s="16"/>
    </row>
    <row r="34" spans="1:17">
      <c r="A34" s="39"/>
      <c r="B34" s="44" t="s">
        <v>24</v>
      </c>
      <c r="C34" s="44" t="s">
        <v>184</v>
      </c>
      <c r="D34" s="225"/>
      <c r="E34"/>
      <c r="F34"/>
      <c r="G34"/>
      <c r="H34"/>
      <c r="I34" s="15"/>
      <c r="J34" s="15"/>
      <c r="K34" s="15"/>
      <c r="L34" s="15"/>
      <c r="M34" s="15"/>
      <c r="N34" s="16"/>
    </row>
    <row r="35" spans="1:17">
      <c r="A35" s="39"/>
      <c r="B35"/>
      <c r="C35"/>
      <c r="E35"/>
      <c r="F35"/>
      <c r="G35"/>
      <c r="H35"/>
      <c r="I35" s="15"/>
      <c r="J35" s="15"/>
      <c r="K35" s="15"/>
      <c r="L35" s="15"/>
      <c r="M35" s="15"/>
      <c r="N35" s="16"/>
    </row>
    <row r="36" spans="1:17">
      <c r="A36" s="39"/>
      <c r="B36" s="42" t="s">
        <v>25</v>
      </c>
      <c r="C36"/>
      <c r="E36"/>
      <c r="F36"/>
      <c r="G36"/>
      <c r="H36"/>
      <c r="I36" s="15"/>
      <c r="J36" s="15"/>
      <c r="K36" s="15"/>
      <c r="L36" s="15"/>
      <c r="M36" s="15"/>
      <c r="N36" s="16"/>
    </row>
    <row r="37" spans="1:17">
      <c r="A37" s="39"/>
      <c r="B37"/>
      <c r="C37"/>
      <c r="E37"/>
      <c r="F37"/>
      <c r="G37"/>
      <c r="H37"/>
      <c r="I37" s="15"/>
      <c r="J37" s="15"/>
      <c r="K37" s="15"/>
      <c r="L37" s="15"/>
      <c r="M37" s="15"/>
      <c r="N37" s="16"/>
    </row>
    <row r="38" spans="1:17">
      <c r="A38" s="39"/>
      <c r="B38"/>
      <c r="C38"/>
      <c r="E38"/>
      <c r="F38"/>
      <c r="G38"/>
      <c r="H38"/>
      <c r="I38" s="15"/>
      <c r="J38" s="15"/>
      <c r="K38" s="15"/>
      <c r="L38" s="15"/>
      <c r="M38" s="15"/>
      <c r="N38" s="16"/>
    </row>
    <row r="39" spans="1:17">
      <c r="A39" s="39"/>
      <c r="B39" s="43" t="s">
        <v>17</v>
      </c>
      <c r="C39" s="43" t="s">
        <v>26</v>
      </c>
      <c r="D39" s="569" t="s">
        <v>27</v>
      </c>
      <c r="E39" s="569" t="s">
        <v>28</v>
      </c>
      <c r="F39"/>
      <c r="G39"/>
      <c r="H39"/>
      <c r="I39" s="15"/>
      <c r="J39" s="15"/>
      <c r="K39" s="15"/>
      <c r="L39" s="15"/>
      <c r="M39" s="15"/>
      <c r="N39" s="16"/>
    </row>
    <row r="40" spans="1:17" ht="28.5">
      <c r="A40" s="39"/>
      <c r="B40" s="49" t="s">
        <v>29</v>
      </c>
      <c r="C40" s="50">
        <v>40</v>
      </c>
      <c r="D40" s="225">
        <v>0</v>
      </c>
      <c r="E40" s="1265">
        <f>+D40+D41</f>
        <v>0</v>
      </c>
      <c r="F40"/>
      <c r="G40"/>
      <c r="H40"/>
      <c r="I40" s="15"/>
      <c r="J40" s="15"/>
      <c r="K40" s="15"/>
      <c r="L40" s="15"/>
      <c r="M40" s="15"/>
      <c r="N40" s="16"/>
    </row>
    <row r="41" spans="1:17" ht="42.75">
      <c r="A41" s="39"/>
      <c r="B41" s="49" t="s">
        <v>30</v>
      </c>
      <c r="C41" s="50">
        <v>60</v>
      </c>
      <c r="D41" s="225">
        <v>0</v>
      </c>
      <c r="E41" s="1266"/>
      <c r="F41"/>
      <c r="G41"/>
      <c r="H41"/>
      <c r="I41" s="15"/>
      <c r="J41" s="15"/>
      <c r="K41" s="15"/>
      <c r="L41" s="15"/>
      <c r="M41" s="15"/>
      <c r="N41" s="16"/>
    </row>
    <row r="42" spans="1:17">
      <c r="A42" s="39"/>
      <c r="C42" s="40"/>
      <c r="D42" s="535"/>
      <c r="E42" s="41"/>
      <c r="F42" s="37"/>
      <c r="G42" s="37"/>
      <c r="H42" s="37"/>
      <c r="I42" s="38"/>
      <c r="J42" s="38"/>
      <c r="K42" s="38"/>
      <c r="L42" s="38"/>
      <c r="M42" s="38"/>
    </row>
    <row r="43" spans="1:17">
      <c r="A43" s="39"/>
      <c r="C43" s="40"/>
      <c r="D43" s="535"/>
      <c r="E43" s="41"/>
      <c r="F43" s="37"/>
      <c r="G43" s="37"/>
      <c r="H43" s="37"/>
      <c r="I43" s="38"/>
      <c r="J43" s="38"/>
      <c r="K43" s="38"/>
      <c r="L43" s="38"/>
      <c r="M43" s="38"/>
    </row>
    <row r="44" spans="1:17">
      <c r="A44" s="39"/>
      <c r="C44" s="40"/>
      <c r="D44" s="535"/>
      <c r="E44" s="41"/>
      <c r="F44" s="37"/>
      <c r="G44" s="37"/>
      <c r="H44" s="37"/>
      <c r="I44" s="38"/>
      <c r="J44" s="38"/>
      <c r="K44" s="38"/>
      <c r="L44" s="38"/>
      <c r="M44" s="38"/>
    </row>
    <row r="45" spans="1:17" ht="15.75" thickBot="1">
      <c r="M45" s="1267"/>
      <c r="N45" s="1267"/>
    </row>
    <row r="46" spans="1:17">
      <c r="B46" s="42" t="s">
        <v>32</v>
      </c>
      <c r="M46" s="51"/>
      <c r="N46" s="51"/>
    </row>
    <row r="47" spans="1:17" ht="15.75" thickBot="1">
      <c r="M47" s="51"/>
      <c r="N47" s="51"/>
    </row>
    <row r="48" spans="1:17" s="15" customFormat="1" ht="60">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v>1</v>
      </c>
      <c r="B49" s="151" t="s">
        <v>1142</v>
      </c>
      <c r="C49" s="151" t="s">
        <v>1142</v>
      </c>
      <c r="D49" s="371" t="s">
        <v>1143</v>
      </c>
      <c r="E49" s="154" t="s">
        <v>1144</v>
      </c>
      <c r="F49" s="155" t="s">
        <v>18</v>
      </c>
      <c r="G49" s="184" t="s">
        <v>223</v>
      </c>
      <c r="H49" s="156">
        <v>41052</v>
      </c>
      <c r="I49" s="156">
        <v>41257</v>
      </c>
      <c r="J49" s="662" t="s">
        <v>19</v>
      </c>
      <c r="K49" s="173"/>
      <c r="L49" s="173">
        <f>DAYS360(H49,I49)/30</f>
        <v>6.7</v>
      </c>
      <c r="M49" s="160">
        <v>318</v>
      </c>
      <c r="N49" s="184" t="s">
        <v>223</v>
      </c>
      <c r="O49" s="663">
        <v>139863040</v>
      </c>
      <c r="P49" s="160">
        <v>46</v>
      </c>
      <c r="Q49" s="174" t="s">
        <v>1601</v>
      </c>
      <c r="R49" s="175"/>
      <c r="S49" s="175"/>
      <c r="T49" s="175"/>
      <c r="U49" s="175"/>
      <c r="V49" s="175"/>
      <c r="W49" s="175"/>
      <c r="X49" s="175"/>
      <c r="Y49" s="175"/>
      <c r="Z49" s="175"/>
    </row>
    <row r="50" spans="1:26" s="162" customFormat="1" ht="60">
      <c r="A50" s="150">
        <f>+A49+1</f>
        <v>2</v>
      </c>
      <c r="B50" s="151" t="s">
        <v>1142</v>
      </c>
      <c r="C50" s="151" t="s">
        <v>1142</v>
      </c>
      <c r="D50" s="371" t="s">
        <v>1143</v>
      </c>
      <c r="E50" s="154" t="s">
        <v>1145</v>
      </c>
      <c r="F50" s="155" t="s">
        <v>18</v>
      </c>
      <c r="G50" s="184" t="s">
        <v>223</v>
      </c>
      <c r="H50" s="156">
        <v>41376</v>
      </c>
      <c r="I50" s="156">
        <v>41576</v>
      </c>
      <c r="J50" s="662" t="s">
        <v>19</v>
      </c>
      <c r="K50" s="173"/>
      <c r="L50" s="173">
        <f t="shared" ref="L50:L53" si="0">DAYS360(H50,I50)/30</f>
        <v>6.5666666666666664</v>
      </c>
      <c r="M50" s="160">
        <v>292</v>
      </c>
      <c r="N50" s="184" t="s">
        <v>223</v>
      </c>
      <c r="O50" s="663">
        <v>142980390</v>
      </c>
      <c r="P50" s="160">
        <v>47</v>
      </c>
      <c r="Q50" s="174" t="s">
        <v>1601</v>
      </c>
      <c r="R50" s="175"/>
      <c r="S50" s="175"/>
      <c r="T50" s="175"/>
      <c r="U50" s="175"/>
      <c r="V50" s="175"/>
      <c r="W50" s="175"/>
      <c r="X50" s="175"/>
      <c r="Y50" s="175"/>
      <c r="Z50" s="175"/>
    </row>
    <row r="51" spans="1:26" s="162" customFormat="1" ht="45">
      <c r="A51" s="150">
        <f t="shared" ref="A51:A53" si="1">+A50+1</f>
        <v>3</v>
      </c>
      <c r="B51" s="151" t="s">
        <v>1142</v>
      </c>
      <c r="C51" s="151" t="s">
        <v>1142</v>
      </c>
      <c r="D51" s="371" t="s">
        <v>1143</v>
      </c>
      <c r="E51" s="154" t="s">
        <v>1602</v>
      </c>
      <c r="F51" s="155" t="s">
        <v>18</v>
      </c>
      <c r="G51" s="184" t="s">
        <v>223</v>
      </c>
      <c r="H51" s="156">
        <v>41739</v>
      </c>
      <c r="I51" s="156">
        <v>41912</v>
      </c>
      <c r="J51" s="662" t="s">
        <v>19</v>
      </c>
      <c r="K51" s="173">
        <f>DAYS360(H51,I51)/30</f>
        <v>5.666666666666667</v>
      </c>
      <c r="L51" s="173"/>
      <c r="M51" s="160">
        <v>292</v>
      </c>
      <c r="N51" s="184" t="s">
        <v>223</v>
      </c>
      <c r="O51" s="663">
        <v>153276942</v>
      </c>
      <c r="P51" s="160">
        <v>48</v>
      </c>
      <c r="Q51" s="174"/>
      <c r="R51" s="175"/>
      <c r="S51" s="175"/>
      <c r="T51" s="175"/>
      <c r="U51" s="175"/>
      <c r="V51" s="175"/>
      <c r="W51" s="175"/>
      <c r="X51" s="175"/>
      <c r="Y51" s="175"/>
      <c r="Z51" s="175"/>
    </row>
    <row r="52" spans="1:26" s="162" customFormat="1" ht="150">
      <c r="A52" s="150">
        <f>+A51+1</f>
        <v>4</v>
      </c>
      <c r="B52" s="151" t="s">
        <v>1142</v>
      </c>
      <c r="C52" s="151" t="s">
        <v>1142</v>
      </c>
      <c r="D52" s="151" t="s">
        <v>1147</v>
      </c>
      <c r="E52" s="664" t="s">
        <v>1603</v>
      </c>
      <c r="F52" s="155" t="s">
        <v>18</v>
      </c>
      <c r="G52" s="184" t="s">
        <v>223</v>
      </c>
      <c r="H52" s="62">
        <v>40571</v>
      </c>
      <c r="I52" s="156">
        <v>40936</v>
      </c>
      <c r="J52" s="662" t="s">
        <v>19</v>
      </c>
      <c r="K52" s="173"/>
      <c r="L52" s="173"/>
      <c r="M52" s="160"/>
      <c r="N52" s="184" t="s">
        <v>223</v>
      </c>
      <c r="O52" s="663">
        <v>10000000</v>
      </c>
      <c r="P52" s="160"/>
      <c r="Q52" s="174" t="s">
        <v>1604</v>
      </c>
      <c r="R52" s="175"/>
      <c r="S52" s="175"/>
      <c r="T52" s="175"/>
      <c r="U52" s="175"/>
      <c r="V52" s="175"/>
      <c r="W52" s="175"/>
      <c r="X52" s="175"/>
      <c r="Y52" s="175"/>
      <c r="Z52" s="175"/>
    </row>
    <row r="53" spans="1:26" s="162" customFormat="1" ht="60">
      <c r="A53" s="150">
        <f t="shared" si="1"/>
        <v>5</v>
      </c>
      <c r="B53" s="151" t="s">
        <v>1142</v>
      </c>
      <c r="C53" s="151" t="s">
        <v>1142</v>
      </c>
      <c r="D53" s="371" t="s">
        <v>1143</v>
      </c>
      <c r="E53" s="664" t="s">
        <v>1605</v>
      </c>
      <c r="F53" s="155" t="s">
        <v>18</v>
      </c>
      <c r="G53" s="184" t="s">
        <v>223</v>
      </c>
      <c r="H53" s="156">
        <v>40940</v>
      </c>
      <c r="I53" s="156">
        <v>41306</v>
      </c>
      <c r="J53" s="662" t="s">
        <v>19</v>
      </c>
      <c r="K53" s="173"/>
      <c r="L53" s="173">
        <f t="shared" si="0"/>
        <v>12</v>
      </c>
      <c r="M53" s="160"/>
      <c r="N53" s="184" t="s">
        <v>223</v>
      </c>
      <c r="O53" s="663">
        <v>153276942</v>
      </c>
      <c r="P53" s="160"/>
      <c r="Q53" s="174" t="s">
        <v>1601</v>
      </c>
      <c r="R53" s="175"/>
      <c r="S53" s="175"/>
      <c r="T53" s="175"/>
      <c r="U53" s="175"/>
      <c r="V53" s="175"/>
      <c r="W53" s="175"/>
      <c r="X53" s="175"/>
      <c r="Y53" s="175"/>
      <c r="Z53" s="175"/>
    </row>
    <row r="54" spans="1:26" s="162" customFormat="1">
      <c r="A54" s="150"/>
      <c r="B54" s="151" t="s">
        <v>28</v>
      </c>
      <c r="C54" s="152"/>
      <c r="D54" s="153"/>
      <c r="E54" s="154"/>
      <c r="F54" s="155"/>
      <c r="G54" s="155"/>
      <c r="H54" s="155"/>
      <c r="I54" s="157"/>
      <c r="J54" s="157"/>
      <c r="K54" s="697">
        <f>SUM(K49:K53)</f>
        <v>5.666666666666667</v>
      </c>
      <c r="L54" s="697">
        <f>SUM(L49:L53)</f>
        <v>25.266666666666666</v>
      </c>
      <c r="M54" s="697">
        <f>SUM(M49:M53)</f>
        <v>902</v>
      </c>
      <c r="N54" s="158">
        <f>SUM(N49:N53)</f>
        <v>0</v>
      </c>
      <c r="O54" s="160"/>
      <c r="P54" s="160"/>
      <c r="Q54" s="161"/>
    </row>
    <row r="55" spans="1:26" s="112" customFormat="1">
      <c r="D55" s="383"/>
      <c r="E55" s="163"/>
    </row>
    <row r="56" spans="1:26" s="112" customFormat="1">
      <c r="B56" s="1253" t="s">
        <v>60</v>
      </c>
      <c r="C56" s="1253" t="s">
        <v>61</v>
      </c>
      <c r="D56" s="1255" t="s">
        <v>62</v>
      </c>
      <c r="E56" s="1255"/>
    </row>
    <row r="57" spans="1:26" s="112" customFormat="1">
      <c r="B57" s="1254"/>
      <c r="C57" s="1254"/>
      <c r="D57" s="228" t="s">
        <v>63</v>
      </c>
      <c r="E57" s="165" t="s">
        <v>64</v>
      </c>
    </row>
    <row r="58" spans="1:26" s="112" customFormat="1" ht="18.75">
      <c r="B58" s="166" t="s">
        <v>65</v>
      </c>
      <c r="C58" s="572">
        <f>+K54</f>
        <v>5.666666666666667</v>
      </c>
      <c r="D58" s="118"/>
      <c r="E58" s="117" t="s">
        <v>184</v>
      </c>
      <c r="F58" s="168"/>
      <c r="G58" s="168"/>
      <c r="H58" s="168"/>
      <c r="I58" s="168"/>
      <c r="J58" s="168"/>
      <c r="K58" s="168"/>
      <c r="L58" s="168"/>
      <c r="M58" s="168"/>
    </row>
    <row r="59" spans="1:26" s="112" customFormat="1">
      <c r="B59" s="166" t="s">
        <v>66</v>
      </c>
      <c r="C59" s="572">
        <f>+M54</f>
        <v>902</v>
      </c>
      <c r="D59" s="118" t="s">
        <v>184</v>
      </c>
      <c r="E59" s="117"/>
    </row>
    <row r="60" spans="1:26" s="112" customFormat="1">
      <c r="B60" s="113"/>
      <c r="C60" s="1274"/>
      <c r="D60" s="1274"/>
      <c r="E60" s="1274"/>
      <c r="F60" s="1274"/>
      <c r="G60" s="1274"/>
      <c r="H60" s="1274"/>
      <c r="I60" s="1274"/>
      <c r="J60" s="1274"/>
      <c r="K60" s="1274"/>
      <c r="L60" s="1274"/>
      <c r="M60" s="1274"/>
      <c r="N60" s="1274"/>
    </row>
    <row r="61" spans="1:26" ht="15.75" thickBot="1"/>
    <row r="62" spans="1:26" ht="27" thickBot="1">
      <c r="B62" s="1275" t="s">
        <v>68</v>
      </c>
      <c r="C62" s="1275"/>
      <c r="D62" s="1275"/>
      <c r="E62" s="1275"/>
      <c r="F62" s="1275"/>
      <c r="G62" s="1275"/>
      <c r="H62" s="1275"/>
      <c r="I62" s="1275"/>
      <c r="J62" s="1275"/>
      <c r="K62" s="1275"/>
      <c r="L62" s="1275"/>
      <c r="M62" s="1275"/>
      <c r="N62" s="1275"/>
    </row>
    <row r="65" spans="2:17" ht="90">
      <c r="B65" s="114" t="s">
        <v>69</v>
      </c>
      <c r="C65" s="115" t="s">
        <v>70</v>
      </c>
      <c r="D65" s="114" t="s">
        <v>71</v>
      </c>
      <c r="E65" s="115" t="s">
        <v>72</v>
      </c>
      <c r="F65" s="115" t="s">
        <v>73</v>
      </c>
      <c r="G65" s="115" t="s">
        <v>74</v>
      </c>
      <c r="H65" s="115" t="s">
        <v>75</v>
      </c>
      <c r="I65" s="115" t="s">
        <v>76</v>
      </c>
      <c r="J65" s="115" t="s">
        <v>77</v>
      </c>
      <c r="K65" s="115" t="s">
        <v>78</v>
      </c>
      <c r="L65" s="115" t="s">
        <v>79</v>
      </c>
      <c r="M65" s="116" t="s">
        <v>80</v>
      </c>
      <c r="N65" s="116" t="s">
        <v>81</v>
      </c>
      <c r="O65" s="1271" t="s">
        <v>82</v>
      </c>
      <c r="P65" s="1273"/>
      <c r="Q65" s="115" t="s">
        <v>83</v>
      </c>
    </row>
    <row r="66" spans="2:17" s="183" customFormat="1">
      <c r="B66" s="129" t="s">
        <v>1028</v>
      </c>
      <c r="C66" s="232" t="s">
        <v>155</v>
      </c>
      <c r="D66" s="421"/>
      <c r="E66" s="421"/>
      <c r="F66" s="421"/>
      <c r="G66" s="421"/>
      <c r="H66" s="421"/>
      <c r="I66" s="123" t="s">
        <v>18</v>
      </c>
      <c r="J66" s="189"/>
      <c r="K66" s="129"/>
      <c r="L66" s="129"/>
      <c r="M66" s="129"/>
      <c r="N66" s="129"/>
      <c r="O66" s="1296" t="s">
        <v>1606</v>
      </c>
      <c r="P66" s="1297"/>
      <c r="Q66" s="232" t="s">
        <v>18</v>
      </c>
    </row>
    <row r="67" spans="2:17">
      <c r="B67" s="119"/>
      <c r="C67" s="119"/>
      <c r="D67" s="118"/>
      <c r="E67" s="120"/>
      <c r="F67" s="121"/>
      <c r="G67" s="121"/>
      <c r="H67" s="121"/>
      <c r="I67" s="122"/>
      <c r="J67" s="122"/>
      <c r="K67" s="44"/>
      <c r="L67" s="44"/>
      <c r="M67" s="44"/>
      <c r="N67" s="44"/>
      <c r="O67" s="1278"/>
      <c r="P67" s="1279"/>
      <c r="Q67" s="44"/>
    </row>
    <row r="68" spans="2:17">
      <c r="B68" s="119"/>
      <c r="C68" s="119"/>
      <c r="D68" s="118"/>
      <c r="E68" s="120"/>
      <c r="F68" s="121"/>
      <c r="G68" s="121"/>
      <c r="H68" s="121"/>
      <c r="I68" s="122"/>
      <c r="J68" s="122"/>
      <c r="K68" s="44"/>
      <c r="L68" s="44"/>
      <c r="M68" s="44"/>
      <c r="N68" s="44"/>
      <c r="O68" s="1278"/>
      <c r="P68" s="1279"/>
      <c r="Q68" s="44"/>
    </row>
    <row r="69" spans="2:17">
      <c r="B69" s="119"/>
      <c r="C69" s="119"/>
      <c r="D69" s="118"/>
      <c r="E69" s="120"/>
      <c r="F69" s="121"/>
      <c r="G69" s="121"/>
      <c r="H69" s="121"/>
      <c r="I69" s="122"/>
      <c r="J69" s="122"/>
      <c r="K69" s="44"/>
      <c r="L69" s="44"/>
      <c r="M69" s="44"/>
      <c r="N69" s="44"/>
      <c r="O69" s="1278"/>
      <c r="P69" s="1279"/>
      <c r="Q69" s="44"/>
    </row>
    <row r="70" spans="2:17">
      <c r="B70" s="119"/>
      <c r="C70" s="119"/>
      <c r="D70" s="118"/>
      <c r="E70" s="120"/>
      <c r="F70" s="121"/>
      <c r="G70" s="121"/>
      <c r="H70" s="121"/>
      <c r="I70" s="122"/>
      <c r="J70" s="122"/>
      <c r="K70" s="44"/>
      <c r="L70" s="44"/>
      <c r="M70" s="44"/>
      <c r="N70" s="44"/>
      <c r="O70" s="1278"/>
      <c r="P70" s="1279"/>
      <c r="Q70" s="44"/>
    </row>
    <row r="71" spans="2:17">
      <c r="B71" s="119"/>
      <c r="C71" s="119"/>
      <c r="D71" s="118"/>
      <c r="E71" s="120"/>
      <c r="F71" s="121"/>
      <c r="G71" s="121"/>
      <c r="H71" s="121"/>
      <c r="I71" s="122"/>
      <c r="J71" s="122"/>
      <c r="K71" s="44"/>
      <c r="L71" s="44"/>
      <c r="M71" s="44"/>
      <c r="N71" s="44"/>
      <c r="O71" s="1278"/>
      <c r="P71" s="1279"/>
      <c r="Q71" s="44"/>
    </row>
    <row r="72" spans="2:17">
      <c r="B72" s="44"/>
      <c r="C72" s="44"/>
      <c r="D72" s="225"/>
      <c r="E72" s="44"/>
      <c r="F72" s="44"/>
      <c r="G72" s="44"/>
      <c r="H72" s="44"/>
      <c r="I72" s="44"/>
      <c r="J72" s="44"/>
      <c r="K72" s="44"/>
      <c r="L72" s="44"/>
      <c r="M72" s="44"/>
      <c r="N72" s="44"/>
      <c r="O72" s="1278"/>
      <c r="P72" s="1279"/>
      <c r="Q72" s="44"/>
    </row>
    <row r="73" spans="2:17">
      <c r="B73" s="1" t="s">
        <v>88</v>
      </c>
    </row>
    <row r="74" spans="2:17">
      <c r="B74" s="1" t="s">
        <v>89</v>
      </c>
    </row>
    <row r="75" spans="2:17">
      <c r="B75" s="1" t="s">
        <v>90</v>
      </c>
    </row>
    <row r="77" spans="2:17" ht="15.75" thickBot="1"/>
    <row r="78" spans="2:17" ht="27" thickBot="1">
      <c r="B78" s="1268" t="s">
        <v>91</v>
      </c>
      <c r="C78" s="1269"/>
      <c r="D78" s="1269"/>
      <c r="E78" s="1269"/>
      <c r="F78" s="1269"/>
      <c r="G78" s="1269"/>
      <c r="H78" s="1269"/>
      <c r="I78" s="1269"/>
      <c r="J78" s="1269"/>
      <c r="K78" s="1269"/>
      <c r="L78" s="1269"/>
      <c r="M78" s="1269"/>
      <c r="N78" s="1270"/>
    </row>
    <row r="82" spans="2:17">
      <c r="C82" s="1" t="s">
        <v>1607</v>
      </c>
    </row>
    <row r="83" spans="2:17" ht="75">
      <c r="B83" s="114" t="s">
        <v>92</v>
      </c>
      <c r="C83" s="114" t="s">
        <v>93</v>
      </c>
      <c r="D83" s="114" t="s">
        <v>94</v>
      </c>
      <c r="E83" s="114" t="s">
        <v>95</v>
      </c>
      <c r="F83" s="114" t="s">
        <v>96</v>
      </c>
      <c r="G83" s="114" t="s">
        <v>97</v>
      </c>
      <c r="H83" s="114" t="s">
        <v>98</v>
      </c>
      <c r="I83" s="114" t="s">
        <v>99</v>
      </c>
      <c r="J83" s="1271" t="s">
        <v>1608</v>
      </c>
      <c r="K83" s="1272"/>
      <c r="L83" s="1273"/>
      <c r="M83" s="114" t="s">
        <v>101</v>
      </c>
      <c r="N83" s="114" t="s">
        <v>102</v>
      </c>
      <c r="O83" s="114" t="s">
        <v>103</v>
      </c>
      <c r="P83" s="1271" t="s">
        <v>82</v>
      </c>
      <c r="Q83" s="1273"/>
    </row>
    <row r="84" spans="2:17" ht="30">
      <c r="B84" s="1310" t="s">
        <v>104</v>
      </c>
      <c r="C84" s="1499" t="s">
        <v>1609</v>
      </c>
      <c r="D84" s="1310" t="s">
        <v>1610</v>
      </c>
      <c r="E84" s="1310">
        <v>34563179</v>
      </c>
      <c r="F84" s="1310" t="s">
        <v>1611</v>
      </c>
      <c r="G84" s="1310" t="s">
        <v>185</v>
      </c>
      <c r="H84" s="1455">
        <v>36826</v>
      </c>
      <c r="I84" s="1505"/>
      <c r="J84" s="232" t="s">
        <v>1612</v>
      </c>
      <c r="K84" s="421" t="s">
        <v>1613</v>
      </c>
      <c r="L84" s="421" t="s">
        <v>1614</v>
      </c>
      <c r="M84" s="1310" t="s">
        <v>18</v>
      </c>
      <c r="N84" s="1310" t="s">
        <v>19</v>
      </c>
      <c r="O84" s="1310" t="s">
        <v>18</v>
      </c>
      <c r="P84" s="1366" t="s">
        <v>1164</v>
      </c>
      <c r="Q84" s="1366"/>
    </row>
    <row r="85" spans="2:17" ht="45">
      <c r="B85" s="1311"/>
      <c r="C85" s="1500"/>
      <c r="D85" s="1311"/>
      <c r="E85" s="1311"/>
      <c r="F85" s="1311"/>
      <c r="G85" s="1311"/>
      <c r="H85" s="1539"/>
      <c r="I85" s="1506"/>
      <c r="J85" s="232" t="s">
        <v>185</v>
      </c>
      <c r="K85" s="188" t="s">
        <v>1615</v>
      </c>
      <c r="L85" s="421" t="s">
        <v>1616</v>
      </c>
      <c r="M85" s="1311"/>
      <c r="N85" s="1311"/>
      <c r="O85" s="1311"/>
      <c r="P85" s="1366" t="s">
        <v>1617</v>
      </c>
      <c r="Q85" s="1366"/>
    </row>
    <row r="86" spans="2:17" s="15" customFormat="1" ht="120">
      <c r="B86" s="1311"/>
      <c r="C86" s="1500"/>
      <c r="D86" s="1311"/>
      <c r="E86" s="1311"/>
      <c r="F86" s="1311"/>
      <c r="G86" s="1311"/>
      <c r="H86" s="1539"/>
      <c r="I86" s="1506"/>
      <c r="J86" s="1310" t="s">
        <v>1618</v>
      </c>
      <c r="K86" s="421" t="s">
        <v>1619</v>
      </c>
      <c r="L86" s="421" t="s">
        <v>1620</v>
      </c>
      <c r="M86" s="1311"/>
      <c r="N86" s="1311"/>
      <c r="O86" s="1311"/>
      <c r="P86" s="1366" t="s">
        <v>1164</v>
      </c>
      <c r="Q86" s="1366"/>
    </row>
    <row r="87" spans="2:17" s="15" customFormat="1" ht="45">
      <c r="B87" s="1311"/>
      <c r="C87" s="1500"/>
      <c r="D87" s="1311"/>
      <c r="E87" s="1311"/>
      <c r="F87" s="1311"/>
      <c r="G87" s="1311"/>
      <c r="H87" s="1539"/>
      <c r="I87" s="1506"/>
      <c r="J87" s="1315"/>
      <c r="K87" s="421" t="s">
        <v>1621</v>
      </c>
      <c r="L87" s="421" t="s">
        <v>1622</v>
      </c>
      <c r="M87" s="1311"/>
      <c r="N87" s="1311"/>
      <c r="O87" s="1311"/>
      <c r="P87" s="1366" t="s">
        <v>1164</v>
      </c>
      <c r="Q87" s="1366"/>
    </row>
    <row r="88" spans="2:17" ht="60">
      <c r="B88" s="1315"/>
      <c r="C88" s="1501"/>
      <c r="D88" s="1315"/>
      <c r="E88" s="1315"/>
      <c r="F88" s="1315"/>
      <c r="G88" s="1315"/>
      <c r="H88" s="1456"/>
      <c r="I88" s="1507"/>
      <c r="J88" s="232" t="s">
        <v>505</v>
      </c>
      <c r="K88" s="188" t="s">
        <v>1623</v>
      </c>
      <c r="L88" s="188" t="s">
        <v>1624</v>
      </c>
      <c r="M88" s="1315"/>
      <c r="N88" s="1315"/>
      <c r="O88" s="1315"/>
      <c r="P88" s="1366" t="s">
        <v>1164</v>
      </c>
      <c r="Q88" s="1366"/>
    </row>
    <row r="89" spans="2:17" ht="60">
      <c r="B89" s="1310" t="s">
        <v>192</v>
      </c>
      <c r="C89" s="1310" t="s">
        <v>1609</v>
      </c>
      <c r="D89" s="1265" t="s">
        <v>1625</v>
      </c>
      <c r="E89" s="1499">
        <v>1061763266</v>
      </c>
      <c r="F89" s="1310" t="s">
        <v>1626</v>
      </c>
      <c r="G89" s="1499" t="s">
        <v>696</v>
      </c>
      <c r="H89" s="1502">
        <v>40985</v>
      </c>
      <c r="I89" s="1505"/>
      <c r="J89" s="232" t="s">
        <v>1627</v>
      </c>
      <c r="K89" s="188" t="s">
        <v>1628</v>
      </c>
      <c r="L89" s="188" t="s">
        <v>192</v>
      </c>
      <c r="M89" s="1310"/>
      <c r="N89" s="1445"/>
      <c r="O89" s="1445"/>
      <c r="P89" s="1298"/>
      <c r="Q89" s="1299"/>
    </row>
    <row r="90" spans="2:17" ht="30">
      <c r="B90" s="1315"/>
      <c r="C90" s="1315"/>
      <c r="D90" s="1266"/>
      <c r="E90" s="1501"/>
      <c r="F90" s="1315"/>
      <c r="G90" s="1501"/>
      <c r="H90" s="1504"/>
      <c r="I90" s="1507"/>
      <c r="J90" s="232" t="s">
        <v>1629</v>
      </c>
      <c r="K90" s="188" t="s">
        <v>1630</v>
      </c>
      <c r="L90" s="188" t="s">
        <v>1631</v>
      </c>
      <c r="M90" s="1315"/>
      <c r="N90" s="1446"/>
      <c r="O90" s="1446"/>
      <c r="P90" s="1308"/>
      <c r="Q90" s="1309"/>
    </row>
    <row r="91" spans="2:17" ht="75">
      <c r="B91" s="1310" t="s">
        <v>1632</v>
      </c>
      <c r="C91" s="1615" t="s">
        <v>1633</v>
      </c>
      <c r="D91" s="1265" t="s">
        <v>1634</v>
      </c>
      <c r="E91" s="1310">
        <v>1061530772</v>
      </c>
      <c r="F91" s="1310" t="s">
        <v>1635</v>
      </c>
      <c r="G91" s="1310" t="s">
        <v>1636</v>
      </c>
      <c r="H91" s="1455" t="s">
        <v>1637</v>
      </c>
      <c r="I91" s="1323"/>
      <c r="J91" s="232" t="s">
        <v>1638</v>
      </c>
      <c r="K91" s="188" t="s">
        <v>1639</v>
      </c>
      <c r="L91" s="579" t="s">
        <v>1640</v>
      </c>
      <c r="M91" s="1310"/>
      <c r="N91" s="1310"/>
      <c r="O91" s="1310"/>
      <c r="P91" s="1468"/>
      <c r="Q91" s="1469"/>
    </row>
    <row r="92" spans="2:17" ht="30">
      <c r="B92" s="1311"/>
      <c r="C92" s="1618"/>
      <c r="D92" s="1266"/>
      <c r="E92" s="1315"/>
      <c r="F92" s="1315"/>
      <c r="G92" s="1315"/>
      <c r="H92" s="1456"/>
      <c r="I92" s="1325"/>
      <c r="J92" s="232" t="s">
        <v>1641</v>
      </c>
      <c r="K92" s="188" t="s">
        <v>1642</v>
      </c>
      <c r="L92" s="579" t="s">
        <v>1643</v>
      </c>
      <c r="M92" s="1315"/>
      <c r="N92" s="1315"/>
      <c r="O92" s="1315"/>
      <c r="P92" s="1470"/>
      <c r="Q92" s="1471"/>
    </row>
    <row r="93" spans="2:17" ht="60">
      <c r="B93" s="1311"/>
      <c r="C93" s="1618"/>
      <c r="D93" s="225" t="s">
        <v>1644</v>
      </c>
      <c r="E93" s="217">
        <v>34510658</v>
      </c>
      <c r="F93" s="217" t="s">
        <v>1645</v>
      </c>
      <c r="G93" s="362" t="s">
        <v>1646</v>
      </c>
      <c r="H93" s="418">
        <v>40722</v>
      </c>
      <c r="I93" s="698"/>
      <c r="J93" s="232" t="s">
        <v>1647</v>
      </c>
      <c r="K93" s="188" t="s">
        <v>1648</v>
      </c>
      <c r="L93" s="579" t="s">
        <v>1649</v>
      </c>
      <c r="M93" s="232"/>
      <c r="N93" s="232"/>
      <c r="O93" s="232"/>
      <c r="P93" s="1276"/>
      <c r="Q93" s="1277"/>
    </row>
    <row r="94" spans="2:17" ht="60">
      <c r="B94" s="1311"/>
      <c r="C94" s="1618"/>
      <c r="D94" s="222" t="s">
        <v>1650</v>
      </c>
      <c r="E94" s="359">
        <v>1061730615</v>
      </c>
      <c r="F94" s="359" t="s">
        <v>1651</v>
      </c>
      <c r="G94" s="213" t="s">
        <v>1652</v>
      </c>
      <c r="H94" s="360">
        <v>40151</v>
      </c>
      <c r="I94" s="699"/>
      <c r="J94" s="421" t="s">
        <v>1653</v>
      </c>
      <c r="K94" s="188" t="s">
        <v>1654</v>
      </c>
      <c r="L94" s="579" t="s">
        <v>1655</v>
      </c>
      <c r="M94" s="502"/>
      <c r="N94" s="502"/>
      <c r="O94" s="502"/>
      <c r="P94" s="1308"/>
      <c r="Q94" s="1309"/>
    </row>
    <row r="95" spans="2:17">
      <c r="B95" s="1311"/>
      <c r="C95" s="1618"/>
      <c r="D95" s="1265" t="s">
        <v>1656</v>
      </c>
      <c r="E95" s="1499">
        <v>1061739399</v>
      </c>
      <c r="F95" s="1499" t="s">
        <v>1657</v>
      </c>
      <c r="G95" s="1499" t="s">
        <v>1658</v>
      </c>
      <c r="H95" s="1502" t="s">
        <v>1659</v>
      </c>
      <c r="I95" s="1505"/>
      <c r="J95" s="232" t="s">
        <v>1660</v>
      </c>
      <c r="K95" s="188" t="s">
        <v>1661</v>
      </c>
      <c r="L95" s="579" t="s">
        <v>1662</v>
      </c>
      <c r="M95" s="1310"/>
      <c r="N95" s="1310"/>
      <c r="O95" s="1310"/>
      <c r="P95" s="1468"/>
      <c r="Q95" s="1469"/>
    </row>
    <row r="96" spans="2:17" ht="45">
      <c r="B96" s="1311"/>
      <c r="C96" s="1618"/>
      <c r="D96" s="1266"/>
      <c r="E96" s="1501"/>
      <c r="F96" s="1501"/>
      <c r="G96" s="1501"/>
      <c r="H96" s="1504"/>
      <c r="I96" s="1507"/>
      <c r="J96" s="232" t="s">
        <v>1663</v>
      </c>
      <c r="K96" s="188" t="s">
        <v>1664</v>
      </c>
      <c r="L96" s="579" t="s">
        <v>1665</v>
      </c>
      <c r="M96" s="1315"/>
      <c r="N96" s="1315"/>
      <c r="O96" s="1315"/>
      <c r="P96" s="1470"/>
      <c r="Q96" s="1471"/>
    </row>
    <row r="97" spans="2:17" ht="30">
      <c r="B97" s="1311"/>
      <c r="C97" s="1618"/>
      <c r="D97" s="1265" t="s">
        <v>1666</v>
      </c>
      <c r="E97" s="1499">
        <v>1061721405</v>
      </c>
      <c r="F97" s="1499" t="s">
        <v>1667</v>
      </c>
      <c r="G97" s="1499" t="s">
        <v>1668</v>
      </c>
      <c r="H97" s="1502" t="s">
        <v>1669</v>
      </c>
      <c r="I97" s="1505"/>
      <c r="J97" s="232" t="s">
        <v>1670</v>
      </c>
      <c r="K97" s="188" t="s">
        <v>1671</v>
      </c>
      <c r="L97" s="579" t="s">
        <v>1672</v>
      </c>
      <c r="M97" s="1310"/>
      <c r="N97" s="1310"/>
      <c r="O97" s="1310"/>
      <c r="P97" s="1468"/>
      <c r="Q97" s="1469"/>
    </row>
    <row r="98" spans="2:17" ht="45">
      <c r="B98" s="1311"/>
      <c r="C98" s="1618"/>
      <c r="D98" s="1266"/>
      <c r="E98" s="1501"/>
      <c r="F98" s="1501"/>
      <c r="G98" s="1501"/>
      <c r="H98" s="1504"/>
      <c r="I98" s="1507"/>
      <c r="J98" s="232" t="s">
        <v>1663</v>
      </c>
      <c r="K98" s="188" t="s">
        <v>1673</v>
      </c>
      <c r="L98" s="579" t="s">
        <v>1665</v>
      </c>
      <c r="M98" s="1315"/>
      <c r="N98" s="1315"/>
      <c r="O98" s="1315"/>
      <c r="P98" s="1470"/>
      <c r="Q98" s="1471"/>
    </row>
    <row r="99" spans="2:17" ht="45">
      <c r="B99" s="1311"/>
      <c r="C99" s="1618"/>
      <c r="D99" s="1265" t="s">
        <v>1674</v>
      </c>
      <c r="E99" s="1499">
        <v>1113632853</v>
      </c>
      <c r="F99" s="1499" t="s">
        <v>1675</v>
      </c>
      <c r="G99" s="1499" t="s">
        <v>185</v>
      </c>
      <c r="H99" s="1502">
        <v>41348</v>
      </c>
      <c r="I99" s="1505"/>
      <c r="J99" s="232" t="s">
        <v>1676</v>
      </c>
      <c r="K99" s="188" t="s">
        <v>1677</v>
      </c>
      <c r="L99" s="579" t="s">
        <v>1678</v>
      </c>
      <c r="M99" s="1310"/>
      <c r="N99" s="1445"/>
      <c r="O99" s="1445"/>
      <c r="P99" s="1298"/>
      <c r="Q99" s="1299"/>
    </row>
    <row r="100" spans="2:17" ht="30">
      <c r="B100" s="1311"/>
      <c r="C100" s="1618"/>
      <c r="D100" s="1266"/>
      <c r="E100" s="1501"/>
      <c r="F100" s="1501"/>
      <c r="G100" s="1501"/>
      <c r="H100" s="1504"/>
      <c r="I100" s="1507"/>
      <c r="J100" s="232" t="s">
        <v>1679</v>
      </c>
      <c r="K100" s="188" t="s">
        <v>1680</v>
      </c>
      <c r="L100" s="579" t="s">
        <v>1681</v>
      </c>
      <c r="M100" s="1315"/>
      <c r="N100" s="1446"/>
      <c r="O100" s="1446"/>
      <c r="P100" s="1308"/>
      <c r="Q100" s="1309"/>
    </row>
    <row r="101" spans="2:17" ht="45">
      <c r="B101" s="1311"/>
      <c r="C101" s="1618"/>
      <c r="D101" s="1265" t="s">
        <v>1682</v>
      </c>
      <c r="E101" s="1310">
        <v>34329028</v>
      </c>
      <c r="F101" s="232" t="s">
        <v>1683</v>
      </c>
      <c r="G101" s="232" t="s">
        <v>1684</v>
      </c>
      <c r="H101" s="650" t="s">
        <v>1685</v>
      </c>
      <c r="I101" s="700" t="s">
        <v>19</v>
      </c>
      <c r="J101" s="1310" t="s">
        <v>1686</v>
      </c>
      <c r="K101" s="1445" t="s">
        <v>1687</v>
      </c>
      <c r="L101" s="1445" t="s">
        <v>1688</v>
      </c>
      <c r="M101" s="1310"/>
      <c r="N101" s="1310"/>
      <c r="O101" s="1310"/>
      <c r="P101" s="1298"/>
      <c r="Q101" s="1299"/>
    </row>
    <row r="102" spans="2:17" ht="60">
      <c r="B102" s="1311"/>
      <c r="C102" s="1618"/>
      <c r="D102" s="1283"/>
      <c r="E102" s="1311"/>
      <c r="F102" s="358" t="s">
        <v>1689</v>
      </c>
      <c r="G102" s="358" t="s">
        <v>277</v>
      </c>
      <c r="H102" s="701">
        <v>41817</v>
      </c>
      <c r="I102" s="700"/>
      <c r="J102" s="1311"/>
      <c r="K102" s="1467"/>
      <c r="L102" s="1467"/>
      <c r="M102" s="1311"/>
      <c r="N102" s="1311"/>
      <c r="O102" s="1311"/>
      <c r="P102" s="1306"/>
      <c r="Q102" s="1307"/>
    </row>
    <row r="103" spans="2:17" ht="150">
      <c r="B103" s="1617" t="s">
        <v>1056</v>
      </c>
      <c r="C103" s="1625" t="s">
        <v>1690</v>
      </c>
      <c r="D103" s="1626" t="s">
        <v>1691</v>
      </c>
      <c r="E103" s="1626">
        <v>25285083</v>
      </c>
      <c r="F103" s="1626" t="s">
        <v>975</v>
      </c>
      <c r="G103" s="1626" t="s">
        <v>115</v>
      </c>
      <c r="H103" s="1626" t="s">
        <v>1692</v>
      </c>
      <c r="I103" s="1626" t="s">
        <v>19</v>
      </c>
      <c r="J103" s="421" t="s">
        <v>1693</v>
      </c>
      <c r="K103" s="421" t="s">
        <v>1694</v>
      </c>
      <c r="L103" s="421" t="s">
        <v>1695</v>
      </c>
      <c r="M103" s="1626" t="s">
        <v>18</v>
      </c>
      <c r="N103" s="1626" t="s">
        <v>18</v>
      </c>
      <c r="O103" s="1626" t="s">
        <v>18</v>
      </c>
      <c r="P103" s="1457" t="s">
        <v>1696</v>
      </c>
      <c r="Q103" s="1458"/>
    </row>
    <row r="104" spans="2:17" ht="45">
      <c r="B104" s="1617"/>
      <c r="C104" s="1625"/>
      <c r="D104" s="1626"/>
      <c r="E104" s="1626"/>
      <c r="F104" s="1626"/>
      <c r="G104" s="1626"/>
      <c r="H104" s="1626"/>
      <c r="I104" s="1626"/>
      <c r="J104" s="421" t="s">
        <v>1697</v>
      </c>
      <c r="K104" s="421" t="s">
        <v>1698</v>
      </c>
      <c r="L104" s="421" t="s">
        <v>1699</v>
      </c>
      <c r="M104" s="1626"/>
      <c r="N104" s="1626"/>
      <c r="O104" s="1626"/>
      <c r="P104" s="1366" t="s">
        <v>1164</v>
      </c>
      <c r="Q104" s="1366"/>
    </row>
    <row r="105" spans="2:17" ht="45">
      <c r="B105" s="1617"/>
      <c r="C105" s="1625"/>
      <c r="D105" s="1626"/>
      <c r="E105" s="1626"/>
      <c r="F105" s="1626"/>
      <c r="G105" s="1626"/>
      <c r="H105" s="1626"/>
      <c r="I105" s="1626"/>
      <c r="J105" s="421" t="s">
        <v>1700</v>
      </c>
      <c r="K105" s="421" t="s">
        <v>1701</v>
      </c>
      <c r="L105" s="421" t="s">
        <v>1702</v>
      </c>
      <c r="M105" s="1626"/>
      <c r="N105" s="1626"/>
      <c r="O105" s="1626"/>
      <c r="P105" s="1366" t="s">
        <v>1164</v>
      </c>
      <c r="Q105" s="1366"/>
    </row>
    <row r="106" spans="2:17" s="112" customFormat="1" ht="45">
      <c r="B106" s="1617"/>
      <c r="C106" s="1625"/>
      <c r="D106" s="1626"/>
      <c r="E106" s="1626">
        <v>10307999</v>
      </c>
      <c r="F106" s="1626" t="s">
        <v>1703</v>
      </c>
      <c r="G106" s="1626" t="s">
        <v>353</v>
      </c>
      <c r="H106" s="1626"/>
      <c r="I106" s="1626"/>
      <c r="J106" s="421" t="s">
        <v>1704</v>
      </c>
      <c r="K106" s="421" t="s">
        <v>1705</v>
      </c>
      <c r="L106" s="421" t="s">
        <v>1706</v>
      </c>
      <c r="M106" s="1626"/>
      <c r="N106" s="1626" t="s">
        <v>18</v>
      </c>
      <c r="O106" s="1626" t="s">
        <v>18</v>
      </c>
      <c r="P106" s="1366" t="s">
        <v>1164</v>
      </c>
      <c r="Q106" s="1366"/>
    </row>
    <row r="107" spans="2:17" s="112" customFormat="1" ht="75">
      <c r="B107" s="1617"/>
      <c r="C107" s="1625"/>
      <c r="D107" s="1626"/>
      <c r="E107" s="1626"/>
      <c r="F107" s="1626"/>
      <c r="G107" s="1626"/>
      <c r="H107" s="1626"/>
      <c r="I107" s="1626"/>
      <c r="J107" s="421" t="s">
        <v>1707</v>
      </c>
      <c r="K107" s="421" t="s">
        <v>1708</v>
      </c>
      <c r="L107" s="421" t="s">
        <v>1709</v>
      </c>
      <c r="M107" s="1626"/>
      <c r="N107" s="1626"/>
      <c r="O107" s="1626"/>
      <c r="P107" s="1457"/>
      <c r="Q107" s="1458"/>
    </row>
    <row r="108" spans="2:17" s="112" customFormat="1" ht="30">
      <c r="B108" s="1617"/>
      <c r="C108" s="1625"/>
      <c r="D108" s="1626"/>
      <c r="E108" s="1626"/>
      <c r="F108" s="1626"/>
      <c r="G108" s="1626"/>
      <c r="H108" s="1626"/>
      <c r="I108" s="1626"/>
      <c r="J108" s="421" t="s">
        <v>1710</v>
      </c>
      <c r="K108" s="188" t="s">
        <v>1711</v>
      </c>
      <c r="L108" s="421" t="s">
        <v>497</v>
      </c>
      <c r="M108" s="1626"/>
      <c r="N108" s="1626"/>
      <c r="O108" s="1626"/>
      <c r="P108" s="1366" t="s">
        <v>1164</v>
      </c>
      <c r="Q108" s="1366"/>
    </row>
    <row r="109" spans="2:17" s="112" customFormat="1" ht="30">
      <c r="B109" s="1617"/>
      <c r="C109" s="1625"/>
      <c r="D109" s="189" t="s">
        <v>1712</v>
      </c>
      <c r="E109" s="189">
        <v>10307999</v>
      </c>
      <c r="F109" s="189" t="s">
        <v>1713</v>
      </c>
      <c r="G109" s="189" t="s">
        <v>353</v>
      </c>
      <c r="H109" s="189" t="s">
        <v>1714</v>
      </c>
      <c r="I109" s="421" t="s">
        <v>19</v>
      </c>
      <c r="J109" s="421" t="s">
        <v>349</v>
      </c>
      <c r="K109" s="421" t="s">
        <v>1715</v>
      </c>
      <c r="L109" s="421" t="s">
        <v>1716</v>
      </c>
      <c r="M109" s="421" t="s">
        <v>18</v>
      </c>
      <c r="N109" s="421" t="s">
        <v>19</v>
      </c>
      <c r="O109" s="421" t="s">
        <v>18</v>
      </c>
      <c r="P109" s="1366" t="s">
        <v>1164</v>
      </c>
      <c r="Q109" s="1366"/>
    </row>
    <row r="110" spans="2:17" s="112" customFormat="1" ht="30">
      <c r="B110" s="1617" t="s">
        <v>1417</v>
      </c>
      <c r="C110" s="1615" t="s">
        <v>1717</v>
      </c>
      <c r="D110" s="1445" t="s">
        <v>1718</v>
      </c>
      <c r="E110" s="1445">
        <v>1061705160</v>
      </c>
      <c r="F110" s="499" t="s">
        <v>1719</v>
      </c>
      <c r="G110" s="499" t="s">
        <v>1720</v>
      </c>
      <c r="H110" s="499" t="s">
        <v>1721</v>
      </c>
      <c r="I110" s="506" t="s">
        <v>19</v>
      </c>
      <c r="J110" s="506" t="s">
        <v>1722</v>
      </c>
      <c r="K110" s="702" t="s">
        <v>1723</v>
      </c>
      <c r="L110" s="506" t="s">
        <v>305</v>
      </c>
      <c r="M110" s="1445"/>
      <c r="N110" s="1445"/>
      <c r="O110" s="1445"/>
      <c r="P110" s="1619"/>
      <c r="Q110" s="1620"/>
    </row>
    <row r="111" spans="2:17" s="112" customFormat="1">
      <c r="B111" s="1617"/>
      <c r="C111" s="1618"/>
      <c r="D111" s="1467"/>
      <c r="E111" s="1467"/>
      <c r="F111" s="1445" t="s">
        <v>796</v>
      </c>
      <c r="G111" s="1445" t="s">
        <v>1720</v>
      </c>
      <c r="H111" s="1445" t="s">
        <v>1724</v>
      </c>
      <c r="I111" s="1445" t="s">
        <v>19</v>
      </c>
      <c r="J111" s="506" t="s">
        <v>1725</v>
      </c>
      <c r="K111" s="702" t="s">
        <v>1726</v>
      </c>
      <c r="L111" s="506" t="s">
        <v>305</v>
      </c>
      <c r="M111" s="1467"/>
      <c r="N111" s="1467"/>
      <c r="O111" s="1467"/>
      <c r="P111" s="1621"/>
      <c r="Q111" s="1622"/>
    </row>
    <row r="112" spans="2:17" s="112" customFormat="1" ht="30">
      <c r="B112" s="1617"/>
      <c r="C112" s="1616"/>
      <c r="D112" s="1446"/>
      <c r="E112" s="1446"/>
      <c r="F112" s="1446"/>
      <c r="G112" s="1446"/>
      <c r="H112" s="1446"/>
      <c r="I112" s="1446"/>
      <c r="J112" s="506" t="s">
        <v>1727</v>
      </c>
      <c r="K112" s="703" t="s">
        <v>1728</v>
      </c>
      <c r="L112" s="506" t="s">
        <v>1729</v>
      </c>
      <c r="M112" s="1446"/>
      <c r="N112" s="1446"/>
      <c r="O112" s="1446"/>
      <c r="P112" s="1623"/>
      <c r="Q112" s="1624"/>
    </row>
    <row r="113" spans="2:17" s="112" customFormat="1" ht="60">
      <c r="B113" s="1311" t="s">
        <v>1730</v>
      </c>
      <c r="C113" s="704" t="s">
        <v>1731</v>
      </c>
      <c r="D113" s="506" t="s">
        <v>1732</v>
      </c>
      <c r="E113" s="506">
        <v>25273471</v>
      </c>
      <c r="F113" s="506" t="s">
        <v>282</v>
      </c>
      <c r="G113" s="506" t="s">
        <v>289</v>
      </c>
      <c r="H113" s="705">
        <v>41232</v>
      </c>
      <c r="I113" s="506" t="s">
        <v>19</v>
      </c>
      <c r="J113" s="506" t="s">
        <v>1733</v>
      </c>
      <c r="K113" s="705">
        <v>41963</v>
      </c>
      <c r="L113" s="506" t="s">
        <v>1734</v>
      </c>
      <c r="M113" s="506"/>
      <c r="N113" s="506"/>
      <c r="O113" s="506"/>
      <c r="P113" s="1524"/>
      <c r="Q113" s="1525"/>
    </row>
    <row r="114" spans="2:17" s="112" customFormat="1" ht="60">
      <c r="B114" s="1311"/>
      <c r="C114" s="704" t="s">
        <v>1735</v>
      </c>
      <c r="D114" s="506" t="s">
        <v>1736</v>
      </c>
      <c r="E114" s="506">
        <v>25395933</v>
      </c>
      <c r="F114" s="506" t="s">
        <v>1737</v>
      </c>
      <c r="G114" s="506" t="s">
        <v>1738</v>
      </c>
      <c r="H114" s="705">
        <v>38428</v>
      </c>
      <c r="I114" s="506" t="s">
        <v>19</v>
      </c>
      <c r="J114" s="506" t="s">
        <v>1733</v>
      </c>
      <c r="K114" s="705">
        <v>41963</v>
      </c>
      <c r="L114" s="506" t="s">
        <v>1734</v>
      </c>
      <c r="M114" s="506"/>
      <c r="N114" s="506"/>
      <c r="O114" s="506"/>
      <c r="P114" s="1524"/>
      <c r="Q114" s="1525"/>
    </row>
    <row r="115" spans="2:17" s="112" customFormat="1" ht="30">
      <c r="B115" s="1311"/>
      <c r="C115" s="1615" t="s">
        <v>1739</v>
      </c>
      <c r="D115" s="1445" t="s">
        <v>1740</v>
      </c>
      <c r="E115" s="1445">
        <v>25287411</v>
      </c>
      <c r="F115" s="506" t="s">
        <v>1741</v>
      </c>
      <c r="G115" s="506" t="s">
        <v>1742</v>
      </c>
      <c r="H115" s="506" t="s">
        <v>1743</v>
      </c>
      <c r="I115" s="1445" t="s">
        <v>19</v>
      </c>
      <c r="J115" s="1445" t="s">
        <v>1733</v>
      </c>
      <c r="K115" s="1614">
        <v>41963</v>
      </c>
      <c r="L115" s="1445" t="s">
        <v>1734</v>
      </c>
      <c r="M115" s="1445"/>
      <c r="N115" s="1445"/>
      <c r="O115" s="1445"/>
      <c r="P115" s="1580"/>
      <c r="Q115" s="1611"/>
    </row>
    <row r="116" spans="2:17" s="112" customFormat="1" ht="30">
      <c r="B116" s="1311"/>
      <c r="C116" s="1616"/>
      <c r="D116" s="1446"/>
      <c r="E116" s="1446"/>
      <c r="F116" s="506" t="s">
        <v>1744</v>
      </c>
      <c r="G116" s="506" t="s">
        <v>1745</v>
      </c>
      <c r="H116" s="705">
        <v>39102</v>
      </c>
      <c r="I116" s="1446"/>
      <c r="J116" s="1446"/>
      <c r="K116" s="1446"/>
      <c r="L116" s="1446"/>
      <c r="M116" s="1446"/>
      <c r="N116" s="1446"/>
      <c r="O116" s="1446"/>
      <c r="P116" s="1612"/>
      <c r="Q116" s="1613"/>
    </row>
    <row r="117" spans="2:17" ht="60">
      <c r="B117" s="1311"/>
      <c r="C117" s="707" t="s">
        <v>1746</v>
      </c>
      <c r="D117" s="222" t="s">
        <v>1747</v>
      </c>
      <c r="E117" s="502">
        <v>25454066</v>
      </c>
      <c r="F117" s="502" t="s">
        <v>1748</v>
      </c>
      <c r="G117" s="502" t="s">
        <v>1749</v>
      </c>
      <c r="H117" s="508">
        <v>41550</v>
      </c>
      <c r="I117" s="708" t="s">
        <v>19</v>
      </c>
      <c r="J117" s="502" t="s">
        <v>1733</v>
      </c>
      <c r="K117" s="705">
        <v>41963</v>
      </c>
      <c r="L117" s="506" t="s">
        <v>1734</v>
      </c>
      <c r="M117" s="502"/>
      <c r="N117" s="502"/>
      <c r="O117" s="502"/>
      <c r="P117" s="1524"/>
      <c r="Q117" s="1525"/>
    </row>
    <row r="118" spans="2:17" ht="60">
      <c r="B118" s="1311"/>
      <c r="C118" s="709" t="s">
        <v>1750</v>
      </c>
      <c r="D118" s="222" t="s">
        <v>1751</v>
      </c>
      <c r="E118" s="502">
        <v>1061745435</v>
      </c>
      <c r="F118" s="502" t="s">
        <v>1752</v>
      </c>
      <c r="G118" s="502" t="s">
        <v>1742</v>
      </c>
      <c r="H118" s="508">
        <v>40163</v>
      </c>
      <c r="I118" s="708" t="s">
        <v>19</v>
      </c>
      <c r="J118" s="232" t="s">
        <v>1733</v>
      </c>
      <c r="K118" s="705">
        <v>41963</v>
      </c>
      <c r="L118" s="421" t="s">
        <v>1734</v>
      </c>
      <c r="M118" s="502"/>
      <c r="N118" s="502"/>
      <c r="O118" s="502"/>
      <c r="P118" s="1524"/>
      <c r="Q118" s="1525"/>
    </row>
    <row r="119" spans="2:17" ht="45">
      <c r="B119" s="1315"/>
      <c r="C119" s="709" t="s">
        <v>1750</v>
      </c>
      <c r="D119" s="222" t="s">
        <v>1753</v>
      </c>
      <c r="E119" s="502">
        <v>25279912</v>
      </c>
      <c r="F119" s="502" t="s">
        <v>1754</v>
      </c>
      <c r="G119" s="502" t="s">
        <v>1755</v>
      </c>
      <c r="H119" s="508">
        <v>41823</v>
      </c>
      <c r="I119" s="708" t="s">
        <v>19</v>
      </c>
      <c r="J119" s="232" t="s">
        <v>505</v>
      </c>
      <c r="K119" s="710" t="s">
        <v>1756</v>
      </c>
      <c r="L119" s="710" t="s">
        <v>1098</v>
      </c>
      <c r="M119" s="502"/>
      <c r="N119" s="502"/>
      <c r="O119" s="502"/>
      <c r="P119" s="1276"/>
      <c r="Q119" s="1277"/>
    </row>
    <row r="120" spans="2:17" ht="165">
      <c r="B120" s="412"/>
      <c r="C120" s="709" t="s">
        <v>1757</v>
      </c>
      <c r="D120" s="222" t="s">
        <v>1758</v>
      </c>
      <c r="E120" s="502">
        <v>34540768</v>
      </c>
      <c r="F120" s="502" t="s">
        <v>1635</v>
      </c>
      <c r="G120" s="502" t="s">
        <v>696</v>
      </c>
      <c r="H120" s="508">
        <v>41432</v>
      </c>
      <c r="I120" s="708" t="s">
        <v>19</v>
      </c>
      <c r="J120" s="232" t="s">
        <v>1733</v>
      </c>
      <c r="K120" s="421" t="s">
        <v>1759</v>
      </c>
      <c r="L120" s="421" t="s">
        <v>1760</v>
      </c>
      <c r="M120" s="502"/>
      <c r="N120" s="502"/>
      <c r="O120" s="502"/>
      <c r="P120" s="1524"/>
      <c r="Q120" s="1525"/>
    </row>
    <row r="122" spans="2:17" ht="15.75" thickBot="1"/>
    <row r="123" spans="2:17" ht="27" thickBot="1">
      <c r="B123" s="1268" t="s">
        <v>118</v>
      </c>
      <c r="C123" s="1269"/>
      <c r="D123" s="1269"/>
      <c r="E123" s="1269"/>
      <c r="F123" s="1269"/>
      <c r="G123" s="1269"/>
      <c r="H123" s="1269"/>
      <c r="I123" s="1269"/>
      <c r="J123" s="1269"/>
      <c r="K123" s="1269"/>
      <c r="L123" s="1269"/>
      <c r="M123" s="1269"/>
      <c r="N123" s="1270"/>
    </row>
    <row r="126" spans="2:17" ht="30">
      <c r="B126" s="115" t="s">
        <v>17</v>
      </c>
      <c r="C126" s="115" t="s">
        <v>119</v>
      </c>
      <c r="D126" s="1271" t="s">
        <v>82</v>
      </c>
      <c r="E126" s="1273"/>
    </row>
    <row r="127" spans="2:17">
      <c r="B127" s="129" t="s">
        <v>181</v>
      </c>
      <c r="C127" s="117" t="s">
        <v>18</v>
      </c>
      <c r="D127" s="1281"/>
      <c r="E127" s="1281"/>
    </row>
    <row r="130" spans="1:26" ht="26.25">
      <c r="B130" s="1256" t="s">
        <v>121</v>
      </c>
      <c r="C130" s="1257"/>
      <c r="D130" s="1257"/>
      <c r="E130" s="1257"/>
      <c r="F130" s="1257"/>
      <c r="G130" s="1257"/>
      <c r="H130" s="1257"/>
      <c r="I130" s="1257"/>
      <c r="J130" s="1257"/>
      <c r="K130" s="1257"/>
      <c r="L130" s="1257"/>
      <c r="M130" s="1257"/>
      <c r="N130" s="1257"/>
      <c r="O130" s="1257"/>
      <c r="P130" s="1257"/>
    </row>
    <row r="132" spans="1:26" ht="15.75" thickBot="1"/>
    <row r="133" spans="1:26" ht="27" thickBot="1">
      <c r="B133" s="1268" t="s">
        <v>122</v>
      </c>
      <c r="C133" s="1269"/>
      <c r="D133" s="1269"/>
      <c r="E133" s="1269"/>
      <c r="F133" s="1269"/>
      <c r="G133" s="1269"/>
      <c r="H133" s="1269"/>
      <c r="I133" s="1269"/>
      <c r="J133" s="1269"/>
      <c r="K133" s="1269"/>
      <c r="L133" s="1269"/>
      <c r="M133" s="1269"/>
      <c r="N133" s="1270"/>
    </row>
    <row r="135" spans="1:26" ht="15.75" thickBot="1">
      <c r="M135" s="51"/>
      <c r="N135" s="51"/>
    </row>
    <row r="136" spans="1:26" s="15" customFormat="1" ht="60">
      <c r="B136" s="52" t="s">
        <v>33</v>
      </c>
      <c r="C136" s="52" t="s">
        <v>34</v>
      </c>
      <c r="D136" s="52" t="s">
        <v>35</v>
      </c>
      <c r="E136" s="52" t="s">
        <v>36</v>
      </c>
      <c r="F136" s="52" t="s">
        <v>37</v>
      </c>
      <c r="G136" s="52" t="s">
        <v>38</v>
      </c>
      <c r="H136" s="52" t="s">
        <v>39</v>
      </c>
      <c r="I136" s="52" t="s">
        <v>40</v>
      </c>
      <c r="J136" s="52" t="s">
        <v>41</v>
      </c>
      <c r="K136" s="52" t="s">
        <v>42</v>
      </c>
      <c r="L136" s="52" t="s">
        <v>43</v>
      </c>
      <c r="M136" s="53" t="s">
        <v>44</v>
      </c>
      <c r="N136" s="52" t="s">
        <v>45</v>
      </c>
      <c r="O136" s="52" t="s">
        <v>46</v>
      </c>
      <c r="P136" s="54" t="s">
        <v>47</v>
      </c>
      <c r="Q136" s="54" t="s">
        <v>48</v>
      </c>
    </row>
    <row r="137" spans="1:26" s="162" customFormat="1">
      <c r="A137" s="150">
        <v>1</v>
      </c>
      <c r="B137" s="151"/>
      <c r="C137" s="151"/>
      <c r="D137" s="371"/>
      <c r="E137" s="154"/>
      <c r="F137" s="155"/>
      <c r="G137" s="184"/>
      <c r="H137" s="156"/>
      <c r="I137" s="156"/>
      <c r="J137" s="662"/>
      <c r="K137" s="173"/>
      <c r="L137" s="173"/>
      <c r="M137" s="545"/>
      <c r="N137" s="184"/>
      <c r="O137" s="663"/>
      <c r="P137" s="711"/>
      <c r="Q137" s="1608"/>
      <c r="R137" s="175"/>
      <c r="S137" s="175"/>
      <c r="T137" s="175"/>
      <c r="U137" s="175"/>
      <c r="V137" s="175"/>
      <c r="W137" s="175"/>
      <c r="X137" s="175"/>
      <c r="Y137" s="175"/>
      <c r="Z137" s="175"/>
    </row>
    <row r="138" spans="1:26" s="162" customFormat="1">
      <c r="A138" s="150">
        <f>+A137+1</f>
        <v>2</v>
      </c>
      <c r="B138" s="151"/>
      <c r="C138" s="151"/>
      <c r="D138" s="371"/>
      <c r="E138" s="154"/>
      <c r="F138" s="155"/>
      <c r="G138" s="184"/>
      <c r="H138" s="156"/>
      <c r="I138" s="156"/>
      <c r="J138" s="662"/>
      <c r="K138" s="173"/>
      <c r="L138" s="173"/>
      <c r="M138" s="545"/>
      <c r="N138" s="184"/>
      <c r="O138" s="663"/>
      <c r="P138" s="711"/>
      <c r="Q138" s="1609"/>
      <c r="R138" s="175"/>
      <c r="S138" s="175"/>
      <c r="T138" s="175"/>
      <c r="U138" s="175"/>
      <c r="V138" s="175"/>
      <c r="W138" s="175"/>
      <c r="X138" s="175"/>
      <c r="Y138" s="175"/>
      <c r="Z138" s="175"/>
    </row>
    <row r="139" spans="1:26" s="162" customFormat="1">
      <c r="A139" s="150">
        <f t="shared" ref="A139:A144" si="2">+A138+1</f>
        <v>3</v>
      </c>
      <c r="B139" s="151"/>
      <c r="C139" s="151"/>
      <c r="D139" s="371"/>
      <c r="E139" s="154"/>
      <c r="F139" s="155"/>
      <c r="G139" s="184"/>
      <c r="H139" s="156"/>
      <c r="I139" s="156"/>
      <c r="J139" s="662"/>
      <c r="K139" s="173"/>
      <c r="L139" s="545"/>
      <c r="M139" s="712"/>
      <c r="N139" s="184"/>
      <c r="O139" s="160"/>
      <c r="P139" s="711"/>
      <c r="Q139" s="1609"/>
      <c r="R139" s="175"/>
      <c r="S139" s="175"/>
      <c r="T139" s="175"/>
      <c r="U139" s="175"/>
      <c r="V139" s="175"/>
      <c r="W139" s="175"/>
      <c r="X139" s="175"/>
      <c r="Y139" s="175"/>
      <c r="Z139" s="175"/>
    </row>
    <row r="140" spans="1:26" s="162" customFormat="1">
      <c r="A140" s="150">
        <f>+A139+1</f>
        <v>4</v>
      </c>
      <c r="B140" s="151"/>
      <c r="C140" s="151"/>
      <c r="D140" s="151"/>
      <c r="E140" s="664"/>
      <c r="F140" s="155"/>
      <c r="G140" s="184"/>
      <c r="H140" s="156"/>
      <c r="I140" s="156"/>
      <c r="J140" s="662"/>
      <c r="K140" s="173"/>
      <c r="L140" s="545"/>
      <c r="M140" s="712"/>
      <c r="N140" s="184"/>
      <c r="O140" s="663"/>
      <c r="P140" s="711"/>
      <c r="Q140" s="1609"/>
      <c r="R140" s="175"/>
      <c r="S140" s="175"/>
      <c r="T140" s="175"/>
      <c r="U140" s="175"/>
      <c r="V140" s="175"/>
      <c r="W140" s="175"/>
      <c r="X140" s="175"/>
      <c r="Y140" s="175"/>
      <c r="Z140" s="175"/>
    </row>
    <row r="141" spans="1:26" s="162" customFormat="1">
      <c r="A141" s="150">
        <f t="shared" si="2"/>
        <v>5</v>
      </c>
      <c r="B141" s="151"/>
      <c r="C141" s="151"/>
      <c r="D141" s="371"/>
      <c r="E141" s="664"/>
      <c r="F141" s="155"/>
      <c r="G141" s="184"/>
      <c r="H141" s="156"/>
      <c r="I141" s="156"/>
      <c r="J141" s="662"/>
      <c r="K141" s="173"/>
      <c r="L141" s="545"/>
      <c r="M141" s="712"/>
      <c r="N141" s="184"/>
      <c r="O141" s="663"/>
      <c r="P141" s="711"/>
      <c r="Q141" s="1610"/>
      <c r="R141" s="175"/>
      <c r="S141" s="175"/>
      <c r="T141" s="175"/>
      <c r="U141" s="175"/>
      <c r="V141" s="175"/>
      <c r="W141" s="175"/>
      <c r="X141" s="175"/>
      <c r="Y141" s="175"/>
      <c r="Z141" s="175"/>
    </row>
    <row r="142" spans="1:26" s="162" customFormat="1">
      <c r="A142" s="150">
        <f t="shared" si="2"/>
        <v>6</v>
      </c>
      <c r="B142" s="153"/>
      <c r="C142" s="152"/>
      <c r="D142" s="153"/>
      <c r="E142" s="154"/>
      <c r="F142" s="155"/>
      <c r="G142" s="155"/>
      <c r="H142" s="155"/>
      <c r="I142" s="157"/>
      <c r="J142" s="157"/>
      <c r="K142" s="157"/>
      <c r="L142" s="157"/>
      <c r="M142" s="173"/>
      <c r="N142" s="173"/>
      <c r="O142" s="160"/>
      <c r="P142" s="160"/>
      <c r="Q142" s="174"/>
      <c r="R142" s="175"/>
      <c r="S142" s="175"/>
      <c r="T142" s="175"/>
      <c r="U142" s="175"/>
      <c r="V142" s="175"/>
      <c r="W142" s="175"/>
      <c r="X142" s="175"/>
      <c r="Y142" s="175"/>
      <c r="Z142" s="175"/>
    </row>
    <row r="143" spans="1:26" s="162" customFormat="1">
      <c r="A143" s="150">
        <f t="shared" si="2"/>
        <v>7</v>
      </c>
      <c r="B143" s="153"/>
      <c r="C143" s="152"/>
      <c r="D143" s="153"/>
      <c r="E143" s="154"/>
      <c r="F143" s="155"/>
      <c r="G143" s="155"/>
      <c r="H143" s="155"/>
      <c r="I143" s="157"/>
      <c r="J143" s="157"/>
      <c r="K143" s="157"/>
      <c r="L143" s="157"/>
      <c r="M143" s="173"/>
      <c r="N143" s="173"/>
      <c r="O143" s="160"/>
      <c r="P143" s="160"/>
      <c r="Q143" s="174"/>
      <c r="R143" s="175"/>
      <c r="S143" s="175"/>
      <c r="T143" s="175"/>
      <c r="U143" s="175"/>
      <c r="V143" s="175"/>
      <c r="W143" s="175"/>
      <c r="X143" s="175"/>
      <c r="Y143" s="175"/>
      <c r="Z143" s="175"/>
    </row>
    <row r="144" spans="1:26" s="162" customFormat="1">
      <c r="A144" s="150">
        <f t="shared" si="2"/>
        <v>8</v>
      </c>
      <c r="B144" s="153"/>
      <c r="C144" s="152"/>
      <c r="D144" s="153"/>
      <c r="E144" s="154"/>
      <c r="F144" s="155"/>
      <c r="G144" s="155"/>
      <c r="H144" s="155"/>
      <c r="I144" s="157"/>
      <c r="J144" s="157"/>
      <c r="K144" s="157"/>
      <c r="L144" s="157"/>
      <c r="M144" s="173"/>
      <c r="N144" s="173"/>
      <c r="O144" s="160"/>
      <c r="P144" s="160"/>
      <c r="Q144" s="174"/>
      <c r="R144" s="175"/>
      <c r="S144" s="175"/>
      <c r="T144" s="175"/>
      <c r="U144" s="175"/>
      <c r="V144" s="175"/>
      <c r="W144" s="175"/>
      <c r="X144" s="175"/>
      <c r="Y144" s="175"/>
      <c r="Z144" s="175"/>
    </row>
    <row r="145" spans="1:17" s="162" customFormat="1">
      <c r="A145" s="150"/>
      <c r="B145" s="151" t="s">
        <v>28</v>
      </c>
      <c r="C145" s="152"/>
      <c r="D145" s="153"/>
      <c r="E145" s="154"/>
      <c r="F145" s="155"/>
      <c r="G145" s="155"/>
      <c r="H145" s="155"/>
      <c r="I145" s="157"/>
      <c r="J145" s="157"/>
      <c r="K145" s="158">
        <f>SUM(K137:K144)</f>
        <v>0</v>
      </c>
      <c r="L145" s="158">
        <f>SUM(L137:L144)</f>
        <v>0</v>
      </c>
      <c r="M145" s="185">
        <f>SUM(M137:M144)</f>
        <v>0</v>
      </c>
      <c r="N145" s="158">
        <f>SUM(N137:N144)</f>
        <v>0</v>
      </c>
      <c r="O145" s="160"/>
      <c r="P145" s="160"/>
      <c r="Q145" s="161"/>
    </row>
    <row r="146" spans="1:17">
      <c r="B146" s="112"/>
      <c r="C146" s="112"/>
      <c r="D146" s="383"/>
      <c r="E146" s="163"/>
      <c r="F146" s="112"/>
      <c r="G146" s="112"/>
      <c r="H146" s="112"/>
      <c r="I146" s="112"/>
      <c r="J146" s="112"/>
      <c r="K146" s="112"/>
      <c r="L146" s="112"/>
      <c r="M146" s="112"/>
      <c r="N146" s="112"/>
      <c r="O146" s="112"/>
      <c r="P146" s="112"/>
    </row>
    <row r="147" spans="1:17" ht="18.75">
      <c r="B147" s="166" t="s">
        <v>123</v>
      </c>
      <c r="C147" s="176">
        <f>+K145</f>
        <v>0</v>
      </c>
      <c r="H147" s="168"/>
      <c r="I147" s="168"/>
      <c r="J147" s="168"/>
      <c r="K147" s="168"/>
      <c r="L147" s="168"/>
      <c r="M147" s="168"/>
      <c r="N147" s="112"/>
      <c r="O147" s="112"/>
      <c r="P147" s="112"/>
    </row>
    <row r="149" spans="1:17" ht="15.75" thickBot="1"/>
    <row r="150" spans="1:17" ht="30.75" thickBot="1">
      <c r="B150" s="177" t="s">
        <v>124</v>
      </c>
      <c r="C150" s="142" t="s">
        <v>125</v>
      </c>
      <c r="D150" s="177" t="s">
        <v>27</v>
      </c>
      <c r="E150" s="142" t="s">
        <v>126</v>
      </c>
    </row>
    <row r="151" spans="1:17">
      <c r="B151" s="178" t="s">
        <v>127</v>
      </c>
      <c r="C151" s="179">
        <v>20</v>
      </c>
      <c r="D151" s="179">
        <v>0</v>
      </c>
      <c r="E151" s="1282">
        <f>+D151+D152+D153</f>
        <v>0</v>
      </c>
    </row>
    <row r="152" spans="1:17">
      <c r="B152" s="178" t="s">
        <v>128</v>
      </c>
      <c r="C152" s="118">
        <v>30</v>
      </c>
      <c r="D152" s="225">
        <v>0</v>
      </c>
      <c r="E152" s="1283"/>
    </row>
    <row r="153" spans="1:17" ht="15.75" thickBot="1">
      <c r="B153" s="178" t="s">
        <v>129</v>
      </c>
      <c r="C153" s="180">
        <v>40</v>
      </c>
      <c r="D153" s="180">
        <v>0</v>
      </c>
      <c r="E153" s="1284"/>
    </row>
    <row r="155" spans="1:17" ht="15.75" thickBot="1"/>
    <row r="156" spans="1:17" ht="27" thickBot="1">
      <c r="B156" s="1268" t="s">
        <v>130</v>
      </c>
      <c r="C156" s="1269"/>
      <c r="D156" s="1269"/>
      <c r="E156" s="1269"/>
      <c r="F156" s="1269"/>
      <c r="G156" s="1269"/>
      <c r="H156" s="1269"/>
      <c r="I156" s="1269"/>
      <c r="J156" s="1269"/>
      <c r="K156" s="1269"/>
      <c r="L156" s="1269"/>
      <c r="M156" s="1269"/>
      <c r="N156" s="1270"/>
    </row>
    <row r="158" spans="1:17" ht="75">
      <c r="B158" s="114" t="s">
        <v>92</v>
      </c>
      <c r="C158" s="114" t="s">
        <v>93</v>
      </c>
      <c r="D158" s="114" t="s">
        <v>94</v>
      </c>
      <c r="E158" s="114" t="s">
        <v>95</v>
      </c>
      <c r="F158" s="114" t="s">
        <v>96</v>
      </c>
      <c r="G158" s="114" t="s">
        <v>97</v>
      </c>
      <c r="H158" s="114" t="s">
        <v>98</v>
      </c>
      <c r="I158" s="114" t="s">
        <v>99</v>
      </c>
      <c r="J158" s="1271" t="s">
        <v>100</v>
      </c>
      <c r="K158" s="1272"/>
      <c r="L158" s="1273"/>
      <c r="M158" s="114" t="s">
        <v>101</v>
      </c>
      <c r="N158" s="114" t="s">
        <v>102</v>
      </c>
      <c r="O158" s="114" t="s">
        <v>103</v>
      </c>
      <c r="P158" s="1271" t="s">
        <v>82</v>
      </c>
      <c r="Q158" s="1273"/>
    </row>
    <row r="159" spans="1:17">
      <c r="B159" s="348" t="s">
        <v>174</v>
      </c>
      <c r="C159" s="357"/>
      <c r="D159" s="221"/>
      <c r="E159" s="357"/>
      <c r="F159" s="357"/>
      <c r="G159" s="357"/>
      <c r="H159" s="507"/>
      <c r="I159" s="549"/>
      <c r="J159" s="46"/>
      <c r="K159" s="188"/>
      <c r="L159" s="559"/>
      <c r="M159" s="221"/>
      <c r="N159" s="221"/>
      <c r="O159" s="221"/>
      <c r="P159" s="1468"/>
      <c r="Q159" s="1469"/>
    </row>
    <row r="160" spans="1:17">
      <c r="B160" s="232" t="s">
        <v>1761</v>
      </c>
      <c r="C160" s="44"/>
      <c r="D160" s="225"/>
      <c r="E160" s="232"/>
      <c r="F160" s="129"/>
      <c r="G160" s="44"/>
      <c r="H160" s="44"/>
      <c r="I160" s="44"/>
      <c r="J160" s="129"/>
      <c r="K160" s="44"/>
      <c r="L160" s="129"/>
      <c r="M160" s="44"/>
      <c r="N160" s="44"/>
      <c r="O160" s="44"/>
      <c r="P160" s="1278"/>
      <c r="Q160" s="1279"/>
    </row>
    <row r="161" spans="2:17">
      <c r="B161" s="502" t="s">
        <v>166</v>
      </c>
      <c r="C161" s="44"/>
      <c r="D161" s="225"/>
      <c r="E161" s="44"/>
      <c r="F161" s="44"/>
      <c r="G161" s="44"/>
      <c r="H161" s="44"/>
      <c r="I161" s="44"/>
      <c r="J161" s="44"/>
      <c r="K161" s="44"/>
      <c r="L161" s="44"/>
      <c r="M161" s="44"/>
      <c r="N161" s="44"/>
      <c r="O161" s="44"/>
      <c r="P161" s="1278"/>
      <c r="Q161" s="1279"/>
    </row>
    <row r="162" spans="2:17">
      <c r="B162" s="232" t="s">
        <v>1762</v>
      </c>
      <c r="C162" s="44"/>
      <c r="D162" s="225"/>
      <c r="E162" s="232"/>
      <c r="F162" s="129"/>
      <c r="G162" s="44"/>
      <c r="H162" s="44"/>
      <c r="I162" s="44"/>
      <c r="J162" s="129"/>
      <c r="K162" s="44"/>
      <c r="L162" s="129"/>
      <c r="M162" s="44"/>
      <c r="N162" s="44"/>
      <c r="O162" s="44"/>
      <c r="P162" s="1296"/>
      <c r="Q162" s="1297"/>
    </row>
    <row r="163" spans="2:17">
      <c r="B163" s="32"/>
      <c r="C163" s="32"/>
      <c r="D163" s="404"/>
      <c r="E163" s="32"/>
      <c r="F163" s="32"/>
      <c r="G163" s="32"/>
      <c r="H163" s="32"/>
      <c r="I163" s="32"/>
      <c r="J163" s="32"/>
      <c r="K163" s="32"/>
      <c r="L163" s="32"/>
      <c r="M163" s="32"/>
      <c r="N163" s="32"/>
      <c r="O163" s="32"/>
      <c r="P163" s="32"/>
      <c r="Q163" s="32"/>
    </row>
    <row r="164" spans="2:17" ht="15.75" thickBot="1"/>
    <row r="165" spans="2:17" ht="30">
      <c r="B165" s="569" t="s">
        <v>17</v>
      </c>
      <c r="C165" s="569" t="s">
        <v>124</v>
      </c>
      <c r="D165" s="114" t="s">
        <v>125</v>
      </c>
      <c r="E165" s="569" t="s">
        <v>27</v>
      </c>
      <c r="F165" s="142" t="s">
        <v>138</v>
      </c>
      <c r="G165" s="143"/>
    </row>
    <row r="166" spans="2:17" ht="108">
      <c r="B166" s="1285" t="s">
        <v>139</v>
      </c>
      <c r="C166" s="144" t="s">
        <v>140</v>
      </c>
      <c r="D166" s="225">
        <v>25</v>
      </c>
      <c r="E166" s="118">
        <v>0</v>
      </c>
      <c r="F166" s="1286"/>
      <c r="G166" s="145"/>
    </row>
    <row r="167" spans="2:17" ht="96">
      <c r="B167" s="1285"/>
      <c r="C167" s="144" t="s">
        <v>141</v>
      </c>
      <c r="D167" s="232">
        <v>25</v>
      </c>
      <c r="E167" s="118">
        <v>0</v>
      </c>
      <c r="F167" s="1287"/>
      <c r="G167" s="145"/>
    </row>
    <row r="168" spans="2:17" ht="60">
      <c r="B168" s="1285"/>
      <c r="C168" s="144" t="s">
        <v>142</v>
      </c>
      <c r="D168" s="225">
        <v>10</v>
      </c>
      <c r="E168" s="118"/>
      <c r="F168" s="1288"/>
      <c r="G168" s="145"/>
    </row>
    <row r="169" spans="2:17">
      <c r="C169"/>
    </row>
    <row r="172" spans="2:17">
      <c r="B172" s="42" t="s">
        <v>143</v>
      </c>
    </row>
    <row r="175" spans="2:17">
      <c r="B175" s="43" t="s">
        <v>17</v>
      </c>
      <c r="C175" s="43" t="s">
        <v>26</v>
      </c>
      <c r="D175" s="569" t="s">
        <v>27</v>
      </c>
      <c r="E175" s="569" t="s">
        <v>28</v>
      </c>
    </row>
    <row r="176" spans="2:17" ht="28.5">
      <c r="B176" s="49" t="s">
        <v>144</v>
      </c>
      <c r="C176" s="50">
        <v>40</v>
      </c>
      <c r="D176" s="225">
        <f>+E151</f>
        <v>0</v>
      </c>
      <c r="E176" s="1265">
        <f>+D176+D177</f>
        <v>0</v>
      </c>
    </row>
    <row r="177" spans="2:5" ht="42.75">
      <c r="B177" s="49" t="s">
        <v>145</v>
      </c>
      <c r="C177" s="50">
        <v>60</v>
      </c>
      <c r="D177" s="225">
        <f>+F166</f>
        <v>0</v>
      </c>
      <c r="E177" s="1266"/>
    </row>
  </sheetData>
  <mergeCells count="174">
    <mergeCell ref="C10:E10"/>
    <mergeCell ref="B14:C21"/>
    <mergeCell ref="B22:C22"/>
    <mergeCell ref="E40:E41"/>
    <mergeCell ref="M45:N45"/>
    <mergeCell ref="B56:B57"/>
    <mergeCell ref="C56:C57"/>
    <mergeCell ref="D56:E56"/>
    <mergeCell ref="B2:P2"/>
    <mergeCell ref="B4:P4"/>
    <mergeCell ref="C6:N6"/>
    <mergeCell ref="C7:N7"/>
    <mergeCell ref="C8:N8"/>
    <mergeCell ref="C9:N9"/>
    <mergeCell ref="O69:P69"/>
    <mergeCell ref="O70:P70"/>
    <mergeCell ref="O71:P71"/>
    <mergeCell ref="O72:P72"/>
    <mergeCell ref="B78:N78"/>
    <mergeCell ref="J83:L83"/>
    <mergeCell ref="P83:Q83"/>
    <mergeCell ref="C60:N60"/>
    <mergeCell ref="B62:N62"/>
    <mergeCell ref="O65:P65"/>
    <mergeCell ref="O66:P66"/>
    <mergeCell ref="O67:P67"/>
    <mergeCell ref="O68:P68"/>
    <mergeCell ref="J86:J87"/>
    <mergeCell ref="P86:Q86"/>
    <mergeCell ref="P87:Q87"/>
    <mergeCell ref="B84:B88"/>
    <mergeCell ref="C84:C88"/>
    <mergeCell ref="D84:D88"/>
    <mergeCell ref="E84:E88"/>
    <mergeCell ref="F84:F88"/>
    <mergeCell ref="G84:G88"/>
    <mergeCell ref="B91:B102"/>
    <mergeCell ref="C91:C102"/>
    <mergeCell ref="D91:D92"/>
    <mergeCell ref="E91:E92"/>
    <mergeCell ref="F91:F92"/>
    <mergeCell ref="G91:G92"/>
    <mergeCell ref="H91:H92"/>
    <mergeCell ref="P88:Q88"/>
    <mergeCell ref="B89:B90"/>
    <mergeCell ref="C89:C90"/>
    <mergeCell ref="D89:D90"/>
    <mergeCell ref="E89:E90"/>
    <mergeCell ref="F89:F90"/>
    <mergeCell ref="G89:G90"/>
    <mergeCell ref="H89:H90"/>
    <mergeCell ref="I89:I90"/>
    <mergeCell ref="M89:M90"/>
    <mergeCell ref="H84:H88"/>
    <mergeCell ref="I84:I88"/>
    <mergeCell ref="M84:M88"/>
    <mergeCell ref="N84:N88"/>
    <mergeCell ref="O84:O88"/>
    <mergeCell ref="P84:Q84"/>
    <mergeCell ref="P85:Q85"/>
    <mergeCell ref="I91:I92"/>
    <mergeCell ref="M91:M92"/>
    <mergeCell ref="N91:N92"/>
    <mergeCell ref="O91:O92"/>
    <mergeCell ref="P91:Q92"/>
    <mergeCell ref="P93:Q93"/>
    <mergeCell ref="N89:N90"/>
    <mergeCell ref="O89:O90"/>
    <mergeCell ref="P89:Q90"/>
    <mergeCell ref="O97:O98"/>
    <mergeCell ref="P94:Q94"/>
    <mergeCell ref="D95:D96"/>
    <mergeCell ref="E95:E96"/>
    <mergeCell ref="F95:F96"/>
    <mergeCell ref="G95:G96"/>
    <mergeCell ref="H95:H96"/>
    <mergeCell ref="I95:I96"/>
    <mergeCell ref="M95:M96"/>
    <mergeCell ref="N95:N96"/>
    <mergeCell ref="O95:O96"/>
    <mergeCell ref="P95:Q96"/>
    <mergeCell ref="O103:O108"/>
    <mergeCell ref="P103:Q103"/>
    <mergeCell ref="P104:Q104"/>
    <mergeCell ref="P105:Q105"/>
    <mergeCell ref="P106:Q106"/>
    <mergeCell ref="P107:Q107"/>
    <mergeCell ref="P97:Q98"/>
    <mergeCell ref="D99:D100"/>
    <mergeCell ref="E99:E100"/>
    <mergeCell ref="F99:F100"/>
    <mergeCell ref="G99:G100"/>
    <mergeCell ref="H99:H100"/>
    <mergeCell ref="I99:I100"/>
    <mergeCell ref="M99:M100"/>
    <mergeCell ref="N99:N100"/>
    <mergeCell ref="O99:O100"/>
    <mergeCell ref="D97:D98"/>
    <mergeCell ref="E97:E98"/>
    <mergeCell ref="F97:F98"/>
    <mergeCell ref="G97:G98"/>
    <mergeCell ref="H97:H98"/>
    <mergeCell ref="I97:I98"/>
    <mergeCell ref="M97:M98"/>
    <mergeCell ref="N97:N98"/>
    <mergeCell ref="P99:Q100"/>
    <mergeCell ref="D101:D102"/>
    <mergeCell ref="E101:E102"/>
    <mergeCell ref="J101:J102"/>
    <mergeCell ref="K101:K102"/>
    <mergeCell ref="L101:L102"/>
    <mergeCell ref="M101:M102"/>
    <mergeCell ref="N101:N102"/>
    <mergeCell ref="O101:O102"/>
    <mergeCell ref="P101:Q102"/>
    <mergeCell ref="P109:Q109"/>
    <mergeCell ref="B110:B112"/>
    <mergeCell ref="C110:C112"/>
    <mergeCell ref="D110:D112"/>
    <mergeCell ref="E110:E112"/>
    <mergeCell ref="M110:M112"/>
    <mergeCell ref="N110:N112"/>
    <mergeCell ref="O110:O112"/>
    <mergeCell ref="P110:Q112"/>
    <mergeCell ref="B103:B109"/>
    <mergeCell ref="C103:C109"/>
    <mergeCell ref="D103:D108"/>
    <mergeCell ref="E103:E108"/>
    <mergeCell ref="F111:F112"/>
    <mergeCell ref="G111:G112"/>
    <mergeCell ref="H111:H112"/>
    <mergeCell ref="I111:I112"/>
    <mergeCell ref="F103:F108"/>
    <mergeCell ref="G103:G108"/>
    <mergeCell ref="P108:Q108"/>
    <mergeCell ref="H103:H108"/>
    <mergeCell ref="I103:I108"/>
    <mergeCell ref="M103:M108"/>
    <mergeCell ref="N103:N108"/>
    <mergeCell ref="B130:P130"/>
    <mergeCell ref="B133:N133"/>
    <mergeCell ref="Q137:Q141"/>
    <mergeCell ref="O115:O116"/>
    <mergeCell ref="P115:Q116"/>
    <mergeCell ref="P117:Q117"/>
    <mergeCell ref="P118:Q118"/>
    <mergeCell ref="P119:Q119"/>
    <mergeCell ref="P120:Q120"/>
    <mergeCell ref="I115:I116"/>
    <mergeCell ref="J115:J116"/>
    <mergeCell ref="K115:K116"/>
    <mergeCell ref="L115:L116"/>
    <mergeCell ref="M115:M116"/>
    <mergeCell ref="N115:N116"/>
    <mergeCell ref="B113:B119"/>
    <mergeCell ref="P113:Q113"/>
    <mergeCell ref="P114:Q114"/>
    <mergeCell ref="C115:C116"/>
    <mergeCell ref="D115:D116"/>
    <mergeCell ref="E115:E116"/>
    <mergeCell ref="B123:N123"/>
    <mergeCell ref="D126:E126"/>
    <mergeCell ref="D127:E127"/>
    <mergeCell ref="P161:Q161"/>
    <mergeCell ref="P162:Q162"/>
    <mergeCell ref="B166:B168"/>
    <mergeCell ref="F166:F168"/>
    <mergeCell ref="E176:E177"/>
    <mergeCell ref="E151:E153"/>
    <mergeCell ref="B156:N156"/>
    <mergeCell ref="J158:L158"/>
    <mergeCell ref="P158:Q158"/>
    <mergeCell ref="P159:Q159"/>
    <mergeCell ref="P160:Q160"/>
  </mergeCells>
  <dataValidations count="2">
    <dataValidation type="list" allowBlank="1" showInputMessage="1" showErrorMessage="1" sqref="WVE983093 A65589 IS65589 SO65589 ACK65589 AMG65589 AWC65589 BFY65589 BPU65589 BZQ65589 CJM65589 CTI65589 DDE65589 DNA65589 DWW65589 EGS65589 EQO65589 FAK65589 FKG65589 FUC65589 GDY65589 GNU65589 GXQ65589 HHM65589 HRI65589 IBE65589 ILA65589 IUW65589 JES65589 JOO65589 JYK65589 KIG65589 KSC65589 LBY65589 LLU65589 LVQ65589 MFM65589 MPI65589 MZE65589 NJA65589 NSW65589 OCS65589 OMO65589 OWK65589 PGG65589 PQC65589 PZY65589 QJU65589 QTQ65589 RDM65589 RNI65589 RXE65589 SHA65589 SQW65589 TAS65589 TKO65589 TUK65589 UEG65589 UOC65589 UXY65589 VHU65589 VRQ65589 WBM65589 WLI65589 WVE65589 A131125 IS131125 SO131125 ACK131125 AMG131125 AWC131125 BFY131125 BPU131125 BZQ131125 CJM131125 CTI131125 DDE131125 DNA131125 DWW131125 EGS131125 EQO131125 FAK131125 FKG131125 FUC131125 GDY131125 GNU131125 GXQ131125 HHM131125 HRI131125 IBE131125 ILA131125 IUW131125 JES131125 JOO131125 JYK131125 KIG131125 KSC131125 LBY131125 LLU131125 LVQ131125 MFM131125 MPI131125 MZE131125 NJA131125 NSW131125 OCS131125 OMO131125 OWK131125 PGG131125 PQC131125 PZY131125 QJU131125 QTQ131125 RDM131125 RNI131125 RXE131125 SHA131125 SQW131125 TAS131125 TKO131125 TUK131125 UEG131125 UOC131125 UXY131125 VHU131125 VRQ131125 WBM131125 WLI131125 WVE131125 A196661 IS196661 SO196661 ACK196661 AMG196661 AWC196661 BFY196661 BPU196661 BZQ196661 CJM196661 CTI196661 DDE196661 DNA196661 DWW196661 EGS196661 EQO196661 FAK196661 FKG196661 FUC196661 GDY196661 GNU196661 GXQ196661 HHM196661 HRI196661 IBE196661 ILA196661 IUW196661 JES196661 JOO196661 JYK196661 KIG196661 KSC196661 LBY196661 LLU196661 LVQ196661 MFM196661 MPI196661 MZE196661 NJA196661 NSW196661 OCS196661 OMO196661 OWK196661 PGG196661 PQC196661 PZY196661 QJU196661 QTQ196661 RDM196661 RNI196661 RXE196661 SHA196661 SQW196661 TAS196661 TKO196661 TUK196661 UEG196661 UOC196661 UXY196661 VHU196661 VRQ196661 WBM196661 WLI196661 WVE196661 A262197 IS262197 SO262197 ACK262197 AMG262197 AWC262197 BFY262197 BPU262197 BZQ262197 CJM262197 CTI262197 DDE262197 DNA262197 DWW262197 EGS262197 EQO262197 FAK262197 FKG262197 FUC262197 GDY262197 GNU262197 GXQ262197 HHM262197 HRI262197 IBE262197 ILA262197 IUW262197 JES262197 JOO262197 JYK262197 KIG262197 KSC262197 LBY262197 LLU262197 LVQ262197 MFM262197 MPI262197 MZE262197 NJA262197 NSW262197 OCS262197 OMO262197 OWK262197 PGG262197 PQC262197 PZY262197 QJU262197 QTQ262197 RDM262197 RNI262197 RXE262197 SHA262197 SQW262197 TAS262197 TKO262197 TUK262197 UEG262197 UOC262197 UXY262197 VHU262197 VRQ262197 WBM262197 WLI262197 WVE262197 A327733 IS327733 SO327733 ACK327733 AMG327733 AWC327733 BFY327733 BPU327733 BZQ327733 CJM327733 CTI327733 DDE327733 DNA327733 DWW327733 EGS327733 EQO327733 FAK327733 FKG327733 FUC327733 GDY327733 GNU327733 GXQ327733 HHM327733 HRI327733 IBE327733 ILA327733 IUW327733 JES327733 JOO327733 JYK327733 KIG327733 KSC327733 LBY327733 LLU327733 LVQ327733 MFM327733 MPI327733 MZE327733 NJA327733 NSW327733 OCS327733 OMO327733 OWK327733 PGG327733 PQC327733 PZY327733 QJU327733 QTQ327733 RDM327733 RNI327733 RXE327733 SHA327733 SQW327733 TAS327733 TKO327733 TUK327733 UEG327733 UOC327733 UXY327733 VHU327733 VRQ327733 WBM327733 WLI327733 WVE327733 A393269 IS393269 SO393269 ACK393269 AMG393269 AWC393269 BFY393269 BPU393269 BZQ393269 CJM393269 CTI393269 DDE393269 DNA393269 DWW393269 EGS393269 EQO393269 FAK393269 FKG393269 FUC393269 GDY393269 GNU393269 GXQ393269 HHM393269 HRI393269 IBE393269 ILA393269 IUW393269 JES393269 JOO393269 JYK393269 KIG393269 KSC393269 LBY393269 LLU393269 LVQ393269 MFM393269 MPI393269 MZE393269 NJA393269 NSW393269 OCS393269 OMO393269 OWK393269 PGG393269 PQC393269 PZY393269 QJU393269 QTQ393269 RDM393269 RNI393269 RXE393269 SHA393269 SQW393269 TAS393269 TKO393269 TUK393269 UEG393269 UOC393269 UXY393269 VHU393269 VRQ393269 WBM393269 WLI393269 WVE393269 A458805 IS458805 SO458805 ACK458805 AMG458805 AWC458805 BFY458805 BPU458805 BZQ458805 CJM458805 CTI458805 DDE458805 DNA458805 DWW458805 EGS458805 EQO458805 FAK458805 FKG458805 FUC458805 GDY458805 GNU458805 GXQ458805 HHM458805 HRI458805 IBE458805 ILA458805 IUW458805 JES458805 JOO458805 JYK458805 KIG458805 KSC458805 LBY458805 LLU458805 LVQ458805 MFM458805 MPI458805 MZE458805 NJA458805 NSW458805 OCS458805 OMO458805 OWK458805 PGG458805 PQC458805 PZY458805 QJU458805 QTQ458805 RDM458805 RNI458805 RXE458805 SHA458805 SQW458805 TAS458805 TKO458805 TUK458805 UEG458805 UOC458805 UXY458805 VHU458805 VRQ458805 WBM458805 WLI458805 WVE458805 A524341 IS524341 SO524341 ACK524341 AMG524341 AWC524341 BFY524341 BPU524341 BZQ524341 CJM524341 CTI524341 DDE524341 DNA524341 DWW524341 EGS524341 EQO524341 FAK524341 FKG524341 FUC524341 GDY524341 GNU524341 GXQ524341 HHM524341 HRI524341 IBE524341 ILA524341 IUW524341 JES524341 JOO524341 JYK524341 KIG524341 KSC524341 LBY524341 LLU524341 LVQ524341 MFM524341 MPI524341 MZE524341 NJA524341 NSW524341 OCS524341 OMO524341 OWK524341 PGG524341 PQC524341 PZY524341 QJU524341 QTQ524341 RDM524341 RNI524341 RXE524341 SHA524341 SQW524341 TAS524341 TKO524341 TUK524341 UEG524341 UOC524341 UXY524341 VHU524341 VRQ524341 WBM524341 WLI524341 WVE524341 A589877 IS589877 SO589877 ACK589877 AMG589877 AWC589877 BFY589877 BPU589877 BZQ589877 CJM589877 CTI589877 DDE589877 DNA589877 DWW589877 EGS589877 EQO589877 FAK589877 FKG589877 FUC589877 GDY589877 GNU589877 GXQ589877 HHM589877 HRI589877 IBE589877 ILA589877 IUW589877 JES589877 JOO589877 JYK589877 KIG589877 KSC589877 LBY589877 LLU589877 LVQ589877 MFM589877 MPI589877 MZE589877 NJA589877 NSW589877 OCS589877 OMO589877 OWK589877 PGG589877 PQC589877 PZY589877 QJU589877 QTQ589877 RDM589877 RNI589877 RXE589877 SHA589877 SQW589877 TAS589877 TKO589877 TUK589877 UEG589877 UOC589877 UXY589877 VHU589877 VRQ589877 WBM589877 WLI589877 WVE589877 A655413 IS655413 SO655413 ACK655413 AMG655413 AWC655413 BFY655413 BPU655413 BZQ655413 CJM655413 CTI655413 DDE655413 DNA655413 DWW655413 EGS655413 EQO655413 FAK655413 FKG655413 FUC655413 GDY655413 GNU655413 GXQ655413 HHM655413 HRI655413 IBE655413 ILA655413 IUW655413 JES655413 JOO655413 JYK655413 KIG655413 KSC655413 LBY655413 LLU655413 LVQ655413 MFM655413 MPI655413 MZE655413 NJA655413 NSW655413 OCS655413 OMO655413 OWK655413 PGG655413 PQC655413 PZY655413 QJU655413 QTQ655413 RDM655413 RNI655413 RXE655413 SHA655413 SQW655413 TAS655413 TKO655413 TUK655413 UEG655413 UOC655413 UXY655413 VHU655413 VRQ655413 WBM655413 WLI655413 WVE655413 A720949 IS720949 SO720949 ACK720949 AMG720949 AWC720949 BFY720949 BPU720949 BZQ720949 CJM720949 CTI720949 DDE720949 DNA720949 DWW720949 EGS720949 EQO720949 FAK720949 FKG720949 FUC720949 GDY720949 GNU720949 GXQ720949 HHM720949 HRI720949 IBE720949 ILA720949 IUW720949 JES720949 JOO720949 JYK720949 KIG720949 KSC720949 LBY720949 LLU720949 LVQ720949 MFM720949 MPI720949 MZE720949 NJA720949 NSW720949 OCS720949 OMO720949 OWK720949 PGG720949 PQC720949 PZY720949 QJU720949 QTQ720949 RDM720949 RNI720949 RXE720949 SHA720949 SQW720949 TAS720949 TKO720949 TUK720949 UEG720949 UOC720949 UXY720949 VHU720949 VRQ720949 WBM720949 WLI720949 WVE720949 A786485 IS786485 SO786485 ACK786485 AMG786485 AWC786485 BFY786485 BPU786485 BZQ786485 CJM786485 CTI786485 DDE786485 DNA786485 DWW786485 EGS786485 EQO786485 FAK786485 FKG786485 FUC786485 GDY786485 GNU786485 GXQ786485 HHM786485 HRI786485 IBE786485 ILA786485 IUW786485 JES786485 JOO786485 JYK786485 KIG786485 KSC786485 LBY786485 LLU786485 LVQ786485 MFM786485 MPI786485 MZE786485 NJA786485 NSW786485 OCS786485 OMO786485 OWK786485 PGG786485 PQC786485 PZY786485 QJU786485 QTQ786485 RDM786485 RNI786485 RXE786485 SHA786485 SQW786485 TAS786485 TKO786485 TUK786485 UEG786485 UOC786485 UXY786485 VHU786485 VRQ786485 WBM786485 WLI786485 WVE786485 A852021 IS852021 SO852021 ACK852021 AMG852021 AWC852021 BFY852021 BPU852021 BZQ852021 CJM852021 CTI852021 DDE852021 DNA852021 DWW852021 EGS852021 EQO852021 FAK852021 FKG852021 FUC852021 GDY852021 GNU852021 GXQ852021 HHM852021 HRI852021 IBE852021 ILA852021 IUW852021 JES852021 JOO852021 JYK852021 KIG852021 KSC852021 LBY852021 LLU852021 LVQ852021 MFM852021 MPI852021 MZE852021 NJA852021 NSW852021 OCS852021 OMO852021 OWK852021 PGG852021 PQC852021 PZY852021 QJU852021 QTQ852021 RDM852021 RNI852021 RXE852021 SHA852021 SQW852021 TAS852021 TKO852021 TUK852021 UEG852021 UOC852021 UXY852021 VHU852021 VRQ852021 WBM852021 WLI852021 WVE852021 A917557 IS917557 SO917557 ACK917557 AMG917557 AWC917557 BFY917557 BPU917557 BZQ917557 CJM917557 CTI917557 DDE917557 DNA917557 DWW917557 EGS917557 EQO917557 FAK917557 FKG917557 FUC917557 GDY917557 GNU917557 GXQ917557 HHM917557 HRI917557 IBE917557 ILA917557 IUW917557 JES917557 JOO917557 JYK917557 KIG917557 KSC917557 LBY917557 LLU917557 LVQ917557 MFM917557 MPI917557 MZE917557 NJA917557 NSW917557 OCS917557 OMO917557 OWK917557 PGG917557 PQC917557 PZY917557 QJU917557 QTQ917557 RDM917557 RNI917557 RXE917557 SHA917557 SQW917557 TAS917557 TKO917557 TUK917557 UEG917557 UOC917557 UXY917557 VHU917557 VRQ917557 WBM917557 WLI917557 WVE917557 A983093 IS983093 SO983093 ACK983093 AMG983093 AWC983093 BFY983093 BPU983093 BZQ983093 CJM983093 CTI983093 DDE983093 DNA983093 DWW983093 EGS983093 EQO983093 FAK983093 FKG983093 FUC983093 GDY983093 GNU983093 GXQ983093 HHM983093 HRI983093 IBE983093 ILA983093 IUW983093 JES983093 JOO983093 JYK983093 KIG983093 KSC983093 LBY983093 LLU983093 LVQ983093 MFM983093 MPI983093 MZE983093 NJA983093 NSW983093 OCS983093 OMO983093 OWK983093 PGG983093 PQC983093 PZY983093 QJU983093 QTQ983093 RDM983093 RNI983093 RXE983093 SHA983093 SQW983093 TAS983093 TKO983093 TUK983093 UEG983093 UOC983093 UXY983093 VHU983093 VRQ983093 WBM983093 WLI983093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93 WLL983093 C65589 IV65589 SR65589 ACN65589 AMJ65589 AWF65589 BGB65589 BPX65589 BZT65589 CJP65589 CTL65589 DDH65589 DND65589 DWZ65589 EGV65589 EQR65589 FAN65589 FKJ65589 FUF65589 GEB65589 GNX65589 GXT65589 HHP65589 HRL65589 IBH65589 ILD65589 IUZ65589 JEV65589 JOR65589 JYN65589 KIJ65589 KSF65589 LCB65589 LLX65589 LVT65589 MFP65589 MPL65589 MZH65589 NJD65589 NSZ65589 OCV65589 OMR65589 OWN65589 PGJ65589 PQF65589 QAB65589 QJX65589 QTT65589 RDP65589 RNL65589 RXH65589 SHD65589 SQZ65589 TAV65589 TKR65589 TUN65589 UEJ65589 UOF65589 UYB65589 VHX65589 VRT65589 WBP65589 WLL65589 WVH65589 C131125 IV131125 SR131125 ACN131125 AMJ131125 AWF131125 BGB131125 BPX131125 BZT131125 CJP131125 CTL131125 DDH131125 DND131125 DWZ131125 EGV131125 EQR131125 FAN131125 FKJ131125 FUF131125 GEB131125 GNX131125 GXT131125 HHP131125 HRL131125 IBH131125 ILD131125 IUZ131125 JEV131125 JOR131125 JYN131125 KIJ131125 KSF131125 LCB131125 LLX131125 LVT131125 MFP131125 MPL131125 MZH131125 NJD131125 NSZ131125 OCV131125 OMR131125 OWN131125 PGJ131125 PQF131125 QAB131125 QJX131125 QTT131125 RDP131125 RNL131125 RXH131125 SHD131125 SQZ131125 TAV131125 TKR131125 TUN131125 UEJ131125 UOF131125 UYB131125 VHX131125 VRT131125 WBP131125 WLL131125 WVH131125 C196661 IV196661 SR196661 ACN196661 AMJ196661 AWF196661 BGB196661 BPX196661 BZT196661 CJP196661 CTL196661 DDH196661 DND196661 DWZ196661 EGV196661 EQR196661 FAN196661 FKJ196661 FUF196661 GEB196661 GNX196661 GXT196661 HHP196661 HRL196661 IBH196661 ILD196661 IUZ196661 JEV196661 JOR196661 JYN196661 KIJ196661 KSF196661 LCB196661 LLX196661 LVT196661 MFP196661 MPL196661 MZH196661 NJD196661 NSZ196661 OCV196661 OMR196661 OWN196661 PGJ196661 PQF196661 QAB196661 QJX196661 QTT196661 RDP196661 RNL196661 RXH196661 SHD196661 SQZ196661 TAV196661 TKR196661 TUN196661 UEJ196661 UOF196661 UYB196661 VHX196661 VRT196661 WBP196661 WLL196661 WVH196661 C262197 IV262197 SR262197 ACN262197 AMJ262197 AWF262197 BGB262197 BPX262197 BZT262197 CJP262197 CTL262197 DDH262197 DND262197 DWZ262197 EGV262197 EQR262197 FAN262197 FKJ262197 FUF262197 GEB262197 GNX262197 GXT262197 HHP262197 HRL262197 IBH262197 ILD262197 IUZ262197 JEV262197 JOR262197 JYN262197 KIJ262197 KSF262197 LCB262197 LLX262197 LVT262197 MFP262197 MPL262197 MZH262197 NJD262197 NSZ262197 OCV262197 OMR262197 OWN262197 PGJ262197 PQF262197 QAB262197 QJX262197 QTT262197 RDP262197 RNL262197 RXH262197 SHD262197 SQZ262197 TAV262197 TKR262197 TUN262197 UEJ262197 UOF262197 UYB262197 VHX262197 VRT262197 WBP262197 WLL262197 WVH262197 C327733 IV327733 SR327733 ACN327733 AMJ327733 AWF327733 BGB327733 BPX327733 BZT327733 CJP327733 CTL327733 DDH327733 DND327733 DWZ327733 EGV327733 EQR327733 FAN327733 FKJ327733 FUF327733 GEB327733 GNX327733 GXT327733 HHP327733 HRL327733 IBH327733 ILD327733 IUZ327733 JEV327733 JOR327733 JYN327733 KIJ327733 KSF327733 LCB327733 LLX327733 LVT327733 MFP327733 MPL327733 MZH327733 NJD327733 NSZ327733 OCV327733 OMR327733 OWN327733 PGJ327733 PQF327733 QAB327733 QJX327733 QTT327733 RDP327733 RNL327733 RXH327733 SHD327733 SQZ327733 TAV327733 TKR327733 TUN327733 UEJ327733 UOF327733 UYB327733 VHX327733 VRT327733 WBP327733 WLL327733 WVH327733 C393269 IV393269 SR393269 ACN393269 AMJ393269 AWF393269 BGB393269 BPX393269 BZT393269 CJP393269 CTL393269 DDH393269 DND393269 DWZ393269 EGV393269 EQR393269 FAN393269 FKJ393269 FUF393269 GEB393269 GNX393269 GXT393269 HHP393269 HRL393269 IBH393269 ILD393269 IUZ393269 JEV393269 JOR393269 JYN393269 KIJ393269 KSF393269 LCB393269 LLX393269 LVT393269 MFP393269 MPL393269 MZH393269 NJD393269 NSZ393269 OCV393269 OMR393269 OWN393269 PGJ393269 PQF393269 QAB393269 QJX393269 QTT393269 RDP393269 RNL393269 RXH393269 SHD393269 SQZ393269 TAV393269 TKR393269 TUN393269 UEJ393269 UOF393269 UYB393269 VHX393269 VRT393269 WBP393269 WLL393269 WVH393269 C458805 IV458805 SR458805 ACN458805 AMJ458805 AWF458805 BGB458805 BPX458805 BZT458805 CJP458805 CTL458805 DDH458805 DND458805 DWZ458805 EGV458805 EQR458805 FAN458805 FKJ458805 FUF458805 GEB458805 GNX458805 GXT458805 HHP458805 HRL458805 IBH458805 ILD458805 IUZ458805 JEV458805 JOR458805 JYN458805 KIJ458805 KSF458805 LCB458805 LLX458805 LVT458805 MFP458805 MPL458805 MZH458805 NJD458805 NSZ458805 OCV458805 OMR458805 OWN458805 PGJ458805 PQF458805 QAB458805 QJX458805 QTT458805 RDP458805 RNL458805 RXH458805 SHD458805 SQZ458805 TAV458805 TKR458805 TUN458805 UEJ458805 UOF458805 UYB458805 VHX458805 VRT458805 WBP458805 WLL458805 WVH458805 C524341 IV524341 SR524341 ACN524341 AMJ524341 AWF524341 BGB524341 BPX524341 BZT524341 CJP524341 CTL524341 DDH524341 DND524341 DWZ524341 EGV524341 EQR524341 FAN524341 FKJ524341 FUF524341 GEB524341 GNX524341 GXT524341 HHP524341 HRL524341 IBH524341 ILD524341 IUZ524341 JEV524341 JOR524341 JYN524341 KIJ524341 KSF524341 LCB524341 LLX524341 LVT524341 MFP524341 MPL524341 MZH524341 NJD524341 NSZ524341 OCV524341 OMR524341 OWN524341 PGJ524341 PQF524341 QAB524341 QJX524341 QTT524341 RDP524341 RNL524341 RXH524341 SHD524341 SQZ524341 TAV524341 TKR524341 TUN524341 UEJ524341 UOF524341 UYB524341 VHX524341 VRT524341 WBP524341 WLL524341 WVH524341 C589877 IV589877 SR589877 ACN589877 AMJ589877 AWF589877 BGB589877 BPX589877 BZT589877 CJP589877 CTL589877 DDH589877 DND589877 DWZ589877 EGV589877 EQR589877 FAN589877 FKJ589877 FUF589877 GEB589877 GNX589877 GXT589877 HHP589877 HRL589877 IBH589877 ILD589877 IUZ589877 JEV589877 JOR589877 JYN589877 KIJ589877 KSF589877 LCB589877 LLX589877 LVT589877 MFP589877 MPL589877 MZH589877 NJD589877 NSZ589877 OCV589877 OMR589877 OWN589877 PGJ589877 PQF589877 QAB589877 QJX589877 QTT589877 RDP589877 RNL589877 RXH589877 SHD589877 SQZ589877 TAV589877 TKR589877 TUN589877 UEJ589877 UOF589877 UYB589877 VHX589877 VRT589877 WBP589877 WLL589877 WVH589877 C655413 IV655413 SR655413 ACN655413 AMJ655413 AWF655413 BGB655413 BPX655413 BZT655413 CJP655413 CTL655413 DDH655413 DND655413 DWZ655413 EGV655413 EQR655413 FAN655413 FKJ655413 FUF655413 GEB655413 GNX655413 GXT655413 HHP655413 HRL655413 IBH655413 ILD655413 IUZ655413 JEV655413 JOR655413 JYN655413 KIJ655413 KSF655413 LCB655413 LLX655413 LVT655413 MFP655413 MPL655413 MZH655413 NJD655413 NSZ655413 OCV655413 OMR655413 OWN655413 PGJ655413 PQF655413 QAB655413 QJX655413 QTT655413 RDP655413 RNL655413 RXH655413 SHD655413 SQZ655413 TAV655413 TKR655413 TUN655413 UEJ655413 UOF655413 UYB655413 VHX655413 VRT655413 WBP655413 WLL655413 WVH655413 C720949 IV720949 SR720949 ACN720949 AMJ720949 AWF720949 BGB720949 BPX720949 BZT720949 CJP720949 CTL720949 DDH720949 DND720949 DWZ720949 EGV720949 EQR720949 FAN720949 FKJ720949 FUF720949 GEB720949 GNX720949 GXT720949 HHP720949 HRL720949 IBH720949 ILD720949 IUZ720949 JEV720949 JOR720949 JYN720949 KIJ720949 KSF720949 LCB720949 LLX720949 LVT720949 MFP720949 MPL720949 MZH720949 NJD720949 NSZ720949 OCV720949 OMR720949 OWN720949 PGJ720949 PQF720949 QAB720949 QJX720949 QTT720949 RDP720949 RNL720949 RXH720949 SHD720949 SQZ720949 TAV720949 TKR720949 TUN720949 UEJ720949 UOF720949 UYB720949 VHX720949 VRT720949 WBP720949 WLL720949 WVH720949 C786485 IV786485 SR786485 ACN786485 AMJ786485 AWF786485 BGB786485 BPX786485 BZT786485 CJP786485 CTL786485 DDH786485 DND786485 DWZ786485 EGV786485 EQR786485 FAN786485 FKJ786485 FUF786485 GEB786485 GNX786485 GXT786485 HHP786485 HRL786485 IBH786485 ILD786485 IUZ786485 JEV786485 JOR786485 JYN786485 KIJ786485 KSF786485 LCB786485 LLX786485 LVT786485 MFP786485 MPL786485 MZH786485 NJD786485 NSZ786485 OCV786485 OMR786485 OWN786485 PGJ786485 PQF786485 QAB786485 QJX786485 QTT786485 RDP786485 RNL786485 RXH786485 SHD786485 SQZ786485 TAV786485 TKR786485 TUN786485 UEJ786485 UOF786485 UYB786485 VHX786485 VRT786485 WBP786485 WLL786485 WVH786485 C852021 IV852021 SR852021 ACN852021 AMJ852021 AWF852021 BGB852021 BPX852021 BZT852021 CJP852021 CTL852021 DDH852021 DND852021 DWZ852021 EGV852021 EQR852021 FAN852021 FKJ852021 FUF852021 GEB852021 GNX852021 GXT852021 HHP852021 HRL852021 IBH852021 ILD852021 IUZ852021 JEV852021 JOR852021 JYN852021 KIJ852021 KSF852021 LCB852021 LLX852021 LVT852021 MFP852021 MPL852021 MZH852021 NJD852021 NSZ852021 OCV852021 OMR852021 OWN852021 PGJ852021 PQF852021 QAB852021 QJX852021 QTT852021 RDP852021 RNL852021 RXH852021 SHD852021 SQZ852021 TAV852021 TKR852021 TUN852021 UEJ852021 UOF852021 UYB852021 VHX852021 VRT852021 WBP852021 WLL852021 WVH852021 C917557 IV917557 SR917557 ACN917557 AMJ917557 AWF917557 BGB917557 BPX917557 BZT917557 CJP917557 CTL917557 DDH917557 DND917557 DWZ917557 EGV917557 EQR917557 FAN917557 FKJ917557 FUF917557 GEB917557 GNX917557 GXT917557 HHP917557 HRL917557 IBH917557 ILD917557 IUZ917557 JEV917557 JOR917557 JYN917557 KIJ917557 KSF917557 LCB917557 LLX917557 LVT917557 MFP917557 MPL917557 MZH917557 NJD917557 NSZ917557 OCV917557 OMR917557 OWN917557 PGJ917557 PQF917557 QAB917557 QJX917557 QTT917557 RDP917557 RNL917557 RXH917557 SHD917557 SQZ917557 TAV917557 TKR917557 TUN917557 UEJ917557 UOF917557 UYB917557 VHX917557 VRT917557 WBP917557 WLL917557 WVH917557 C983093 IV983093 SR983093 ACN983093 AMJ983093 AWF983093 BGB983093 BPX983093 BZT983093 CJP983093 CTL983093 DDH983093 DND983093 DWZ983093 EGV983093 EQR983093 FAN983093 FKJ983093 FUF983093 GEB983093 GNX983093 GXT983093 HHP983093 HRL983093 IBH983093 ILD983093 IUZ983093 JEV983093 JOR983093 JYN983093 KIJ983093 KSF983093 LCB983093 LLX983093 LVT983093 MFP983093 MPL983093 MZH983093 NJD983093 NSZ983093 OCV983093 OMR983093 OWN983093 PGJ983093 PQF983093 QAB983093 QJX983093 QTT983093 RDP983093 RNL983093 RXH983093 SHD983093 SQZ983093 TAV983093 TKR983093 TUN983093 UEJ983093 UOF983093 UYB983093 VHX983093 VRT983093 WBP983093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2:Z116"/>
  <sheetViews>
    <sheetView zoomScale="70" zoomScaleNormal="70" workbookViewId="0">
      <selection activeCell="E15" sqref="E15"/>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36.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904" t="s">
        <v>2</v>
      </c>
      <c r="C6" s="1258" t="s">
        <v>2382</v>
      </c>
      <c r="D6" s="1258"/>
      <c r="E6" s="1258"/>
      <c r="F6" s="1258"/>
      <c r="G6" s="1258"/>
      <c r="H6" s="1258"/>
      <c r="I6" s="1258"/>
      <c r="J6" s="1258"/>
      <c r="K6" s="1258"/>
      <c r="L6" s="1258"/>
      <c r="M6" s="1258"/>
      <c r="N6" s="1259"/>
    </row>
    <row r="7" spans="2:16" ht="16.5" thickBot="1">
      <c r="B7" s="905" t="s">
        <v>4</v>
      </c>
      <c r="C7" s="1258"/>
      <c r="D7" s="1258"/>
      <c r="E7" s="1258"/>
      <c r="F7" s="1258"/>
      <c r="G7" s="1258"/>
      <c r="H7" s="1258"/>
      <c r="I7" s="1258"/>
      <c r="J7" s="1258"/>
      <c r="K7" s="1258"/>
      <c r="L7" s="1258"/>
      <c r="M7" s="1258"/>
      <c r="N7" s="1259"/>
    </row>
    <row r="8" spans="2:16" ht="16.5" thickBot="1">
      <c r="B8" s="905" t="s">
        <v>5</v>
      </c>
      <c r="C8" s="1258"/>
      <c r="D8" s="1258"/>
      <c r="E8" s="1258"/>
      <c r="F8" s="1258"/>
      <c r="G8" s="1258"/>
      <c r="H8" s="1258"/>
      <c r="I8" s="1258"/>
      <c r="J8" s="1258"/>
      <c r="K8" s="1258"/>
      <c r="L8" s="1258"/>
      <c r="M8" s="1258"/>
      <c r="N8" s="1259"/>
    </row>
    <row r="9" spans="2:16" ht="16.5" thickBot="1">
      <c r="B9" s="905" t="s">
        <v>6</v>
      </c>
      <c r="C9" s="1258"/>
      <c r="D9" s="1258"/>
      <c r="E9" s="1258"/>
      <c r="F9" s="1258"/>
      <c r="G9" s="1258"/>
      <c r="H9" s="1258"/>
      <c r="I9" s="1258"/>
      <c r="J9" s="1258"/>
      <c r="K9" s="1258"/>
      <c r="L9" s="1258"/>
      <c r="M9" s="1258"/>
      <c r="N9" s="1259"/>
    </row>
    <row r="10" spans="2:16" ht="16.5" thickBot="1">
      <c r="B10" s="905" t="s">
        <v>146</v>
      </c>
      <c r="C10" s="1260">
        <v>21</v>
      </c>
      <c r="D10" s="1260"/>
      <c r="E10" s="1261"/>
      <c r="F10" s="6"/>
      <c r="G10" s="6"/>
      <c r="H10" s="6"/>
      <c r="I10" s="6"/>
      <c r="J10" s="6"/>
      <c r="K10" s="6"/>
      <c r="L10" s="6"/>
      <c r="M10" s="6"/>
      <c r="N10" s="7"/>
    </row>
    <row r="11" spans="2:16" ht="16.5" thickBot="1">
      <c r="B11" s="906" t="s">
        <v>8</v>
      </c>
      <c r="C11" s="9"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812" t="s">
        <v>9</v>
      </c>
      <c r="C14" s="813"/>
      <c r="D14" s="613" t="s">
        <v>10</v>
      </c>
      <c r="E14" s="613" t="s">
        <v>11</v>
      </c>
      <c r="F14" s="613" t="s">
        <v>12</v>
      </c>
      <c r="G14" s="776"/>
      <c r="I14" s="19"/>
      <c r="J14" s="19"/>
      <c r="K14" s="19"/>
      <c r="L14" s="19"/>
      <c r="M14" s="19"/>
      <c r="N14" s="16"/>
    </row>
    <row r="15" spans="2:16">
      <c r="B15" s="885"/>
      <c r="C15" s="886"/>
      <c r="D15" s="613">
        <v>21</v>
      </c>
      <c r="E15" s="20">
        <v>1252968600</v>
      </c>
      <c r="F15" s="20">
        <v>600</v>
      </c>
      <c r="G15" s="779"/>
      <c r="I15" s="23"/>
      <c r="J15" s="23"/>
      <c r="K15" s="23"/>
      <c r="L15" s="23"/>
      <c r="M15" s="23"/>
      <c r="N15" s="16"/>
    </row>
    <row r="16" spans="2:16" ht="15.75" thickBot="1">
      <c r="B16" s="1263" t="s">
        <v>13</v>
      </c>
      <c r="C16" s="1264"/>
      <c r="D16" s="613"/>
      <c r="E16" s="20">
        <v>1252968600</v>
      </c>
      <c r="F16" s="20">
        <v>600</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+F16*0.8</f>
        <v>480</v>
      </c>
      <c r="D18" s="266"/>
      <c r="E18" s="36">
        <f>E16</f>
        <v>1252968600</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44"/>
      <c r="D24" s="605" t="s">
        <v>184</v>
      </c>
      <c r="E24"/>
      <c r="F24"/>
      <c r="G24"/>
      <c r="H24"/>
      <c r="I24" s="15"/>
      <c r="J24" s="15"/>
      <c r="K24" s="15"/>
      <c r="L24" s="15"/>
      <c r="M24" s="15"/>
      <c r="N24" s="16"/>
    </row>
    <row r="25" spans="1:14">
      <c r="A25" s="773"/>
      <c r="B25" s="44" t="s">
        <v>21</v>
      </c>
      <c r="C25" s="44"/>
      <c r="D25" s="605" t="s">
        <v>184</v>
      </c>
      <c r="E25"/>
      <c r="F25"/>
      <c r="G25"/>
      <c r="H25"/>
      <c r="I25" s="15"/>
      <c r="J25" s="15"/>
      <c r="K25" s="15"/>
      <c r="L25" s="15"/>
      <c r="M25" s="15"/>
      <c r="N25" s="16"/>
    </row>
    <row r="26" spans="1:14">
      <c r="A26" s="773"/>
      <c r="B26" s="44" t="s">
        <v>22</v>
      </c>
      <c r="C26" s="44"/>
      <c r="D26" s="605" t="s">
        <v>184</v>
      </c>
      <c r="E26"/>
      <c r="F26"/>
      <c r="G26"/>
      <c r="H26"/>
      <c r="I26" s="15"/>
      <c r="J26" s="15"/>
      <c r="K26" s="15"/>
      <c r="L26" s="15"/>
      <c r="M26" s="15"/>
      <c r="N26" s="16"/>
    </row>
    <row r="27" spans="1:14">
      <c r="A27" s="773"/>
      <c r="B27" s="44" t="s">
        <v>23</v>
      </c>
      <c r="C27" s="44"/>
      <c r="D27" s="605" t="s">
        <v>184</v>
      </c>
      <c r="E27"/>
      <c r="F27"/>
      <c r="G27"/>
      <c r="H27"/>
      <c r="I27" s="15"/>
      <c r="J27" s="15"/>
      <c r="K27" s="15"/>
      <c r="L27" s="15"/>
      <c r="M27" s="15"/>
      <c r="N27" s="16"/>
    </row>
    <row r="28" spans="1:14">
      <c r="A28" s="773"/>
      <c r="B28" s="44" t="s">
        <v>1764</v>
      </c>
      <c r="C28" s="44"/>
      <c r="D28" s="605"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c r="G33"/>
      <c r="H33"/>
      <c r="I33" s="15"/>
      <c r="J33" s="15"/>
      <c r="K33" s="15"/>
      <c r="L33" s="15"/>
      <c r="M33" s="15"/>
      <c r="N33" s="16"/>
    </row>
    <row r="34" spans="1:26" ht="65.25" customHeight="1">
      <c r="A34" s="773"/>
      <c r="B34" s="49" t="s">
        <v>29</v>
      </c>
      <c r="C34" s="50">
        <v>40</v>
      </c>
      <c r="D34" s="605">
        <v>0</v>
      </c>
      <c r="E34" s="1265">
        <f>+D34+D35</f>
        <v>0</v>
      </c>
      <c r="F34"/>
      <c r="G34"/>
      <c r="H34"/>
      <c r="I34" s="15"/>
      <c r="J34" s="15"/>
      <c r="K34" s="15"/>
      <c r="L34" s="15"/>
      <c r="M34" s="15"/>
      <c r="N34" s="16"/>
    </row>
    <row r="35" spans="1:26" ht="82.5" customHeight="1">
      <c r="A35" s="773"/>
      <c r="B35" s="49" t="s">
        <v>30</v>
      </c>
      <c r="C35" s="50">
        <v>60</v>
      </c>
      <c r="D35" s="605">
        <f>+F115</f>
        <v>0</v>
      </c>
      <c r="E35" s="1266"/>
      <c r="F35"/>
      <c r="G35"/>
      <c r="H35"/>
      <c r="I35" s="15"/>
      <c r="J35" s="15"/>
      <c r="K35" s="15"/>
      <c r="L35" s="15"/>
      <c r="M35" s="15"/>
      <c r="N35" s="16"/>
    </row>
    <row r="36" spans="1:26" ht="15.75" customHeight="1">
      <c r="A36" s="773"/>
      <c r="C36" s="40"/>
      <c r="D36" s="23"/>
      <c r="E36" s="41"/>
      <c r="F36" s="37"/>
      <c r="G36" s="37"/>
      <c r="H36" s="37"/>
      <c r="I36" s="38"/>
      <c r="J36" s="38"/>
      <c r="K36" s="38"/>
      <c r="L36" s="38"/>
      <c r="M36" s="38"/>
    </row>
    <row r="37" spans="1:26" ht="15.75" thickBot="1">
      <c r="M37" s="1267"/>
      <c r="N37" s="1267"/>
    </row>
    <row r="38" spans="1:26">
      <c r="B38" s="42" t="s">
        <v>32</v>
      </c>
      <c r="M38" s="51"/>
      <c r="N38" s="51"/>
    </row>
    <row r="39" spans="1:26" ht="15.75" thickBot="1">
      <c r="M39" s="51"/>
      <c r="N39" s="51"/>
    </row>
    <row r="40" spans="1:26" s="15" customFormat="1" ht="109.5" customHeight="1">
      <c r="B40" s="52" t="s">
        <v>33</v>
      </c>
      <c r="C40" s="52" t="s">
        <v>34</v>
      </c>
      <c r="D40" s="52" t="s">
        <v>35</v>
      </c>
      <c r="E40" s="52" t="s">
        <v>36</v>
      </c>
      <c r="F40" s="52" t="s">
        <v>37</v>
      </c>
      <c r="G40" s="52" t="s">
        <v>38</v>
      </c>
      <c r="H40" s="52" t="s">
        <v>39</v>
      </c>
      <c r="I40" s="52" t="s">
        <v>40</v>
      </c>
      <c r="J40" s="52" t="s">
        <v>41</v>
      </c>
      <c r="K40" s="52" t="s">
        <v>42</v>
      </c>
      <c r="L40" s="52" t="s">
        <v>43</v>
      </c>
      <c r="M40" s="53" t="s">
        <v>44</v>
      </c>
      <c r="N40" s="52" t="s">
        <v>45</v>
      </c>
      <c r="O40" s="52" t="s">
        <v>46</v>
      </c>
      <c r="P40" s="54" t="s">
        <v>47</v>
      </c>
      <c r="Q40" s="54" t="s">
        <v>48</v>
      </c>
    </row>
    <row r="41" spans="1:26" s="162" customFormat="1" ht="135.75" customHeight="1">
      <c r="A41" s="150">
        <v>1</v>
      </c>
      <c r="B41" s="153" t="s">
        <v>2382</v>
      </c>
      <c r="C41" s="153" t="s">
        <v>2382</v>
      </c>
      <c r="D41" s="153" t="s">
        <v>49</v>
      </c>
      <c r="E41" s="159" t="s">
        <v>2391</v>
      </c>
      <c r="F41" s="155" t="s">
        <v>18</v>
      </c>
      <c r="G41" s="184" t="s">
        <v>53</v>
      </c>
      <c r="H41" s="156">
        <v>41940</v>
      </c>
      <c r="I41" s="157">
        <v>41976</v>
      </c>
      <c r="J41" s="157" t="s">
        <v>19</v>
      </c>
      <c r="K41" s="545">
        <v>0</v>
      </c>
      <c r="L41" s="769">
        <v>0</v>
      </c>
      <c r="M41" s="545">
        <v>0</v>
      </c>
      <c r="N41" s="173" t="s">
        <v>53</v>
      </c>
      <c r="O41" s="160" t="s">
        <v>53</v>
      </c>
      <c r="P41" s="160">
        <v>266</v>
      </c>
      <c r="Q41" s="174" t="s">
        <v>2392</v>
      </c>
      <c r="R41" s="175"/>
      <c r="S41" s="175"/>
      <c r="T41" s="175"/>
      <c r="U41" s="175"/>
      <c r="V41" s="175"/>
      <c r="W41" s="175"/>
      <c r="X41" s="175"/>
      <c r="Y41" s="175"/>
      <c r="Z41" s="175"/>
    </row>
    <row r="42" spans="1:26" s="162" customFormat="1">
      <c r="A42" s="150"/>
      <c r="B42" s="151" t="s">
        <v>28</v>
      </c>
      <c r="C42" s="152"/>
      <c r="D42" s="153"/>
      <c r="E42" s="154"/>
      <c r="F42" s="155"/>
      <c r="G42" s="155"/>
      <c r="H42" s="155"/>
      <c r="I42" s="157"/>
      <c r="J42" s="157"/>
      <c r="K42" s="158">
        <f>SUM(K41:K41)</f>
        <v>0</v>
      </c>
      <c r="L42" s="158">
        <f>SUM(L41:L41)</f>
        <v>0</v>
      </c>
      <c r="M42" s="185">
        <f>SUM(M41:M41)</f>
        <v>0</v>
      </c>
      <c r="N42" s="158">
        <f>SUM(N41:N41)</f>
        <v>0</v>
      </c>
      <c r="O42" s="160"/>
      <c r="P42" s="160"/>
      <c r="Q42" s="161"/>
    </row>
    <row r="43" spans="1:26" s="162" customFormat="1">
      <c r="A43" s="890"/>
      <c r="B43" s="891"/>
      <c r="C43" s="892"/>
      <c r="D43" s="893"/>
      <c r="E43" s="907"/>
      <c r="F43" s="908"/>
      <c r="G43" s="908"/>
      <c r="H43" s="908"/>
      <c r="I43" s="909"/>
      <c r="J43" s="909"/>
      <c r="K43" s="910"/>
      <c r="L43" s="910"/>
      <c r="M43" s="911"/>
      <c r="N43" s="910"/>
      <c r="O43" s="912"/>
      <c r="P43" s="912"/>
      <c r="Q43" s="899"/>
    </row>
    <row r="44" spans="1:26" s="112" customFormat="1">
      <c r="E44" s="163"/>
    </row>
    <row r="45" spans="1:26" s="112" customFormat="1">
      <c r="B45" s="1253" t="s">
        <v>60</v>
      </c>
      <c r="C45" s="1253" t="s">
        <v>61</v>
      </c>
      <c r="D45" s="1255" t="s">
        <v>62</v>
      </c>
      <c r="E45" s="1255"/>
    </row>
    <row r="46" spans="1:26" s="112" customFormat="1">
      <c r="B46" s="1254"/>
      <c r="C46" s="1254"/>
      <c r="D46" s="625" t="s">
        <v>63</v>
      </c>
      <c r="E46" s="165" t="s">
        <v>64</v>
      </c>
    </row>
    <row r="47" spans="1:26" s="112" customFormat="1" ht="30.6" customHeight="1">
      <c r="B47" s="166" t="s">
        <v>65</v>
      </c>
      <c r="C47" s="167">
        <f>+K42</f>
        <v>0</v>
      </c>
      <c r="D47" s="110"/>
      <c r="E47" s="110" t="s">
        <v>19</v>
      </c>
      <c r="F47" s="168"/>
      <c r="G47" s="168"/>
      <c r="H47" s="168"/>
      <c r="I47" s="168"/>
      <c r="J47" s="168"/>
      <c r="K47" s="168"/>
      <c r="L47" s="168"/>
      <c r="M47" s="168"/>
    </row>
    <row r="48" spans="1:26" s="112" customFormat="1" ht="30" customHeight="1">
      <c r="B48" s="166" t="s">
        <v>66</v>
      </c>
      <c r="C48" s="167">
        <f>+M42</f>
        <v>0</v>
      </c>
      <c r="D48" s="110"/>
      <c r="E48" s="110" t="s">
        <v>19</v>
      </c>
    </row>
    <row r="49" spans="2:17" s="112" customFormat="1">
      <c r="B49" s="113"/>
      <c r="C49" s="1274"/>
      <c r="D49" s="1274"/>
      <c r="E49" s="1274"/>
      <c r="F49" s="1274"/>
      <c r="G49" s="1274"/>
      <c r="H49" s="1274"/>
      <c r="I49" s="1274"/>
      <c r="J49" s="1274"/>
      <c r="K49" s="1274"/>
      <c r="L49" s="1274"/>
      <c r="M49" s="1274"/>
      <c r="N49" s="1274"/>
    </row>
    <row r="50" spans="2:17" ht="28.15" customHeight="1" thickBot="1"/>
    <row r="51" spans="2:17" ht="27" thickBot="1">
      <c r="B51" s="1275" t="s">
        <v>68</v>
      </c>
      <c r="C51" s="1275"/>
      <c r="D51" s="1275"/>
      <c r="E51" s="1275"/>
      <c r="F51" s="1275"/>
      <c r="G51" s="1275"/>
      <c r="H51" s="1275"/>
      <c r="I51" s="1275"/>
      <c r="J51" s="1275"/>
      <c r="K51" s="1275"/>
      <c r="L51" s="1275"/>
      <c r="M51" s="1275"/>
      <c r="N51" s="1275"/>
    </row>
    <row r="54" spans="2:17" ht="109.5" customHeight="1">
      <c r="B54" s="114" t="s">
        <v>69</v>
      </c>
      <c r="C54" s="115" t="s">
        <v>70</v>
      </c>
      <c r="D54" s="115" t="s">
        <v>71</v>
      </c>
      <c r="E54" s="115" t="s">
        <v>72</v>
      </c>
      <c r="F54" s="115" t="s">
        <v>73</v>
      </c>
      <c r="G54" s="115" t="s">
        <v>74</v>
      </c>
      <c r="H54" s="115" t="s">
        <v>75</v>
      </c>
      <c r="I54" s="115" t="s">
        <v>76</v>
      </c>
      <c r="J54" s="115" t="s">
        <v>77</v>
      </c>
      <c r="K54" s="115" t="s">
        <v>78</v>
      </c>
      <c r="L54" s="115" t="s">
        <v>79</v>
      </c>
      <c r="M54" s="116" t="s">
        <v>80</v>
      </c>
      <c r="N54" s="116" t="s">
        <v>81</v>
      </c>
      <c r="O54" s="1271" t="s">
        <v>82</v>
      </c>
      <c r="P54" s="1273"/>
      <c r="Q54" s="115" t="s">
        <v>83</v>
      </c>
    </row>
    <row r="55" spans="2:17" ht="29.25" customHeight="1">
      <c r="B55" s="119" t="s">
        <v>1028</v>
      </c>
      <c r="C55" s="119" t="s">
        <v>155</v>
      </c>
      <c r="D55" s="120" t="s">
        <v>2393</v>
      </c>
      <c r="E55" s="120"/>
      <c r="F55" s="121"/>
      <c r="G55" s="121"/>
      <c r="H55" s="121"/>
      <c r="I55" s="122"/>
      <c r="J55" s="122"/>
      <c r="K55" s="44"/>
      <c r="L55" s="44"/>
      <c r="M55" s="44"/>
      <c r="N55" s="44"/>
      <c r="O55" s="1278" t="s">
        <v>2388</v>
      </c>
      <c r="P55" s="1279"/>
      <c r="Q55" s="44" t="s">
        <v>19</v>
      </c>
    </row>
    <row r="56" spans="2:17">
      <c r="B56" s="1" t="s">
        <v>88</v>
      </c>
    </row>
    <row r="57" spans="2:17">
      <c r="B57" s="1" t="s">
        <v>89</v>
      </c>
    </row>
    <row r="58" spans="2:17">
      <c r="B58" s="1" t="s">
        <v>90</v>
      </c>
    </row>
    <row r="60" spans="2:17" ht="15.75" thickBot="1"/>
    <row r="61" spans="2:17" ht="27" thickBot="1">
      <c r="B61" s="1268" t="s">
        <v>91</v>
      </c>
      <c r="C61" s="1269"/>
      <c r="D61" s="1269"/>
      <c r="E61" s="1269"/>
      <c r="F61" s="1269"/>
      <c r="G61" s="1269"/>
      <c r="H61" s="1269"/>
      <c r="I61" s="1269"/>
      <c r="J61" s="1269"/>
      <c r="K61" s="1269"/>
      <c r="L61" s="1269"/>
      <c r="M61" s="1269"/>
      <c r="N61" s="1270"/>
    </row>
    <row r="64" spans="2:17" ht="76.5" customHeight="1">
      <c r="B64" s="114" t="s">
        <v>92</v>
      </c>
      <c r="C64" s="114" t="s">
        <v>93</v>
      </c>
      <c r="D64" s="114" t="s">
        <v>94</v>
      </c>
      <c r="E64" s="114" t="s">
        <v>95</v>
      </c>
      <c r="F64" s="114" t="s">
        <v>96</v>
      </c>
      <c r="G64" s="114" t="s">
        <v>97</v>
      </c>
      <c r="H64" s="114" t="s">
        <v>98</v>
      </c>
      <c r="I64" s="114" t="s">
        <v>99</v>
      </c>
      <c r="J64" s="1271" t="s">
        <v>100</v>
      </c>
      <c r="K64" s="1272"/>
      <c r="L64" s="1273"/>
      <c r="M64" s="114" t="s">
        <v>101</v>
      </c>
      <c r="N64" s="114" t="s">
        <v>102</v>
      </c>
      <c r="O64" s="114" t="s">
        <v>103</v>
      </c>
      <c r="P64" s="1271" t="s">
        <v>82</v>
      </c>
      <c r="Q64" s="1273"/>
    </row>
    <row r="65" spans="2:17" ht="60.75" customHeight="1">
      <c r="B65" s="213" t="s">
        <v>104</v>
      </c>
      <c r="C65" s="213"/>
      <c r="D65" s="119"/>
      <c r="E65" s="119"/>
      <c r="F65" s="119"/>
      <c r="G65" s="119"/>
      <c r="H65" s="119"/>
      <c r="I65" s="120"/>
      <c r="J65" s="46" t="s">
        <v>189</v>
      </c>
      <c r="K65" s="188" t="s">
        <v>190</v>
      </c>
      <c r="L65" s="122" t="s">
        <v>191</v>
      </c>
      <c r="M65" s="44"/>
      <c r="N65" s="44"/>
      <c r="O65" s="44"/>
      <c r="P65" s="1281" t="s">
        <v>2389</v>
      </c>
      <c r="Q65" s="1281"/>
    </row>
    <row r="66" spans="2:17" ht="33.6" customHeight="1">
      <c r="B66" s="213" t="s">
        <v>133</v>
      </c>
      <c r="C66" s="213"/>
      <c r="D66" s="119"/>
      <c r="E66" s="119"/>
      <c r="F66" s="119"/>
      <c r="G66" s="119"/>
      <c r="H66" s="119"/>
      <c r="I66" s="120"/>
      <c r="J66" s="46"/>
      <c r="K66" s="122"/>
      <c r="L66" s="122"/>
      <c r="M66" s="44"/>
      <c r="N66" s="44"/>
      <c r="O66" s="44"/>
      <c r="P66" s="1281" t="s">
        <v>2389</v>
      </c>
      <c r="Q66" s="1281"/>
    </row>
    <row r="68" spans="2:17" ht="15.75" thickBot="1"/>
    <row r="69" spans="2:17" ht="27" thickBot="1">
      <c r="B69" s="1268" t="s">
        <v>118</v>
      </c>
      <c r="C69" s="1269"/>
      <c r="D69" s="1269"/>
      <c r="E69" s="1269"/>
      <c r="F69" s="1269"/>
      <c r="G69" s="1269"/>
      <c r="H69" s="1269"/>
      <c r="I69" s="1269"/>
      <c r="J69" s="1269"/>
      <c r="K69" s="1269"/>
      <c r="L69" s="1269"/>
      <c r="M69" s="1269"/>
      <c r="N69" s="1270"/>
    </row>
    <row r="72" spans="2:17" ht="46.15" customHeight="1">
      <c r="B72" s="115" t="s">
        <v>17</v>
      </c>
      <c r="C72" s="115" t="s">
        <v>119</v>
      </c>
      <c r="D72" s="1271" t="s">
        <v>82</v>
      </c>
      <c r="E72" s="1273"/>
    </row>
    <row r="73" spans="2:17" ht="46.9" customHeight="1">
      <c r="B73" s="129" t="s">
        <v>181</v>
      </c>
      <c r="C73" s="44" t="s">
        <v>19</v>
      </c>
      <c r="D73" s="1296" t="s">
        <v>2394</v>
      </c>
      <c r="E73" s="1297"/>
    </row>
    <row r="76" spans="2:17" ht="26.25">
      <c r="B76" s="1256" t="s">
        <v>121</v>
      </c>
      <c r="C76" s="1257"/>
      <c r="D76" s="1257"/>
      <c r="E76" s="1257"/>
      <c r="F76" s="1257"/>
      <c r="G76" s="1257"/>
      <c r="H76" s="1257"/>
      <c r="I76" s="1257"/>
      <c r="J76" s="1257"/>
      <c r="K76" s="1257"/>
      <c r="L76" s="1257"/>
      <c r="M76" s="1257"/>
      <c r="N76" s="1257"/>
      <c r="O76" s="1257"/>
      <c r="P76" s="1257"/>
    </row>
    <row r="78" spans="2:17" ht="15.75" thickBot="1"/>
    <row r="79" spans="2:17" ht="27" thickBot="1">
      <c r="B79" s="1268" t="s">
        <v>122</v>
      </c>
      <c r="C79" s="1269"/>
      <c r="D79" s="1269"/>
      <c r="E79" s="1269"/>
      <c r="F79" s="1269"/>
      <c r="G79" s="1269"/>
      <c r="H79" s="1269"/>
      <c r="I79" s="1269"/>
      <c r="J79" s="1269"/>
      <c r="K79" s="1269"/>
      <c r="L79" s="1269"/>
      <c r="M79" s="1269"/>
      <c r="N79" s="1270"/>
    </row>
    <row r="81" spans="1:26" ht="15.75" thickBot="1">
      <c r="M81" s="51"/>
      <c r="N81" s="51"/>
    </row>
    <row r="82" spans="1:26" s="15" customFormat="1" ht="109.5" customHeight="1">
      <c r="B82" s="52" t="s">
        <v>33</v>
      </c>
      <c r="C82" s="52" t="s">
        <v>34</v>
      </c>
      <c r="D82" s="52" t="s">
        <v>35</v>
      </c>
      <c r="E82" s="52" t="s">
        <v>36</v>
      </c>
      <c r="F82" s="52" t="s">
        <v>37</v>
      </c>
      <c r="G82" s="52" t="s">
        <v>38</v>
      </c>
      <c r="H82" s="52" t="s">
        <v>39</v>
      </c>
      <c r="I82" s="52" t="s">
        <v>40</v>
      </c>
      <c r="J82" s="52" t="s">
        <v>41</v>
      </c>
      <c r="K82" s="52" t="s">
        <v>42</v>
      </c>
      <c r="L82" s="52" t="s">
        <v>43</v>
      </c>
      <c r="M82" s="53" t="s">
        <v>44</v>
      </c>
      <c r="N82" s="52" t="s">
        <v>45</v>
      </c>
      <c r="O82" s="52" t="s">
        <v>46</v>
      </c>
      <c r="P82" s="54" t="s">
        <v>47</v>
      </c>
      <c r="Q82" s="54" t="s">
        <v>48</v>
      </c>
    </row>
    <row r="83" spans="1:26" s="162" customFormat="1" ht="123.75" customHeight="1">
      <c r="A83" s="150">
        <v>1</v>
      </c>
      <c r="B83" s="153"/>
      <c r="C83" s="153"/>
      <c r="D83" s="153"/>
      <c r="E83" s="154"/>
      <c r="F83" s="155"/>
      <c r="G83" s="155"/>
      <c r="H83" s="156"/>
      <c r="I83" s="157"/>
      <c r="J83" s="157"/>
      <c r="K83" s="157"/>
      <c r="L83" s="157"/>
      <c r="M83" s="173"/>
      <c r="N83" s="173"/>
      <c r="O83" s="160"/>
      <c r="P83" s="160"/>
      <c r="Q83" s="174"/>
      <c r="R83" s="175"/>
      <c r="S83" s="175"/>
      <c r="T83" s="175"/>
      <c r="U83" s="175"/>
      <c r="V83" s="175"/>
      <c r="W83" s="175"/>
      <c r="X83" s="175"/>
      <c r="Y83" s="175"/>
      <c r="Z83" s="175"/>
    </row>
    <row r="84" spans="1:26" s="162" customFormat="1">
      <c r="A84" s="150"/>
      <c r="B84" s="151" t="s">
        <v>28</v>
      </c>
      <c r="C84" s="152"/>
      <c r="D84" s="153"/>
      <c r="E84" s="154"/>
      <c r="F84" s="155"/>
      <c r="G84" s="155"/>
      <c r="H84" s="155"/>
      <c r="I84" s="157"/>
      <c r="J84" s="157"/>
      <c r="K84" s="158">
        <f>SUM(K83:K83)</f>
        <v>0</v>
      </c>
      <c r="L84" s="158">
        <f>SUM(L83:L83)</f>
        <v>0</v>
      </c>
      <c r="M84" s="185">
        <f>SUM(M83:M83)</f>
        <v>0</v>
      </c>
      <c r="N84" s="158">
        <f>SUM(N83:N83)</f>
        <v>0</v>
      </c>
      <c r="O84" s="160"/>
      <c r="P84" s="160"/>
      <c r="Q84" s="161"/>
    </row>
    <row r="85" spans="1:26">
      <c r="B85" s="112"/>
      <c r="C85" s="112"/>
      <c r="D85" s="112"/>
      <c r="E85" s="163"/>
      <c r="F85" s="112"/>
      <c r="G85" s="112"/>
      <c r="H85" s="112"/>
      <c r="I85" s="112"/>
      <c r="J85" s="112"/>
      <c r="K85" s="112"/>
      <c r="L85" s="112"/>
      <c r="M85" s="112"/>
      <c r="N85" s="112"/>
      <c r="O85" s="112"/>
      <c r="P85" s="112"/>
    </row>
    <row r="86" spans="1:26" ht="18.75">
      <c r="B86" s="166" t="s">
        <v>123</v>
      </c>
      <c r="C86" s="176">
        <f>+K84</f>
        <v>0</v>
      </c>
      <c r="H86" s="168"/>
      <c r="I86" s="168"/>
      <c r="J86" s="168"/>
      <c r="K86" s="168"/>
      <c r="L86" s="168"/>
      <c r="M86" s="168"/>
      <c r="N86" s="112"/>
      <c r="O86" s="112"/>
      <c r="P86" s="112"/>
    </row>
    <row r="88" spans="1:26" ht="15.75" thickBot="1"/>
    <row r="89" spans="1:26" ht="37.15" customHeight="1" thickBot="1">
      <c r="B89" s="177" t="s">
        <v>124</v>
      </c>
      <c r="C89" s="142" t="s">
        <v>125</v>
      </c>
      <c r="D89" s="177" t="s">
        <v>27</v>
      </c>
      <c r="E89" s="142" t="s">
        <v>126</v>
      </c>
    </row>
    <row r="90" spans="1:26" ht="41.45" customHeight="1">
      <c r="B90" s="178" t="s">
        <v>127</v>
      </c>
      <c r="C90" s="179">
        <v>20</v>
      </c>
      <c r="D90" s="179"/>
      <c r="E90" s="1282">
        <f>+D90+D91+D92</f>
        <v>0</v>
      </c>
    </row>
    <row r="91" spans="1:26">
      <c r="B91" s="178" t="s">
        <v>128</v>
      </c>
      <c r="C91" s="118">
        <v>30</v>
      </c>
      <c r="D91" s="605">
        <v>0</v>
      </c>
      <c r="E91" s="1283"/>
    </row>
    <row r="92" spans="1:26" ht="15.75" thickBot="1">
      <c r="B92" s="178" t="s">
        <v>129</v>
      </c>
      <c r="C92" s="180">
        <v>40</v>
      </c>
      <c r="D92" s="180">
        <v>0</v>
      </c>
      <c r="E92" s="1284"/>
    </row>
    <row r="94" spans="1:26" ht="15.75" thickBot="1"/>
    <row r="95" spans="1:26" ht="27" thickBot="1">
      <c r="B95" s="1268" t="s">
        <v>130</v>
      </c>
      <c r="C95" s="1269"/>
      <c r="D95" s="1269"/>
      <c r="E95" s="1269"/>
      <c r="F95" s="1269"/>
      <c r="G95" s="1269"/>
      <c r="H95" s="1269"/>
      <c r="I95" s="1269"/>
      <c r="J95" s="1269"/>
      <c r="K95" s="1269"/>
      <c r="L95" s="1269"/>
      <c r="M95" s="1269"/>
      <c r="N95" s="1270"/>
    </row>
    <row r="97" spans="2:17" ht="76.5" customHeight="1">
      <c r="B97" s="114" t="s">
        <v>92</v>
      </c>
      <c r="C97" s="114" t="s">
        <v>93</v>
      </c>
      <c r="D97" s="114" t="s">
        <v>94</v>
      </c>
      <c r="E97" s="114" t="s">
        <v>95</v>
      </c>
      <c r="F97" s="114" t="s">
        <v>96</v>
      </c>
      <c r="G97" s="114" t="s">
        <v>97</v>
      </c>
      <c r="H97" s="114" t="s">
        <v>98</v>
      </c>
      <c r="I97" s="114" t="s">
        <v>99</v>
      </c>
      <c r="J97" s="1271" t="s">
        <v>100</v>
      </c>
      <c r="K97" s="1272"/>
      <c r="L97" s="1273"/>
      <c r="M97" s="114" t="s">
        <v>101</v>
      </c>
      <c r="N97" s="114" t="s">
        <v>102</v>
      </c>
      <c r="O97" s="114" t="s">
        <v>103</v>
      </c>
      <c r="P97" s="1271" t="s">
        <v>82</v>
      </c>
      <c r="Q97" s="1273"/>
    </row>
    <row r="98" spans="2:17" s="183" customFormat="1" ht="69" customHeight="1">
      <c r="B98" s="129" t="s">
        <v>460</v>
      </c>
      <c r="C98" s="138"/>
      <c r="D98" s="129"/>
      <c r="E98" s="651"/>
      <c r="F98" s="129"/>
      <c r="G98" s="129"/>
      <c r="H98" s="480"/>
      <c r="I98" s="189"/>
      <c r="J98" s="129"/>
      <c r="K98" s="189"/>
      <c r="L98" s="189"/>
      <c r="M98" s="129"/>
      <c r="N98" s="129"/>
      <c r="O98" s="129"/>
      <c r="P98" s="1296"/>
      <c r="Q98" s="1297"/>
    </row>
    <row r="99" spans="2:17" s="183" customFormat="1" ht="113.25" customHeight="1">
      <c r="B99" s="129" t="s">
        <v>461</v>
      </c>
      <c r="C99" s="138"/>
      <c r="D99" s="129"/>
      <c r="E99" s="913"/>
      <c r="F99" s="129"/>
      <c r="G99" s="914"/>
      <c r="I99" s="189"/>
      <c r="J99" s="129"/>
      <c r="K99" s="189"/>
      <c r="L99" s="189"/>
      <c r="M99" s="129"/>
      <c r="N99" s="129"/>
      <c r="O99" s="129"/>
      <c r="P99" s="1296"/>
      <c r="Q99" s="1297"/>
    </row>
    <row r="100" spans="2:17" s="183" customFormat="1" ht="70.5" customHeight="1">
      <c r="B100" s="129" t="s">
        <v>462</v>
      </c>
      <c r="C100" s="138"/>
      <c r="D100" s="129"/>
      <c r="E100" s="651"/>
      <c r="F100" s="129"/>
      <c r="G100" s="129"/>
      <c r="H100" s="480"/>
      <c r="I100" s="189"/>
      <c r="J100" s="129"/>
      <c r="K100" s="189"/>
      <c r="L100" s="189"/>
      <c r="M100" s="129"/>
      <c r="N100" s="129"/>
      <c r="O100" s="129"/>
      <c r="P100" s="1366"/>
      <c r="Q100" s="1366"/>
    </row>
    <row r="103" spans="2:17" ht="15.75" thickBot="1"/>
    <row r="104" spans="2:17" ht="54" customHeight="1">
      <c r="B104" s="615" t="s">
        <v>17</v>
      </c>
      <c r="C104" s="615" t="s">
        <v>124</v>
      </c>
      <c r="D104" s="114" t="s">
        <v>125</v>
      </c>
      <c r="E104" s="615" t="s">
        <v>27</v>
      </c>
      <c r="F104" s="142" t="s">
        <v>138</v>
      </c>
      <c r="G104" s="143"/>
    </row>
    <row r="105" spans="2:17" ht="120.75" customHeight="1">
      <c r="B105" s="1285" t="s">
        <v>139</v>
      </c>
      <c r="C105" s="144" t="s">
        <v>140</v>
      </c>
      <c r="D105" s="605">
        <v>25</v>
      </c>
      <c r="E105" s="605"/>
      <c r="F105" s="1286">
        <f>+E105+E106+E107</f>
        <v>0</v>
      </c>
      <c r="G105" s="145"/>
    </row>
    <row r="106" spans="2:17" ht="76.150000000000006" customHeight="1">
      <c r="B106" s="1285"/>
      <c r="C106" s="144" t="s">
        <v>141</v>
      </c>
      <c r="D106" s="602">
        <v>25</v>
      </c>
      <c r="E106" s="605"/>
      <c r="F106" s="1287"/>
      <c r="G106" s="145"/>
    </row>
    <row r="107" spans="2:17" ht="69" customHeight="1">
      <c r="B107" s="1285"/>
      <c r="C107" s="144" t="s">
        <v>142</v>
      </c>
      <c r="D107" s="605">
        <v>10</v>
      </c>
      <c r="E107" s="605"/>
      <c r="F107" s="1288"/>
      <c r="G107" s="145"/>
    </row>
    <row r="108" spans="2:17">
      <c r="C108"/>
    </row>
    <row r="111" spans="2:17">
      <c r="B111" s="42" t="s">
        <v>143</v>
      </c>
    </row>
    <row r="114" spans="2:5">
      <c r="B114" s="43" t="s">
        <v>17</v>
      </c>
      <c r="C114" s="43" t="s">
        <v>26</v>
      </c>
      <c r="D114" s="615" t="s">
        <v>27</v>
      </c>
      <c r="E114" s="615" t="s">
        <v>28</v>
      </c>
    </row>
    <row r="115" spans="2:5" ht="61.5" customHeight="1">
      <c r="B115" s="49" t="s">
        <v>144</v>
      </c>
      <c r="C115" s="50">
        <v>40</v>
      </c>
      <c r="D115" s="605">
        <f>+E90</f>
        <v>0</v>
      </c>
      <c r="E115" s="1265">
        <f>+D115+D116</f>
        <v>0</v>
      </c>
    </row>
    <row r="116" spans="2:5" ht="68.25" customHeight="1">
      <c r="B116" s="49" t="s">
        <v>145</v>
      </c>
      <c r="C116" s="50">
        <v>60</v>
      </c>
      <c r="D116" s="605">
        <f>+F105</f>
        <v>0</v>
      </c>
      <c r="E116" s="1266"/>
    </row>
  </sheetData>
  <mergeCells count="37">
    <mergeCell ref="P99:Q99"/>
    <mergeCell ref="P100:Q100"/>
    <mergeCell ref="B105:B107"/>
    <mergeCell ref="F105:F107"/>
    <mergeCell ref="E115:E116"/>
    <mergeCell ref="P98:Q98"/>
    <mergeCell ref="P65:Q65"/>
    <mergeCell ref="P66:Q66"/>
    <mergeCell ref="B69:N69"/>
    <mergeCell ref="D72:E72"/>
    <mergeCell ref="D73:E73"/>
    <mergeCell ref="B76:P76"/>
    <mergeCell ref="B79:N79"/>
    <mergeCell ref="E90:E92"/>
    <mergeCell ref="B95:N95"/>
    <mergeCell ref="J97:L97"/>
    <mergeCell ref="P97:Q97"/>
    <mergeCell ref="J64:L64"/>
    <mergeCell ref="P64:Q64"/>
    <mergeCell ref="C10:E10"/>
    <mergeCell ref="B16:C16"/>
    <mergeCell ref="E34:E35"/>
    <mergeCell ref="M37:N37"/>
    <mergeCell ref="B45:B46"/>
    <mergeCell ref="C45:C46"/>
    <mergeCell ref="D45:E45"/>
    <mergeCell ref="C49:N49"/>
    <mergeCell ref="B51:N51"/>
    <mergeCell ref="O54:P54"/>
    <mergeCell ref="O55:P55"/>
    <mergeCell ref="B61:N61"/>
    <mergeCell ref="C9:N9"/>
    <mergeCell ref="B2:P2"/>
    <mergeCell ref="B4:P4"/>
    <mergeCell ref="C6:N6"/>
    <mergeCell ref="C7:N7"/>
    <mergeCell ref="C8:N8"/>
  </mergeCells>
  <dataValidations count="2">
    <dataValidation type="decimal" allowBlank="1" showInputMessage="1" showErrorMessage="1" sqref="WVH983032 WLL983032 C65528 IV65528 SR65528 ACN65528 AMJ65528 AWF65528 BGB65528 BPX65528 BZT65528 CJP65528 CTL65528 DDH65528 DND65528 DWZ65528 EGV65528 EQR65528 FAN65528 FKJ65528 FUF65528 GEB65528 GNX65528 GXT65528 HHP65528 HRL65528 IBH65528 ILD65528 IUZ65528 JEV65528 JOR65528 JYN65528 KIJ65528 KSF65528 LCB65528 LLX65528 LVT65528 MFP65528 MPL65528 MZH65528 NJD65528 NSZ65528 OCV65528 OMR65528 OWN65528 PGJ65528 PQF65528 QAB65528 QJX65528 QTT65528 RDP65528 RNL65528 RXH65528 SHD65528 SQZ65528 TAV65528 TKR65528 TUN65528 UEJ65528 UOF65528 UYB65528 VHX65528 VRT65528 WBP65528 WLL65528 WVH65528 C131064 IV131064 SR131064 ACN131064 AMJ131064 AWF131064 BGB131064 BPX131064 BZT131064 CJP131064 CTL131064 DDH131064 DND131064 DWZ131064 EGV131064 EQR131064 FAN131064 FKJ131064 FUF131064 GEB131064 GNX131064 GXT131064 HHP131064 HRL131064 IBH131064 ILD131064 IUZ131064 JEV131064 JOR131064 JYN131064 KIJ131064 KSF131064 LCB131064 LLX131064 LVT131064 MFP131064 MPL131064 MZH131064 NJD131064 NSZ131064 OCV131064 OMR131064 OWN131064 PGJ131064 PQF131064 QAB131064 QJX131064 QTT131064 RDP131064 RNL131064 RXH131064 SHD131064 SQZ131064 TAV131064 TKR131064 TUN131064 UEJ131064 UOF131064 UYB131064 VHX131064 VRT131064 WBP131064 WLL131064 WVH131064 C196600 IV196600 SR196600 ACN196600 AMJ196600 AWF196600 BGB196600 BPX196600 BZT196600 CJP196600 CTL196600 DDH196600 DND196600 DWZ196600 EGV196600 EQR196600 FAN196600 FKJ196600 FUF196600 GEB196600 GNX196600 GXT196600 HHP196600 HRL196600 IBH196600 ILD196600 IUZ196600 JEV196600 JOR196600 JYN196600 KIJ196600 KSF196600 LCB196600 LLX196600 LVT196600 MFP196600 MPL196600 MZH196600 NJD196600 NSZ196600 OCV196600 OMR196600 OWN196600 PGJ196600 PQF196600 QAB196600 QJX196600 QTT196600 RDP196600 RNL196600 RXH196600 SHD196600 SQZ196600 TAV196600 TKR196600 TUN196600 UEJ196600 UOF196600 UYB196600 VHX196600 VRT196600 WBP196600 WLL196600 WVH196600 C262136 IV262136 SR262136 ACN262136 AMJ262136 AWF262136 BGB262136 BPX262136 BZT262136 CJP262136 CTL262136 DDH262136 DND262136 DWZ262136 EGV262136 EQR262136 FAN262136 FKJ262136 FUF262136 GEB262136 GNX262136 GXT262136 HHP262136 HRL262136 IBH262136 ILD262136 IUZ262136 JEV262136 JOR262136 JYN262136 KIJ262136 KSF262136 LCB262136 LLX262136 LVT262136 MFP262136 MPL262136 MZH262136 NJD262136 NSZ262136 OCV262136 OMR262136 OWN262136 PGJ262136 PQF262136 QAB262136 QJX262136 QTT262136 RDP262136 RNL262136 RXH262136 SHD262136 SQZ262136 TAV262136 TKR262136 TUN262136 UEJ262136 UOF262136 UYB262136 VHX262136 VRT262136 WBP262136 WLL262136 WVH262136 C327672 IV327672 SR327672 ACN327672 AMJ327672 AWF327672 BGB327672 BPX327672 BZT327672 CJP327672 CTL327672 DDH327672 DND327672 DWZ327672 EGV327672 EQR327672 FAN327672 FKJ327672 FUF327672 GEB327672 GNX327672 GXT327672 HHP327672 HRL327672 IBH327672 ILD327672 IUZ327672 JEV327672 JOR327672 JYN327672 KIJ327672 KSF327672 LCB327672 LLX327672 LVT327672 MFP327672 MPL327672 MZH327672 NJD327672 NSZ327672 OCV327672 OMR327672 OWN327672 PGJ327672 PQF327672 QAB327672 QJX327672 QTT327672 RDP327672 RNL327672 RXH327672 SHD327672 SQZ327672 TAV327672 TKR327672 TUN327672 UEJ327672 UOF327672 UYB327672 VHX327672 VRT327672 WBP327672 WLL327672 WVH327672 C393208 IV393208 SR393208 ACN393208 AMJ393208 AWF393208 BGB393208 BPX393208 BZT393208 CJP393208 CTL393208 DDH393208 DND393208 DWZ393208 EGV393208 EQR393208 FAN393208 FKJ393208 FUF393208 GEB393208 GNX393208 GXT393208 HHP393208 HRL393208 IBH393208 ILD393208 IUZ393208 JEV393208 JOR393208 JYN393208 KIJ393208 KSF393208 LCB393208 LLX393208 LVT393208 MFP393208 MPL393208 MZH393208 NJD393208 NSZ393208 OCV393208 OMR393208 OWN393208 PGJ393208 PQF393208 QAB393208 QJX393208 QTT393208 RDP393208 RNL393208 RXH393208 SHD393208 SQZ393208 TAV393208 TKR393208 TUN393208 UEJ393208 UOF393208 UYB393208 VHX393208 VRT393208 WBP393208 WLL393208 WVH393208 C458744 IV458744 SR458744 ACN458744 AMJ458744 AWF458744 BGB458744 BPX458744 BZT458744 CJP458744 CTL458744 DDH458744 DND458744 DWZ458744 EGV458744 EQR458744 FAN458744 FKJ458744 FUF458744 GEB458744 GNX458744 GXT458744 HHP458744 HRL458744 IBH458744 ILD458744 IUZ458744 JEV458744 JOR458744 JYN458744 KIJ458744 KSF458744 LCB458744 LLX458744 LVT458744 MFP458744 MPL458744 MZH458744 NJD458744 NSZ458744 OCV458744 OMR458744 OWN458744 PGJ458744 PQF458744 QAB458744 QJX458744 QTT458744 RDP458744 RNL458744 RXH458744 SHD458744 SQZ458744 TAV458744 TKR458744 TUN458744 UEJ458744 UOF458744 UYB458744 VHX458744 VRT458744 WBP458744 WLL458744 WVH458744 C524280 IV524280 SR524280 ACN524280 AMJ524280 AWF524280 BGB524280 BPX524280 BZT524280 CJP524280 CTL524280 DDH524280 DND524280 DWZ524280 EGV524280 EQR524280 FAN524280 FKJ524280 FUF524280 GEB524280 GNX524280 GXT524280 HHP524280 HRL524280 IBH524280 ILD524280 IUZ524280 JEV524280 JOR524280 JYN524280 KIJ524280 KSF524280 LCB524280 LLX524280 LVT524280 MFP524280 MPL524280 MZH524280 NJD524280 NSZ524280 OCV524280 OMR524280 OWN524280 PGJ524280 PQF524280 QAB524280 QJX524280 QTT524280 RDP524280 RNL524280 RXH524280 SHD524280 SQZ524280 TAV524280 TKR524280 TUN524280 UEJ524280 UOF524280 UYB524280 VHX524280 VRT524280 WBP524280 WLL524280 WVH524280 C589816 IV589816 SR589816 ACN589816 AMJ589816 AWF589816 BGB589816 BPX589816 BZT589816 CJP589816 CTL589816 DDH589816 DND589816 DWZ589816 EGV589816 EQR589816 FAN589816 FKJ589816 FUF589816 GEB589816 GNX589816 GXT589816 HHP589816 HRL589816 IBH589816 ILD589816 IUZ589816 JEV589816 JOR589816 JYN589816 KIJ589816 KSF589816 LCB589816 LLX589816 LVT589816 MFP589816 MPL589816 MZH589816 NJD589816 NSZ589816 OCV589816 OMR589816 OWN589816 PGJ589816 PQF589816 QAB589816 QJX589816 QTT589816 RDP589816 RNL589816 RXH589816 SHD589816 SQZ589816 TAV589816 TKR589816 TUN589816 UEJ589816 UOF589816 UYB589816 VHX589816 VRT589816 WBP589816 WLL589816 WVH589816 C655352 IV655352 SR655352 ACN655352 AMJ655352 AWF655352 BGB655352 BPX655352 BZT655352 CJP655352 CTL655352 DDH655352 DND655352 DWZ655352 EGV655352 EQR655352 FAN655352 FKJ655352 FUF655352 GEB655352 GNX655352 GXT655352 HHP655352 HRL655352 IBH655352 ILD655352 IUZ655352 JEV655352 JOR655352 JYN655352 KIJ655352 KSF655352 LCB655352 LLX655352 LVT655352 MFP655352 MPL655352 MZH655352 NJD655352 NSZ655352 OCV655352 OMR655352 OWN655352 PGJ655352 PQF655352 QAB655352 QJX655352 QTT655352 RDP655352 RNL655352 RXH655352 SHD655352 SQZ655352 TAV655352 TKR655352 TUN655352 UEJ655352 UOF655352 UYB655352 VHX655352 VRT655352 WBP655352 WLL655352 WVH655352 C720888 IV720888 SR720888 ACN720888 AMJ720888 AWF720888 BGB720888 BPX720888 BZT720888 CJP720888 CTL720888 DDH720888 DND720888 DWZ720888 EGV720888 EQR720888 FAN720888 FKJ720888 FUF720888 GEB720888 GNX720888 GXT720888 HHP720888 HRL720888 IBH720888 ILD720888 IUZ720888 JEV720888 JOR720888 JYN720888 KIJ720888 KSF720888 LCB720888 LLX720888 LVT720888 MFP720888 MPL720888 MZH720888 NJD720888 NSZ720888 OCV720888 OMR720888 OWN720888 PGJ720888 PQF720888 QAB720888 QJX720888 QTT720888 RDP720888 RNL720888 RXH720888 SHD720888 SQZ720888 TAV720888 TKR720888 TUN720888 UEJ720888 UOF720888 UYB720888 VHX720888 VRT720888 WBP720888 WLL720888 WVH720888 C786424 IV786424 SR786424 ACN786424 AMJ786424 AWF786424 BGB786424 BPX786424 BZT786424 CJP786424 CTL786424 DDH786424 DND786424 DWZ786424 EGV786424 EQR786424 FAN786424 FKJ786424 FUF786424 GEB786424 GNX786424 GXT786424 HHP786424 HRL786424 IBH786424 ILD786424 IUZ786424 JEV786424 JOR786424 JYN786424 KIJ786424 KSF786424 LCB786424 LLX786424 LVT786424 MFP786424 MPL786424 MZH786424 NJD786424 NSZ786424 OCV786424 OMR786424 OWN786424 PGJ786424 PQF786424 QAB786424 QJX786424 QTT786424 RDP786424 RNL786424 RXH786424 SHD786424 SQZ786424 TAV786424 TKR786424 TUN786424 UEJ786424 UOF786424 UYB786424 VHX786424 VRT786424 WBP786424 WLL786424 WVH786424 C851960 IV851960 SR851960 ACN851960 AMJ851960 AWF851960 BGB851960 BPX851960 BZT851960 CJP851960 CTL851960 DDH851960 DND851960 DWZ851960 EGV851960 EQR851960 FAN851960 FKJ851960 FUF851960 GEB851960 GNX851960 GXT851960 HHP851960 HRL851960 IBH851960 ILD851960 IUZ851960 JEV851960 JOR851960 JYN851960 KIJ851960 KSF851960 LCB851960 LLX851960 LVT851960 MFP851960 MPL851960 MZH851960 NJD851960 NSZ851960 OCV851960 OMR851960 OWN851960 PGJ851960 PQF851960 QAB851960 QJX851960 QTT851960 RDP851960 RNL851960 RXH851960 SHD851960 SQZ851960 TAV851960 TKR851960 TUN851960 UEJ851960 UOF851960 UYB851960 VHX851960 VRT851960 WBP851960 WLL851960 WVH851960 C917496 IV917496 SR917496 ACN917496 AMJ917496 AWF917496 BGB917496 BPX917496 BZT917496 CJP917496 CTL917496 DDH917496 DND917496 DWZ917496 EGV917496 EQR917496 FAN917496 FKJ917496 FUF917496 GEB917496 GNX917496 GXT917496 HHP917496 HRL917496 IBH917496 ILD917496 IUZ917496 JEV917496 JOR917496 JYN917496 KIJ917496 KSF917496 LCB917496 LLX917496 LVT917496 MFP917496 MPL917496 MZH917496 NJD917496 NSZ917496 OCV917496 OMR917496 OWN917496 PGJ917496 PQF917496 QAB917496 QJX917496 QTT917496 RDP917496 RNL917496 RXH917496 SHD917496 SQZ917496 TAV917496 TKR917496 TUN917496 UEJ917496 UOF917496 UYB917496 VHX917496 VRT917496 WBP917496 WLL917496 WVH917496 C983032 IV983032 SR983032 ACN983032 AMJ983032 AWF983032 BGB983032 BPX983032 BZT983032 CJP983032 CTL983032 DDH983032 DND983032 DWZ983032 EGV983032 EQR983032 FAN983032 FKJ983032 FUF983032 GEB983032 GNX983032 GXT983032 HHP983032 HRL983032 IBH983032 ILD983032 IUZ983032 JEV983032 JOR983032 JYN983032 KIJ983032 KSF983032 LCB983032 LLX983032 LVT983032 MFP983032 MPL983032 MZH983032 NJD983032 NSZ983032 OCV983032 OMR983032 OWN983032 PGJ983032 PQF983032 QAB983032 QJX983032 QTT983032 RDP983032 RNL983032 RXH983032 SHD983032 SQZ983032 TAV983032 TKR983032 TUN983032 UEJ983032 UOF983032 UYB983032 VHX983032 VRT983032 WBP983032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32 A65528 IS65528 SO65528 ACK65528 AMG65528 AWC65528 BFY65528 BPU65528 BZQ65528 CJM65528 CTI65528 DDE65528 DNA65528 DWW65528 EGS65528 EQO65528 FAK65528 FKG65528 FUC65528 GDY65528 GNU65528 GXQ65528 HHM65528 HRI65528 IBE65528 ILA65528 IUW65528 JES65528 JOO65528 JYK65528 KIG65528 KSC65528 LBY65528 LLU65528 LVQ65528 MFM65528 MPI65528 MZE65528 NJA65528 NSW65528 OCS65528 OMO65528 OWK65528 PGG65528 PQC65528 PZY65528 QJU65528 QTQ65528 RDM65528 RNI65528 RXE65528 SHA65528 SQW65528 TAS65528 TKO65528 TUK65528 UEG65528 UOC65528 UXY65528 VHU65528 VRQ65528 WBM65528 WLI65528 WVE65528 A131064 IS131064 SO131064 ACK131064 AMG131064 AWC131064 BFY131064 BPU131064 BZQ131064 CJM131064 CTI131064 DDE131064 DNA131064 DWW131064 EGS131064 EQO131064 FAK131064 FKG131064 FUC131064 GDY131064 GNU131064 GXQ131064 HHM131064 HRI131064 IBE131064 ILA131064 IUW131064 JES131064 JOO131064 JYK131064 KIG131064 KSC131064 LBY131064 LLU131064 LVQ131064 MFM131064 MPI131064 MZE131064 NJA131064 NSW131064 OCS131064 OMO131064 OWK131064 PGG131064 PQC131064 PZY131064 QJU131064 QTQ131064 RDM131064 RNI131064 RXE131064 SHA131064 SQW131064 TAS131064 TKO131064 TUK131064 UEG131064 UOC131064 UXY131064 VHU131064 VRQ131064 WBM131064 WLI131064 WVE131064 A196600 IS196600 SO196600 ACK196600 AMG196600 AWC196600 BFY196600 BPU196600 BZQ196600 CJM196600 CTI196600 DDE196600 DNA196600 DWW196600 EGS196600 EQO196600 FAK196600 FKG196600 FUC196600 GDY196600 GNU196600 GXQ196600 HHM196600 HRI196600 IBE196600 ILA196600 IUW196600 JES196600 JOO196600 JYK196600 KIG196600 KSC196600 LBY196600 LLU196600 LVQ196600 MFM196600 MPI196600 MZE196600 NJA196600 NSW196600 OCS196600 OMO196600 OWK196600 PGG196600 PQC196600 PZY196600 QJU196600 QTQ196600 RDM196600 RNI196600 RXE196600 SHA196600 SQW196600 TAS196600 TKO196600 TUK196600 UEG196600 UOC196600 UXY196600 VHU196600 VRQ196600 WBM196600 WLI196600 WVE196600 A262136 IS262136 SO262136 ACK262136 AMG262136 AWC262136 BFY262136 BPU262136 BZQ262136 CJM262136 CTI262136 DDE262136 DNA262136 DWW262136 EGS262136 EQO262136 FAK262136 FKG262136 FUC262136 GDY262136 GNU262136 GXQ262136 HHM262136 HRI262136 IBE262136 ILA262136 IUW262136 JES262136 JOO262136 JYK262136 KIG262136 KSC262136 LBY262136 LLU262136 LVQ262136 MFM262136 MPI262136 MZE262136 NJA262136 NSW262136 OCS262136 OMO262136 OWK262136 PGG262136 PQC262136 PZY262136 QJU262136 QTQ262136 RDM262136 RNI262136 RXE262136 SHA262136 SQW262136 TAS262136 TKO262136 TUK262136 UEG262136 UOC262136 UXY262136 VHU262136 VRQ262136 WBM262136 WLI262136 WVE262136 A327672 IS327672 SO327672 ACK327672 AMG327672 AWC327672 BFY327672 BPU327672 BZQ327672 CJM327672 CTI327672 DDE327672 DNA327672 DWW327672 EGS327672 EQO327672 FAK327672 FKG327672 FUC327672 GDY327672 GNU327672 GXQ327672 HHM327672 HRI327672 IBE327672 ILA327672 IUW327672 JES327672 JOO327672 JYK327672 KIG327672 KSC327672 LBY327672 LLU327672 LVQ327672 MFM327672 MPI327672 MZE327672 NJA327672 NSW327672 OCS327672 OMO327672 OWK327672 PGG327672 PQC327672 PZY327672 QJU327672 QTQ327672 RDM327672 RNI327672 RXE327672 SHA327672 SQW327672 TAS327672 TKO327672 TUK327672 UEG327672 UOC327672 UXY327672 VHU327672 VRQ327672 WBM327672 WLI327672 WVE327672 A393208 IS393208 SO393208 ACK393208 AMG393208 AWC393208 BFY393208 BPU393208 BZQ393208 CJM393208 CTI393208 DDE393208 DNA393208 DWW393208 EGS393208 EQO393208 FAK393208 FKG393208 FUC393208 GDY393208 GNU393208 GXQ393208 HHM393208 HRI393208 IBE393208 ILA393208 IUW393208 JES393208 JOO393208 JYK393208 KIG393208 KSC393208 LBY393208 LLU393208 LVQ393208 MFM393208 MPI393208 MZE393208 NJA393208 NSW393208 OCS393208 OMO393208 OWK393208 PGG393208 PQC393208 PZY393208 QJU393208 QTQ393208 RDM393208 RNI393208 RXE393208 SHA393208 SQW393208 TAS393208 TKO393208 TUK393208 UEG393208 UOC393208 UXY393208 VHU393208 VRQ393208 WBM393208 WLI393208 WVE393208 A458744 IS458744 SO458744 ACK458744 AMG458744 AWC458744 BFY458744 BPU458744 BZQ458744 CJM458744 CTI458744 DDE458744 DNA458744 DWW458744 EGS458744 EQO458744 FAK458744 FKG458744 FUC458744 GDY458744 GNU458744 GXQ458744 HHM458744 HRI458744 IBE458744 ILA458744 IUW458744 JES458744 JOO458744 JYK458744 KIG458744 KSC458744 LBY458744 LLU458744 LVQ458744 MFM458744 MPI458744 MZE458744 NJA458744 NSW458744 OCS458744 OMO458744 OWK458744 PGG458744 PQC458744 PZY458744 QJU458744 QTQ458744 RDM458744 RNI458744 RXE458744 SHA458744 SQW458744 TAS458744 TKO458744 TUK458744 UEG458744 UOC458744 UXY458744 VHU458744 VRQ458744 WBM458744 WLI458744 WVE458744 A524280 IS524280 SO524280 ACK524280 AMG524280 AWC524280 BFY524280 BPU524280 BZQ524280 CJM524280 CTI524280 DDE524280 DNA524280 DWW524280 EGS524280 EQO524280 FAK524280 FKG524280 FUC524280 GDY524280 GNU524280 GXQ524280 HHM524280 HRI524280 IBE524280 ILA524280 IUW524280 JES524280 JOO524280 JYK524280 KIG524280 KSC524280 LBY524280 LLU524280 LVQ524280 MFM524280 MPI524280 MZE524280 NJA524280 NSW524280 OCS524280 OMO524280 OWK524280 PGG524280 PQC524280 PZY524280 QJU524280 QTQ524280 RDM524280 RNI524280 RXE524280 SHA524280 SQW524280 TAS524280 TKO524280 TUK524280 UEG524280 UOC524280 UXY524280 VHU524280 VRQ524280 WBM524280 WLI524280 WVE524280 A589816 IS589816 SO589816 ACK589816 AMG589816 AWC589816 BFY589816 BPU589816 BZQ589816 CJM589816 CTI589816 DDE589816 DNA589816 DWW589816 EGS589816 EQO589816 FAK589816 FKG589816 FUC589816 GDY589816 GNU589816 GXQ589816 HHM589816 HRI589816 IBE589816 ILA589816 IUW589816 JES589816 JOO589816 JYK589816 KIG589816 KSC589816 LBY589816 LLU589816 LVQ589816 MFM589816 MPI589816 MZE589816 NJA589816 NSW589816 OCS589816 OMO589816 OWK589816 PGG589816 PQC589816 PZY589816 QJU589816 QTQ589816 RDM589816 RNI589816 RXE589816 SHA589816 SQW589816 TAS589816 TKO589816 TUK589816 UEG589816 UOC589816 UXY589816 VHU589816 VRQ589816 WBM589816 WLI589816 WVE589816 A655352 IS655352 SO655352 ACK655352 AMG655352 AWC655352 BFY655352 BPU655352 BZQ655352 CJM655352 CTI655352 DDE655352 DNA655352 DWW655352 EGS655352 EQO655352 FAK655352 FKG655352 FUC655352 GDY655352 GNU655352 GXQ655352 HHM655352 HRI655352 IBE655352 ILA655352 IUW655352 JES655352 JOO655352 JYK655352 KIG655352 KSC655352 LBY655352 LLU655352 LVQ655352 MFM655352 MPI655352 MZE655352 NJA655352 NSW655352 OCS655352 OMO655352 OWK655352 PGG655352 PQC655352 PZY655352 QJU655352 QTQ655352 RDM655352 RNI655352 RXE655352 SHA655352 SQW655352 TAS655352 TKO655352 TUK655352 UEG655352 UOC655352 UXY655352 VHU655352 VRQ655352 WBM655352 WLI655352 WVE655352 A720888 IS720888 SO720888 ACK720888 AMG720888 AWC720888 BFY720888 BPU720888 BZQ720888 CJM720888 CTI720888 DDE720888 DNA720888 DWW720888 EGS720888 EQO720888 FAK720888 FKG720888 FUC720888 GDY720888 GNU720888 GXQ720888 HHM720888 HRI720888 IBE720888 ILA720888 IUW720888 JES720888 JOO720888 JYK720888 KIG720888 KSC720888 LBY720888 LLU720888 LVQ720888 MFM720888 MPI720888 MZE720888 NJA720888 NSW720888 OCS720888 OMO720888 OWK720888 PGG720888 PQC720888 PZY720888 QJU720888 QTQ720888 RDM720888 RNI720888 RXE720888 SHA720888 SQW720888 TAS720888 TKO720888 TUK720888 UEG720888 UOC720888 UXY720888 VHU720888 VRQ720888 WBM720888 WLI720888 WVE720888 A786424 IS786424 SO786424 ACK786424 AMG786424 AWC786424 BFY786424 BPU786424 BZQ786424 CJM786424 CTI786424 DDE786424 DNA786424 DWW786424 EGS786424 EQO786424 FAK786424 FKG786424 FUC786424 GDY786424 GNU786424 GXQ786424 HHM786424 HRI786424 IBE786424 ILA786424 IUW786424 JES786424 JOO786424 JYK786424 KIG786424 KSC786424 LBY786424 LLU786424 LVQ786424 MFM786424 MPI786424 MZE786424 NJA786424 NSW786424 OCS786424 OMO786424 OWK786424 PGG786424 PQC786424 PZY786424 QJU786424 QTQ786424 RDM786424 RNI786424 RXE786424 SHA786424 SQW786424 TAS786424 TKO786424 TUK786424 UEG786424 UOC786424 UXY786424 VHU786424 VRQ786424 WBM786424 WLI786424 WVE786424 A851960 IS851960 SO851960 ACK851960 AMG851960 AWC851960 BFY851960 BPU851960 BZQ851960 CJM851960 CTI851960 DDE851960 DNA851960 DWW851960 EGS851960 EQO851960 FAK851960 FKG851960 FUC851960 GDY851960 GNU851960 GXQ851960 HHM851960 HRI851960 IBE851960 ILA851960 IUW851960 JES851960 JOO851960 JYK851960 KIG851960 KSC851960 LBY851960 LLU851960 LVQ851960 MFM851960 MPI851960 MZE851960 NJA851960 NSW851960 OCS851960 OMO851960 OWK851960 PGG851960 PQC851960 PZY851960 QJU851960 QTQ851960 RDM851960 RNI851960 RXE851960 SHA851960 SQW851960 TAS851960 TKO851960 TUK851960 UEG851960 UOC851960 UXY851960 VHU851960 VRQ851960 WBM851960 WLI851960 WVE851960 A917496 IS917496 SO917496 ACK917496 AMG917496 AWC917496 BFY917496 BPU917496 BZQ917496 CJM917496 CTI917496 DDE917496 DNA917496 DWW917496 EGS917496 EQO917496 FAK917496 FKG917496 FUC917496 GDY917496 GNU917496 GXQ917496 HHM917496 HRI917496 IBE917496 ILA917496 IUW917496 JES917496 JOO917496 JYK917496 KIG917496 KSC917496 LBY917496 LLU917496 LVQ917496 MFM917496 MPI917496 MZE917496 NJA917496 NSW917496 OCS917496 OMO917496 OWK917496 PGG917496 PQC917496 PZY917496 QJU917496 QTQ917496 RDM917496 RNI917496 RXE917496 SHA917496 SQW917496 TAS917496 TKO917496 TUK917496 UEG917496 UOC917496 UXY917496 VHU917496 VRQ917496 WBM917496 WLI917496 WVE917496 A983032 IS983032 SO983032 ACK983032 AMG983032 AWC983032 BFY983032 BPU983032 BZQ983032 CJM983032 CTI983032 DDE983032 DNA983032 DWW983032 EGS983032 EQO983032 FAK983032 FKG983032 FUC983032 GDY983032 GNU983032 GXQ983032 HHM983032 HRI983032 IBE983032 ILA983032 IUW983032 JES983032 JOO983032 JYK983032 KIG983032 KSC983032 LBY983032 LLU983032 LVQ983032 MFM983032 MPI983032 MZE983032 NJA983032 NSW983032 OCS983032 OMO983032 OWK983032 PGG983032 PQC983032 PZY983032 QJU983032 QTQ983032 RDM983032 RNI983032 RXE983032 SHA983032 SQW983032 TAS983032 TKO983032 TUK983032 UEG983032 UOC983032 UXY983032 VHU983032 VRQ983032 WBM983032 WLI983032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2:Z191"/>
  <sheetViews>
    <sheetView zoomScale="80" zoomScaleNormal="80" workbookViewId="0">
      <selection activeCell="B14" sqref="B14:C21"/>
    </sheetView>
  </sheetViews>
  <sheetFormatPr baseColWidth="10" defaultRowHeight="15"/>
  <cols>
    <col min="1" max="1" width="3.140625" style="1" bestFit="1" customWidth="1"/>
    <col min="2" max="2" width="102.7109375" style="1" bestFit="1" customWidth="1"/>
    <col min="3" max="3" width="31.140625" style="15" customWidth="1"/>
    <col min="4" max="4" width="26.7109375" style="655" customWidth="1"/>
    <col min="5" max="5" width="25" style="15" customWidth="1"/>
    <col min="6" max="6" width="29.7109375" style="655" customWidth="1"/>
    <col min="7" max="7" width="29.7109375" style="15" customWidth="1"/>
    <col min="8" max="8" width="24.5703125" style="15" customWidth="1"/>
    <col min="9" max="9" width="24" style="15" customWidth="1"/>
    <col min="10" max="10" width="20.28515625" style="1" customWidth="1"/>
    <col min="11" max="11" width="14.7109375" style="1" bestFit="1" customWidth="1"/>
    <col min="12" max="12" width="18.7109375" style="183" customWidth="1"/>
    <col min="13" max="13" width="18.7109375" style="1" customWidth="1"/>
    <col min="14" max="14" width="22.140625" style="1" customWidth="1"/>
    <col min="15" max="15" width="26.140625" style="1" customWidth="1"/>
    <col min="16" max="16" width="19.5703125" style="1" bestFit="1" customWidth="1"/>
    <col min="17" max="17" width="30.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1763</v>
      </c>
      <c r="D6" s="1258"/>
      <c r="E6" s="1258"/>
      <c r="F6" s="1258"/>
      <c r="G6" s="1258"/>
      <c r="H6" s="1258"/>
      <c r="I6" s="1258"/>
      <c r="J6" s="1258"/>
      <c r="K6" s="1258"/>
      <c r="L6" s="1258"/>
      <c r="M6" s="1258"/>
      <c r="N6" s="1259"/>
    </row>
    <row r="7" spans="2:16" ht="16.5" thickBot="1">
      <c r="B7" s="5" t="s">
        <v>4</v>
      </c>
      <c r="C7" s="1627" t="s">
        <v>53</v>
      </c>
      <c r="D7" s="1627"/>
      <c r="E7" s="1627"/>
      <c r="F7" s="1627"/>
      <c r="G7" s="1627"/>
      <c r="H7" s="1627"/>
      <c r="I7" s="1627"/>
      <c r="J7" s="1627"/>
      <c r="K7" s="1627"/>
      <c r="L7" s="1627"/>
      <c r="M7" s="1627"/>
      <c r="N7" s="1628"/>
    </row>
    <row r="8" spans="2:16" ht="16.5" thickBot="1">
      <c r="B8" s="5" t="s">
        <v>5</v>
      </c>
      <c r="C8" s="1627" t="s">
        <v>53</v>
      </c>
      <c r="D8" s="1627"/>
      <c r="E8" s="1627"/>
      <c r="F8" s="1627"/>
      <c r="G8" s="1627"/>
      <c r="H8" s="1627"/>
      <c r="I8" s="1627"/>
      <c r="J8" s="1627"/>
      <c r="K8" s="1627"/>
      <c r="L8" s="1627"/>
      <c r="M8" s="1627"/>
      <c r="N8" s="1628"/>
    </row>
    <row r="9" spans="2:16" ht="16.5" thickBot="1">
      <c r="B9" s="5" t="s">
        <v>6</v>
      </c>
      <c r="C9" s="1627" t="s">
        <v>53</v>
      </c>
      <c r="D9" s="1627"/>
      <c r="E9" s="1627"/>
      <c r="F9" s="1627"/>
      <c r="G9" s="1627"/>
      <c r="H9" s="1627"/>
      <c r="I9" s="1627"/>
      <c r="J9" s="1627"/>
      <c r="K9" s="1627"/>
      <c r="L9" s="1627"/>
      <c r="M9" s="1627"/>
      <c r="N9" s="1628"/>
    </row>
    <row r="10" spans="2:16" ht="16.5" thickBot="1">
      <c r="B10" s="5" t="s">
        <v>7</v>
      </c>
      <c r="C10" s="1260">
        <v>6</v>
      </c>
      <c r="D10" s="1260"/>
      <c r="E10" s="1261"/>
      <c r="F10" s="713"/>
      <c r="G10" s="532"/>
      <c r="H10" s="532"/>
      <c r="I10" s="532"/>
      <c r="J10" s="6"/>
      <c r="K10" s="6"/>
      <c r="L10" s="560"/>
      <c r="M10" s="6"/>
      <c r="N10" s="7"/>
    </row>
    <row r="11" spans="2:16" ht="16.5" thickBot="1">
      <c r="B11" s="8" t="s">
        <v>8</v>
      </c>
      <c r="C11" s="9">
        <v>41977</v>
      </c>
      <c r="D11" s="561"/>
      <c r="E11" s="10"/>
      <c r="F11" s="714"/>
      <c r="G11" s="533"/>
      <c r="H11" s="533"/>
      <c r="I11" s="533"/>
      <c r="J11" s="10"/>
      <c r="K11" s="10"/>
      <c r="L11" s="561"/>
      <c r="M11" s="10"/>
      <c r="N11" s="11"/>
    </row>
    <row r="12" spans="2:16" ht="15.75">
      <c r="B12" s="12"/>
      <c r="C12" s="246"/>
      <c r="D12" s="715"/>
      <c r="E12" s="691"/>
      <c r="F12" s="715"/>
      <c r="G12" s="691"/>
      <c r="H12" s="691"/>
      <c r="J12" s="15"/>
      <c r="K12" s="15"/>
      <c r="L12" s="655"/>
      <c r="M12" s="15"/>
      <c r="N12" s="14"/>
    </row>
    <row r="13" spans="2:16">
      <c r="J13" s="15"/>
      <c r="K13" s="15"/>
      <c r="L13" s="655"/>
      <c r="M13" s="15"/>
      <c r="N13" s="16"/>
    </row>
    <row r="14" spans="2:16">
      <c r="B14" s="1262" t="s">
        <v>9</v>
      </c>
      <c r="C14" s="1262"/>
      <c r="D14" s="227" t="s">
        <v>10</v>
      </c>
      <c r="E14" s="227" t="s">
        <v>11</v>
      </c>
      <c r="F14" s="227" t="s">
        <v>12</v>
      </c>
      <c r="G14" s="147"/>
      <c r="I14" s="534"/>
      <c r="J14" s="716"/>
      <c r="K14" s="19"/>
      <c r="L14" s="19"/>
      <c r="M14" s="19"/>
      <c r="N14" s="16"/>
    </row>
    <row r="15" spans="2:16">
      <c r="B15" s="1262"/>
      <c r="C15" s="1262"/>
      <c r="D15" s="227">
        <v>6</v>
      </c>
      <c r="E15" s="447">
        <v>707927259</v>
      </c>
      <c r="F15" s="717">
        <v>339</v>
      </c>
      <c r="G15" s="718"/>
      <c r="I15" s="535"/>
      <c r="J15" s="23"/>
      <c r="K15" s="23"/>
      <c r="L15" s="658"/>
      <c r="M15" s="23"/>
      <c r="N15" s="16"/>
    </row>
    <row r="16" spans="2:16">
      <c r="B16" s="1262"/>
      <c r="C16" s="1262"/>
      <c r="D16" s="227"/>
      <c r="E16" s="536"/>
      <c r="F16" s="719"/>
      <c r="G16" s="718"/>
      <c r="I16" s="535"/>
      <c r="J16" s="23"/>
      <c r="K16" s="23"/>
      <c r="L16" s="658"/>
      <c r="M16" s="23"/>
      <c r="N16" s="16"/>
    </row>
    <row r="17" spans="1:14">
      <c r="B17" s="1262"/>
      <c r="C17" s="1262"/>
      <c r="D17" s="227"/>
      <c r="E17" s="536"/>
      <c r="F17" s="719"/>
      <c r="G17" s="718"/>
      <c r="I17" s="535"/>
      <c r="J17" s="23"/>
      <c r="K17" s="23"/>
      <c r="L17" s="658"/>
      <c r="M17" s="23"/>
      <c r="N17" s="16"/>
    </row>
    <row r="18" spans="1:14">
      <c r="B18" s="1262"/>
      <c r="C18" s="1262"/>
      <c r="D18" s="227"/>
      <c r="E18" s="720"/>
      <c r="F18" s="719"/>
      <c r="G18" s="718"/>
      <c r="H18" s="25"/>
      <c r="I18" s="535"/>
      <c r="J18" s="23"/>
      <c r="K18" s="23"/>
      <c r="L18" s="658"/>
      <c r="M18" s="23"/>
      <c r="N18" s="26"/>
    </row>
    <row r="19" spans="1:14">
      <c r="B19" s="1262"/>
      <c r="C19" s="1262"/>
      <c r="D19" s="227"/>
      <c r="E19" s="720"/>
      <c r="F19" s="719"/>
      <c r="G19" s="718"/>
      <c r="H19" s="25"/>
      <c r="I19" s="27"/>
      <c r="J19" s="27"/>
      <c r="K19" s="27"/>
      <c r="L19" s="534"/>
      <c r="M19" s="27"/>
      <c r="N19" s="26"/>
    </row>
    <row r="20" spans="1:14">
      <c r="B20" s="1262"/>
      <c r="C20" s="1262"/>
      <c r="D20" s="227"/>
      <c r="E20" s="447"/>
      <c r="F20" s="717"/>
      <c r="G20" s="718"/>
      <c r="H20" s="25"/>
      <c r="J20" s="15"/>
      <c r="K20" s="15"/>
      <c r="L20" s="655"/>
      <c r="M20" s="15"/>
      <c r="N20" s="26"/>
    </row>
    <row r="21" spans="1:14">
      <c r="B21" s="1262"/>
      <c r="C21" s="1262"/>
      <c r="D21" s="227"/>
      <c r="E21" s="720"/>
      <c r="F21" s="719"/>
      <c r="G21" s="718"/>
      <c r="H21" s="25"/>
      <c r="J21" s="15"/>
      <c r="K21" s="15"/>
      <c r="L21" s="655"/>
      <c r="M21" s="15"/>
      <c r="N21" s="26"/>
    </row>
    <row r="22" spans="1:14" ht="15.75" thickBot="1">
      <c r="B22" s="1263" t="s">
        <v>13</v>
      </c>
      <c r="C22" s="1264"/>
      <c r="D22" s="227"/>
      <c r="E22" s="28">
        <f>SUM(E15:E21)</f>
        <v>707927259</v>
      </c>
      <c r="F22" s="29">
        <f>SUM(F15:F21)</f>
        <v>339</v>
      </c>
      <c r="G22" s="718"/>
      <c r="H22" s="25"/>
      <c r="J22" s="15"/>
      <c r="K22" s="15"/>
      <c r="L22" s="655"/>
      <c r="M22" s="15"/>
      <c r="N22" s="26"/>
    </row>
    <row r="23" spans="1:14" ht="45.75" thickBot="1">
      <c r="A23" s="30"/>
      <c r="B23" s="31" t="s">
        <v>14</v>
      </c>
      <c r="C23" s="260" t="s">
        <v>15</v>
      </c>
      <c r="E23" s="534"/>
      <c r="F23" s="534"/>
      <c r="G23" s="534"/>
      <c r="H23" s="534"/>
      <c r="I23" s="404"/>
      <c r="J23" s="32"/>
      <c r="K23" s="32"/>
      <c r="L23" s="660"/>
      <c r="M23" s="32"/>
    </row>
    <row r="24" spans="1:14" ht="15.75" thickBot="1">
      <c r="A24" s="33">
        <v>1</v>
      </c>
      <c r="C24" s="265">
        <f>+F22*80%</f>
        <v>271.2</v>
      </c>
      <c r="D24" s="721"/>
      <c r="E24" s="722">
        <f>E22</f>
        <v>707927259</v>
      </c>
      <c r="F24" s="723"/>
      <c r="G24" s="723"/>
      <c r="H24" s="723"/>
      <c r="I24" s="537"/>
      <c r="J24" s="38"/>
      <c r="K24" s="38"/>
      <c r="L24" s="661"/>
      <c r="M24" s="38"/>
    </row>
    <row r="25" spans="1:14">
      <c r="A25" s="39"/>
      <c r="C25" s="271"/>
      <c r="D25" s="724"/>
      <c r="E25" s="725"/>
      <c r="F25" s="723"/>
      <c r="G25" s="723"/>
      <c r="H25" s="723"/>
      <c r="I25" s="537"/>
      <c r="J25" s="38"/>
      <c r="K25" s="38"/>
      <c r="L25" s="661"/>
      <c r="M25" s="38"/>
    </row>
    <row r="26" spans="1:14">
      <c r="A26" s="39"/>
      <c r="C26" s="271"/>
      <c r="D26" s="724"/>
      <c r="E26" s="725"/>
      <c r="F26" s="723"/>
      <c r="G26" s="723"/>
      <c r="H26" s="723"/>
      <c r="I26" s="537"/>
      <c r="J26" s="38"/>
      <c r="K26" s="38"/>
      <c r="L26" s="661"/>
      <c r="M26" s="38"/>
    </row>
    <row r="27" spans="1:14">
      <c r="A27" s="39"/>
      <c r="B27" s="42" t="s">
        <v>16</v>
      </c>
      <c r="J27" s="15"/>
      <c r="K27" s="15"/>
      <c r="L27" s="655"/>
      <c r="M27" s="15"/>
      <c r="N27" s="16"/>
    </row>
    <row r="28" spans="1:14">
      <c r="A28" s="39"/>
      <c r="B28"/>
      <c r="J28" s="15"/>
      <c r="K28" s="15"/>
      <c r="L28" s="655"/>
      <c r="M28" s="15"/>
      <c r="N28" s="16"/>
    </row>
    <row r="29" spans="1:14">
      <c r="A29" s="39"/>
      <c r="B29" s="43" t="s">
        <v>17</v>
      </c>
      <c r="C29" s="43" t="s">
        <v>18</v>
      </c>
      <c r="D29" s="43" t="s">
        <v>19</v>
      </c>
      <c r="J29" s="15"/>
      <c r="K29" s="15"/>
      <c r="L29" s="655"/>
      <c r="M29" s="15"/>
      <c r="N29" s="16"/>
    </row>
    <row r="30" spans="1:14">
      <c r="A30" s="39"/>
      <c r="B30" s="44" t="s">
        <v>20</v>
      </c>
      <c r="C30" s="225"/>
      <c r="D30" s="232" t="s">
        <v>184</v>
      </c>
      <c r="J30" s="15"/>
      <c r="K30" s="15"/>
      <c r="L30" s="655"/>
      <c r="M30" s="15"/>
      <c r="N30" s="16"/>
    </row>
    <row r="31" spans="1:14">
      <c r="A31" s="39"/>
      <c r="B31" s="44" t="s">
        <v>21</v>
      </c>
      <c r="C31" s="225" t="s">
        <v>184</v>
      </c>
      <c r="D31" s="232"/>
      <c r="J31" s="15"/>
      <c r="K31" s="15"/>
      <c r="L31" s="655"/>
      <c r="M31" s="15"/>
      <c r="N31" s="16"/>
    </row>
    <row r="32" spans="1:14">
      <c r="A32" s="39"/>
      <c r="B32" s="44" t="s">
        <v>22</v>
      </c>
      <c r="C32" s="225" t="s">
        <v>184</v>
      </c>
      <c r="D32" s="232"/>
      <c r="J32" s="15"/>
      <c r="K32" s="15"/>
      <c r="L32" s="655"/>
      <c r="M32" s="15"/>
      <c r="N32" s="16"/>
    </row>
    <row r="33" spans="1:14">
      <c r="A33" s="39"/>
      <c r="B33" s="44" t="s">
        <v>23</v>
      </c>
      <c r="C33" s="225"/>
      <c r="D33" s="232" t="s">
        <v>184</v>
      </c>
      <c r="J33" s="15"/>
      <c r="K33" s="15"/>
      <c r="L33" s="655"/>
      <c r="M33" s="15"/>
      <c r="N33" s="16"/>
    </row>
    <row r="34" spans="1:14">
      <c r="A34" s="39"/>
      <c r="B34" s="110" t="s">
        <v>1764</v>
      </c>
      <c r="C34" s="225" t="s">
        <v>184</v>
      </c>
      <c r="D34" s="232"/>
      <c r="J34" s="15"/>
      <c r="K34" s="15"/>
      <c r="L34" s="655"/>
      <c r="M34" s="15"/>
      <c r="N34" s="16"/>
    </row>
    <row r="35" spans="1:14">
      <c r="A35" s="39"/>
      <c r="B35"/>
      <c r="J35" s="15"/>
      <c r="K35" s="15"/>
      <c r="L35" s="655"/>
      <c r="M35" s="15"/>
      <c r="N35" s="16"/>
    </row>
    <row r="36" spans="1:14">
      <c r="A36" s="39"/>
      <c r="B36"/>
      <c r="J36" s="15"/>
      <c r="K36" s="15"/>
      <c r="L36" s="655"/>
      <c r="M36" s="15"/>
      <c r="N36" s="16"/>
    </row>
    <row r="37" spans="1:14">
      <c r="A37" s="39"/>
      <c r="B37"/>
      <c r="J37" s="15"/>
      <c r="K37" s="15"/>
      <c r="L37" s="655"/>
      <c r="M37" s="15"/>
      <c r="N37" s="16"/>
    </row>
    <row r="38" spans="1:14">
      <c r="A38" s="39"/>
      <c r="B38"/>
      <c r="J38" s="15"/>
      <c r="K38" s="15"/>
      <c r="L38" s="655"/>
      <c r="M38" s="15"/>
      <c r="N38" s="16"/>
    </row>
    <row r="39" spans="1:14">
      <c r="A39" s="39"/>
      <c r="B39"/>
      <c r="J39" s="15"/>
      <c r="K39" s="15"/>
      <c r="L39" s="655"/>
      <c r="M39" s="15"/>
      <c r="N39" s="16"/>
    </row>
    <row r="40" spans="1:14">
      <c r="A40" s="39"/>
      <c r="B40" s="42" t="s">
        <v>25</v>
      </c>
      <c r="J40" s="15"/>
      <c r="K40" s="15"/>
      <c r="L40" s="655"/>
      <c r="M40" s="15"/>
      <c r="N40" s="16"/>
    </row>
    <row r="41" spans="1:14">
      <c r="A41" s="39"/>
      <c r="B41"/>
      <c r="J41" s="15"/>
      <c r="K41" s="15"/>
      <c r="L41" s="655"/>
      <c r="M41" s="15"/>
      <c r="N41" s="16"/>
    </row>
    <row r="42" spans="1:14">
      <c r="A42" s="39"/>
      <c r="B42"/>
      <c r="J42" s="15"/>
      <c r="K42" s="15"/>
      <c r="L42" s="655"/>
      <c r="M42" s="15"/>
      <c r="N42" s="16"/>
    </row>
    <row r="43" spans="1:14">
      <c r="A43" s="39"/>
      <c r="B43" s="43" t="s">
        <v>17</v>
      </c>
      <c r="C43" s="43" t="s">
        <v>26</v>
      </c>
      <c r="D43" s="114" t="s">
        <v>27</v>
      </c>
      <c r="E43" s="569" t="s">
        <v>28</v>
      </c>
      <c r="J43" s="15"/>
      <c r="K43" s="15"/>
      <c r="L43" s="655"/>
      <c r="M43" s="15"/>
      <c r="N43" s="16"/>
    </row>
    <row r="44" spans="1:14" ht="28.5">
      <c r="A44" s="39"/>
      <c r="B44" s="49" t="s">
        <v>29</v>
      </c>
      <c r="C44" s="50">
        <v>40</v>
      </c>
      <c r="D44" s="232">
        <v>0</v>
      </c>
      <c r="E44" s="1265">
        <f>+D44+D45</f>
        <v>0</v>
      </c>
      <c r="J44" s="15"/>
      <c r="K44" s="15"/>
      <c r="L44" s="655"/>
      <c r="M44" s="15"/>
      <c r="N44" s="16"/>
    </row>
    <row r="45" spans="1:14" ht="42.75">
      <c r="A45" s="39"/>
      <c r="B45" s="49" t="s">
        <v>30</v>
      </c>
      <c r="C45" s="50">
        <v>60</v>
      </c>
      <c r="D45" s="232">
        <v>0</v>
      </c>
      <c r="E45" s="1266"/>
      <c r="J45" s="15"/>
      <c r="K45" s="15"/>
      <c r="L45" s="655"/>
      <c r="M45" s="15"/>
      <c r="N45" s="16"/>
    </row>
    <row r="46" spans="1:14">
      <c r="A46" s="39"/>
      <c r="C46" s="271"/>
      <c r="D46" s="724"/>
      <c r="E46" s="725"/>
      <c r="F46" s="723"/>
      <c r="G46" s="723"/>
      <c r="H46" s="723"/>
      <c r="I46" s="537"/>
      <c r="J46" s="38"/>
      <c r="K46" s="38"/>
      <c r="L46" s="661"/>
      <c r="M46" s="38"/>
    </row>
    <row r="47" spans="1:14" ht="15.75" thickBot="1">
      <c r="M47" s="1267" t="s">
        <v>31</v>
      </c>
      <c r="N47" s="1267"/>
    </row>
    <row r="48" spans="1:14">
      <c r="B48" s="42" t="s">
        <v>32</v>
      </c>
      <c r="M48" s="51"/>
      <c r="N48" s="51"/>
    </row>
    <row r="49" spans="1:26" ht="15.75" thickBot="1">
      <c r="M49" s="51"/>
      <c r="N49" s="51"/>
    </row>
    <row r="50" spans="1:26" s="15" customFormat="1" ht="60">
      <c r="B50" s="52" t="s">
        <v>33</v>
      </c>
      <c r="C50" s="52" t="s">
        <v>34</v>
      </c>
      <c r="D50" s="52" t="s">
        <v>35</v>
      </c>
      <c r="E50" s="52" t="s">
        <v>36</v>
      </c>
      <c r="F50" s="52" t="s">
        <v>37</v>
      </c>
      <c r="G50" s="52" t="s">
        <v>38</v>
      </c>
      <c r="H50" s="52" t="s">
        <v>39</v>
      </c>
      <c r="I50" s="52" t="s">
        <v>40</v>
      </c>
      <c r="J50" s="52" t="s">
        <v>41</v>
      </c>
      <c r="K50" s="52" t="s">
        <v>42</v>
      </c>
      <c r="L50" s="52" t="s">
        <v>43</v>
      </c>
      <c r="M50" s="53" t="s">
        <v>44</v>
      </c>
      <c r="N50" s="52" t="s">
        <v>45</v>
      </c>
      <c r="O50" s="52" t="s">
        <v>46</v>
      </c>
      <c r="P50" s="54" t="s">
        <v>47</v>
      </c>
      <c r="Q50" s="54" t="s">
        <v>48</v>
      </c>
    </row>
    <row r="51" spans="1:26" s="162" customFormat="1" ht="60">
      <c r="A51" s="150">
        <v>1</v>
      </c>
      <c r="B51" s="151" t="s">
        <v>1142</v>
      </c>
      <c r="C51" s="151" t="s">
        <v>1142</v>
      </c>
      <c r="D51" s="371" t="s">
        <v>1143</v>
      </c>
      <c r="E51" s="154" t="s">
        <v>1144</v>
      </c>
      <c r="F51" s="155" t="s">
        <v>18</v>
      </c>
      <c r="G51" s="184" t="s">
        <v>223</v>
      </c>
      <c r="H51" s="156">
        <v>41052</v>
      </c>
      <c r="I51" s="156">
        <v>41257</v>
      </c>
      <c r="J51" s="662" t="s">
        <v>19</v>
      </c>
      <c r="K51" s="173">
        <f>DAYS360(H51,I51)/30</f>
        <v>6.7</v>
      </c>
      <c r="L51" s="157"/>
      <c r="M51" s="726">
        <v>318</v>
      </c>
      <c r="N51" s="184" t="s">
        <v>223</v>
      </c>
      <c r="O51" s="663">
        <v>139863040</v>
      </c>
      <c r="P51" s="160">
        <v>39</v>
      </c>
      <c r="Q51" s="174" t="s">
        <v>1765</v>
      </c>
      <c r="R51" s="175"/>
      <c r="S51" s="175"/>
      <c r="T51" s="175"/>
      <c r="U51" s="175"/>
      <c r="V51" s="175"/>
      <c r="W51" s="175"/>
      <c r="X51" s="175"/>
      <c r="Y51" s="175"/>
      <c r="Z51" s="175"/>
    </row>
    <row r="52" spans="1:26" s="162" customFormat="1" ht="60">
      <c r="A52" s="150">
        <v>2</v>
      </c>
      <c r="B52" s="151" t="s">
        <v>1142</v>
      </c>
      <c r="C52" s="151" t="s">
        <v>1142</v>
      </c>
      <c r="D52" s="371" t="s">
        <v>1143</v>
      </c>
      <c r="E52" s="154" t="s">
        <v>1145</v>
      </c>
      <c r="F52" s="155" t="s">
        <v>18</v>
      </c>
      <c r="G52" s="184" t="s">
        <v>223</v>
      </c>
      <c r="H52" s="156">
        <v>41376</v>
      </c>
      <c r="I52" s="156">
        <v>41576</v>
      </c>
      <c r="J52" s="662" t="s">
        <v>19</v>
      </c>
      <c r="K52" s="173">
        <f>DAYS360(H52,I52)/30</f>
        <v>6.5666666666666664</v>
      </c>
      <c r="L52" s="157"/>
      <c r="M52" s="726">
        <v>292</v>
      </c>
      <c r="N52" s="184" t="s">
        <v>223</v>
      </c>
      <c r="O52" s="663">
        <v>142980390</v>
      </c>
      <c r="P52" s="160">
        <v>40</v>
      </c>
      <c r="Q52" s="174" t="s">
        <v>1765</v>
      </c>
    </row>
    <row r="53" spans="1:26" s="112" customFormat="1" ht="60">
      <c r="A53" s="112">
        <v>3</v>
      </c>
      <c r="B53" s="151" t="s">
        <v>1142</v>
      </c>
      <c r="C53" s="151" t="s">
        <v>1142</v>
      </c>
      <c r="D53" s="371" t="s">
        <v>1143</v>
      </c>
      <c r="E53" s="154" t="s">
        <v>1602</v>
      </c>
      <c r="F53" s="155" t="s">
        <v>18</v>
      </c>
      <c r="G53" s="184" t="s">
        <v>223</v>
      </c>
      <c r="H53" s="156">
        <v>41739</v>
      </c>
      <c r="I53" s="156">
        <v>41912</v>
      </c>
      <c r="J53" s="662" t="s">
        <v>19</v>
      </c>
      <c r="K53" s="173">
        <f>DAYS360(H53,I53)/30</f>
        <v>5.666666666666667</v>
      </c>
      <c r="L53" s="157"/>
      <c r="M53" s="726">
        <v>292</v>
      </c>
      <c r="N53" s="184" t="s">
        <v>223</v>
      </c>
      <c r="O53" s="663">
        <v>153276942</v>
      </c>
      <c r="P53" s="160">
        <v>41</v>
      </c>
      <c r="Q53" s="174" t="s">
        <v>1765</v>
      </c>
    </row>
    <row r="54" spans="1:26" s="112" customFormat="1" ht="135">
      <c r="A54" s="112">
        <v>4</v>
      </c>
      <c r="B54" s="151" t="s">
        <v>1142</v>
      </c>
      <c r="C54" s="151" t="s">
        <v>1142</v>
      </c>
      <c r="D54" s="151" t="s">
        <v>1147</v>
      </c>
      <c r="E54" s="664">
        <v>7</v>
      </c>
      <c r="F54" s="155" t="s">
        <v>18</v>
      </c>
      <c r="G54" s="184" t="s">
        <v>223</v>
      </c>
      <c r="H54" s="62">
        <v>40571</v>
      </c>
      <c r="I54" s="156">
        <v>40936</v>
      </c>
      <c r="J54" s="662" t="s">
        <v>19</v>
      </c>
      <c r="K54" s="173"/>
      <c r="L54" s="157"/>
      <c r="M54" s="726"/>
      <c r="N54" s="184" t="s">
        <v>223</v>
      </c>
      <c r="O54" s="663">
        <v>10000000</v>
      </c>
      <c r="P54" s="160">
        <v>43</v>
      </c>
      <c r="Q54" s="174" t="s">
        <v>1766</v>
      </c>
    </row>
    <row r="55" spans="1:26" s="112" customFormat="1" ht="90">
      <c r="A55" s="112">
        <v>5</v>
      </c>
      <c r="B55" s="151" t="s">
        <v>1142</v>
      </c>
      <c r="C55" s="151" t="s">
        <v>1142</v>
      </c>
      <c r="D55" s="151" t="s">
        <v>1147</v>
      </c>
      <c r="E55" s="665">
        <v>0.1</v>
      </c>
      <c r="F55" s="155" t="s">
        <v>18</v>
      </c>
      <c r="G55" s="184" t="s">
        <v>223</v>
      </c>
      <c r="H55" s="156">
        <v>40940</v>
      </c>
      <c r="I55" s="62">
        <v>41306</v>
      </c>
      <c r="J55" s="662" t="s">
        <v>19</v>
      </c>
      <c r="K55" s="173">
        <v>3</v>
      </c>
      <c r="L55" s="545">
        <v>9</v>
      </c>
      <c r="M55" s="198">
        <v>25</v>
      </c>
      <c r="N55" s="184" t="s">
        <v>223</v>
      </c>
      <c r="O55" s="663">
        <v>10000000</v>
      </c>
      <c r="P55" s="160">
        <v>44</v>
      </c>
      <c r="Q55" s="174" t="s">
        <v>1767</v>
      </c>
    </row>
    <row r="56" spans="1:26" s="112" customFormat="1">
      <c r="B56" s="153"/>
      <c r="C56" s="152"/>
      <c r="D56" s="153"/>
      <c r="E56" s="154"/>
      <c r="F56" s="155"/>
      <c r="G56" s="155"/>
      <c r="H56" s="155"/>
      <c r="I56" s="157"/>
      <c r="J56" s="157"/>
      <c r="K56" s="157"/>
      <c r="L56" s="157"/>
      <c r="M56" s="173"/>
      <c r="N56" s="173"/>
      <c r="O56" s="160"/>
      <c r="P56" s="160"/>
      <c r="Q56" s="174"/>
    </row>
    <row r="57" spans="1:26" s="112" customFormat="1">
      <c r="B57" s="151" t="s">
        <v>28</v>
      </c>
      <c r="C57" s="152"/>
      <c r="D57" s="153"/>
      <c r="E57" s="154"/>
      <c r="F57" s="155"/>
      <c r="G57" s="155"/>
      <c r="H57" s="155"/>
      <c r="I57" s="157"/>
      <c r="J57" s="157"/>
      <c r="K57" s="158">
        <f>SUM(K51:K56)</f>
        <v>21.933333333333334</v>
      </c>
      <c r="L57" s="158">
        <f>SUM(L56:L56)</f>
        <v>0</v>
      </c>
      <c r="M57" s="185">
        <f>SUM(M51:M56)</f>
        <v>927</v>
      </c>
      <c r="N57" s="158">
        <f>SUM(N56:N56)</f>
        <v>0</v>
      </c>
      <c r="O57" s="160"/>
      <c r="P57" s="160"/>
      <c r="Q57" s="161"/>
    </row>
    <row r="58" spans="1:26" s="112" customFormat="1">
      <c r="B58" s="1253" t="s">
        <v>60</v>
      </c>
      <c r="C58" s="1253" t="s">
        <v>61</v>
      </c>
      <c r="D58" s="1255" t="s">
        <v>62</v>
      </c>
      <c r="E58" s="1255"/>
      <c r="F58" s="727"/>
      <c r="G58" s="383"/>
      <c r="H58" s="383"/>
      <c r="I58" s="383"/>
      <c r="L58" s="568"/>
    </row>
    <row r="59" spans="1:26" s="112" customFormat="1">
      <c r="B59" s="1254"/>
      <c r="C59" s="1254"/>
      <c r="D59" s="728" t="s">
        <v>63</v>
      </c>
      <c r="E59" s="165" t="s">
        <v>64</v>
      </c>
      <c r="F59" s="727"/>
      <c r="G59" s="383"/>
      <c r="H59" s="383"/>
      <c r="I59" s="383"/>
      <c r="L59" s="568"/>
    </row>
    <row r="60" spans="1:26" s="112" customFormat="1" ht="18.75">
      <c r="B60" s="166" t="s">
        <v>65</v>
      </c>
      <c r="C60" s="167">
        <f>+K56</f>
        <v>0</v>
      </c>
      <c r="D60" s="421"/>
      <c r="E60" s="118" t="s">
        <v>184</v>
      </c>
      <c r="F60" s="729"/>
      <c r="G60" s="548"/>
      <c r="H60" s="548"/>
      <c r="I60" s="548"/>
      <c r="J60" s="168"/>
      <c r="K60" s="168"/>
      <c r="L60" s="573"/>
      <c r="M60" s="168"/>
    </row>
    <row r="61" spans="1:26" s="112" customFormat="1">
      <c r="B61" s="166" t="s">
        <v>66</v>
      </c>
      <c r="C61" s="167">
        <f>+M56</f>
        <v>0</v>
      </c>
      <c r="D61" s="421" t="s">
        <v>184</v>
      </c>
      <c r="E61" s="118"/>
      <c r="F61" s="727"/>
      <c r="G61" s="383"/>
      <c r="H61" s="383"/>
      <c r="I61" s="383"/>
      <c r="L61" s="568"/>
    </row>
    <row r="62" spans="1:26" s="112" customFormat="1">
      <c r="B62" s="113"/>
      <c r="C62" s="1274"/>
      <c r="D62" s="1274"/>
      <c r="E62" s="1274"/>
      <c r="F62" s="1274"/>
      <c r="G62" s="1274"/>
      <c r="H62" s="1274"/>
      <c r="I62" s="1274"/>
      <c r="J62" s="1274"/>
      <c r="K62" s="1274"/>
      <c r="L62" s="1274"/>
      <c r="M62" s="1274"/>
      <c r="N62" s="1274"/>
    </row>
    <row r="63" spans="1:26" ht="15.75" thickBot="1"/>
    <row r="64" spans="1:26" ht="27" thickBot="1">
      <c r="B64" s="1275" t="s">
        <v>68</v>
      </c>
      <c r="C64" s="1275"/>
      <c r="D64" s="1275"/>
      <c r="E64" s="1275"/>
      <c r="F64" s="1275"/>
      <c r="G64" s="1275"/>
      <c r="H64" s="1275"/>
      <c r="I64" s="1275"/>
      <c r="J64" s="1275"/>
      <c r="K64" s="1275"/>
      <c r="L64" s="1275"/>
      <c r="M64" s="1275"/>
      <c r="N64" s="1275"/>
    </row>
    <row r="67" spans="2:17" ht="105">
      <c r="B67" s="114" t="s">
        <v>69</v>
      </c>
      <c r="C67" s="114" t="s">
        <v>70</v>
      </c>
      <c r="D67" s="114" t="s">
        <v>71</v>
      </c>
      <c r="E67" s="114" t="s">
        <v>72</v>
      </c>
      <c r="F67" s="114" t="s">
        <v>73</v>
      </c>
      <c r="G67" s="114" t="s">
        <v>74</v>
      </c>
      <c r="H67" s="114" t="s">
        <v>75</v>
      </c>
      <c r="I67" s="114" t="s">
        <v>76</v>
      </c>
      <c r="J67" s="114" t="s">
        <v>77</v>
      </c>
      <c r="K67" s="115" t="s">
        <v>78</v>
      </c>
      <c r="L67" s="115" t="s">
        <v>79</v>
      </c>
      <c r="M67" s="116" t="s">
        <v>80</v>
      </c>
      <c r="N67" s="116" t="s">
        <v>81</v>
      </c>
      <c r="O67" s="1271" t="s">
        <v>82</v>
      </c>
      <c r="P67" s="1273"/>
      <c r="Q67" s="115" t="s">
        <v>83</v>
      </c>
    </row>
    <row r="68" spans="2:17">
      <c r="B68" s="119" t="s">
        <v>1028</v>
      </c>
      <c r="C68" s="225" t="s">
        <v>155</v>
      </c>
      <c r="D68" s="421"/>
      <c r="E68" s="118"/>
      <c r="F68" s="421"/>
      <c r="G68" s="118"/>
      <c r="H68" s="118"/>
      <c r="I68" s="233" t="s">
        <v>18</v>
      </c>
      <c r="J68" s="122"/>
      <c r="K68" s="44"/>
      <c r="L68" s="129"/>
      <c r="M68" s="44"/>
      <c r="N68" s="44"/>
      <c r="O68" s="1296" t="s">
        <v>1606</v>
      </c>
      <c r="P68" s="1297"/>
      <c r="Q68" s="44" t="s">
        <v>18</v>
      </c>
    </row>
    <row r="69" spans="2:17">
      <c r="B69" s="119"/>
      <c r="C69" s="225"/>
      <c r="D69" s="421"/>
      <c r="E69" s="118"/>
      <c r="F69" s="421"/>
      <c r="G69" s="118"/>
      <c r="H69" s="118"/>
      <c r="I69" s="118"/>
      <c r="J69" s="122"/>
      <c r="K69" s="44"/>
      <c r="L69" s="129"/>
      <c r="M69" s="44"/>
      <c r="N69" s="44"/>
      <c r="O69" s="1278"/>
      <c r="P69" s="1279"/>
      <c r="Q69" s="44"/>
    </row>
    <row r="70" spans="2:17">
      <c r="B70" s="119"/>
      <c r="C70" s="225"/>
      <c r="D70" s="421"/>
      <c r="E70" s="118"/>
      <c r="F70" s="421"/>
      <c r="G70" s="118"/>
      <c r="H70" s="118"/>
      <c r="I70" s="118"/>
      <c r="J70" s="122"/>
      <c r="K70" s="44"/>
      <c r="L70" s="129"/>
      <c r="M70" s="44"/>
      <c r="N70" s="44"/>
      <c r="O70" s="1278"/>
      <c r="P70" s="1279"/>
      <c r="Q70" s="44"/>
    </row>
    <row r="71" spans="2:17">
      <c r="B71" s="119"/>
      <c r="C71" s="225"/>
      <c r="D71" s="421"/>
      <c r="E71" s="118"/>
      <c r="F71" s="421"/>
      <c r="G71" s="118"/>
      <c r="H71" s="118"/>
      <c r="I71" s="118"/>
      <c r="J71" s="122"/>
      <c r="K71" s="44"/>
      <c r="L71" s="129"/>
      <c r="M71" s="44"/>
      <c r="N71" s="44"/>
      <c r="O71" s="1278"/>
      <c r="P71" s="1279"/>
      <c r="Q71" s="44"/>
    </row>
    <row r="72" spans="2:17">
      <c r="B72" s="119"/>
      <c r="C72" s="225"/>
      <c r="D72" s="421"/>
      <c r="E72" s="118"/>
      <c r="F72" s="421"/>
      <c r="G72" s="118"/>
      <c r="H72" s="118"/>
      <c r="I72" s="118"/>
      <c r="J72" s="122"/>
      <c r="K72" s="44"/>
      <c r="L72" s="129"/>
      <c r="M72" s="44"/>
      <c r="N72" s="44"/>
      <c r="O72" s="1278"/>
      <c r="P72" s="1279"/>
      <c r="Q72" s="44"/>
    </row>
    <row r="73" spans="2:17">
      <c r="B73" s="119"/>
      <c r="C73" s="225"/>
      <c r="D73" s="421"/>
      <c r="E73" s="118"/>
      <c r="F73" s="421"/>
      <c r="G73" s="118"/>
      <c r="H73" s="118"/>
      <c r="I73" s="118"/>
      <c r="J73" s="122"/>
      <c r="K73" s="44"/>
      <c r="L73" s="129"/>
      <c r="M73" s="44"/>
      <c r="N73" s="44"/>
      <c r="O73" s="1278"/>
      <c r="P73" s="1279"/>
      <c r="Q73" s="44"/>
    </row>
    <row r="74" spans="2:17">
      <c r="B74" s="44"/>
      <c r="C74" s="225"/>
      <c r="D74" s="232"/>
      <c r="E74" s="225"/>
      <c r="F74" s="232"/>
      <c r="G74" s="225"/>
      <c r="H74" s="225"/>
      <c r="I74" s="225"/>
      <c r="J74" s="44"/>
      <c r="K74" s="44"/>
      <c r="L74" s="129"/>
      <c r="M74" s="44"/>
      <c r="N74" s="44"/>
      <c r="O74" s="1278"/>
      <c r="P74" s="1279"/>
      <c r="Q74" s="44"/>
    </row>
    <row r="75" spans="2:17">
      <c r="B75" s="1" t="s">
        <v>88</v>
      </c>
    </row>
    <row r="76" spans="2:17">
      <c r="B76" s="1" t="s">
        <v>89</v>
      </c>
    </row>
    <row r="77" spans="2:17">
      <c r="B77" s="1" t="s">
        <v>90</v>
      </c>
    </row>
    <row r="79" spans="2:17" ht="15.75" thickBot="1"/>
    <row r="80" spans="2:17" ht="27" thickBot="1">
      <c r="B80" s="1268" t="s">
        <v>91</v>
      </c>
      <c r="C80" s="1269"/>
      <c r="D80" s="1269"/>
      <c r="E80" s="1269"/>
      <c r="F80" s="1269"/>
      <c r="G80" s="1269"/>
      <c r="H80" s="1269"/>
      <c r="I80" s="1269"/>
      <c r="J80" s="1269"/>
      <c r="K80" s="1269"/>
      <c r="L80" s="1269"/>
      <c r="M80" s="1269"/>
      <c r="N80" s="1270"/>
    </row>
    <row r="85" spans="2:17" ht="75">
      <c r="B85" s="114" t="s">
        <v>92</v>
      </c>
      <c r="C85" s="114" t="s">
        <v>93</v>
      </c>
      <c r="D85" s="114" t="s">
        <v>94</v>
      </c>
      <c r="E85" s="114" t="s">
        <v>95</v>
      </c>
      <c r="F85" s="114" t="s">
        <v>96</v>
      </c>
      <c r="G85" s="114" t="s">
        <v>97</v>
      </c>
      <c r="H85" s="114" t="s">
        <v>98</v>
      </c>
      <c r="I85" s="114" t="s">
        <v>99</v>
      </c>
      <c r="J85" s="1271" t="s">
        <v>1608</v>
      </c>
      <c r="K85" s="1272"/>
      <c r="L85" s="1273"/>
      <c r="M85" s="114" t="s">
        <v>101</v>
      </c>
      <c r="N85" s="114" t="s">
        <v>102</v>
      </c>
      <c r="O85" s="114" t="s">
        <v>103</v>
      </c>
      <c r="P85" s="1271" t="s">
        <v>82</v>
      </c>
      <c r="Q85" s="1273"/>
    </row>
    <row r="86" spans="2:17" ht="30">
      <c r="B86" s="1310" t="s">
        <v>1768</v>
      </c>
      <c r="C86" s="1312" t="s">
        <v>1769</v>
      </c>
      <c r="D86" s="1310" t="s">
        <v>1770</v>
      </c>
      <c r="E86" s="1265">
        <v>1061690385</v>
      </c>
      <c r="F86" s="1310" t="s">
        <v>137</v>
      </c>
      <c r="G86" s="1310" t="s">
        <v>1771</v>
      </c>
      <c r="H86" s="1300" t="s">
        <v>1772</v>
      </c>
      <c r="I86" s="1319"/>
      <c r="J86" s="730" t="s">
        <v>1773</v>
      </c>
      <c r="K86" s="731" t="s">
        <v>1774</v>
      </c>
      <c r="L86" s="731" t="s">
        <v>1775</v>
      </c>
      <c r="M86" s="1265" t="s">
        <v>18</v>
      </c>
      <c r="N86" s="1265" t="s">
        <v>19</v>
      </c>
      <c r="O86" s="1265" t="s">
        <v>18</v>
      </c>
    </row>
    <row r="87" spans="2:17" ht="30">
      <c r="B87" s="1311"/>
      <c r="C87" s="1313"/>
      <c r="D87" s="1311"/>
      <c r="E87" s="1283"/>
      <c r="F87" s="1311"/>
      <c r="G87" s="1311"/>
      <c r="H87" s="1301"/>
      <c r="I87" s="1320"/>
      <c r="J87" s="730" t="s">
        <v>1776</v>
      </c>
      <c r="K87" s="731" t="s">
        <v>1777</v>
      </c>
      <c r="L87" s="731" t="s">
        <v>1778</v>
      </c>
      <c r="M87" s="1283"/>
      <c r="N87" s="1283"/>
      <c r="O87" s="1283"/>
      <c r="P87" s="1280" t="s">
        <v>1779</v>
      </c>
      <c r="Q87" s="1280"/>
    </row>
    <row r="88" spans="2:17" ht="30">
      <c r="B88" s="1311"/>
      <c r="C88" s="1313"/>
      <c r="D88" s="1311"/>
      <c r="E88" s="1283"/>
      <c r="F88" s="1311"/>
      <c r="G88" s="1311"/>
      <c r="H88" s="1301"/>
      <c r="I88" s="1320"/>
      <c r="J88" s="730" t="s">
        <v>1776</v>
      </c>
      <c r="K88" s="731" t="s">
        <v>1780</v>
      </c>
      <c r="L88" s="731" t="s">
        <v>1778</v>
      </c>
      <c r="M88" s="1283"/>
      <c r="N88" s="1283"/>
      <c r="O88" s="1283"/>
      <c r="P88" s="1280" t="s">
        <v>1779</v>
      </c>
      <c r="Q88" s="1280"/>
    </row>
    <row r="89" spans="2:17" ht="30">
      <c r="B89" s="1311"/>
      <c r="C89" s="1313"/>
      <c r="D89" s="1311"/>
      <c r="E89" s="1283"/>
      <c r="F89" s="1311"/>
      <c r="G89" s="1311"/>
      <c r="H89" s="1301"/>
      <c r="I89" s="1320"/>
      <c r="J89" s="730" t="s">
        <v>1776</v>
      </c>
      <c r="K89" s="731" t="s">
        <v>1781</v>
      </c>
      <c r="L89" s="731" t="s">
        <v>1782</v>
      </c>
      <c r="M89" s="1283"/>
      <c r="N89" s="1283"/>
      <c r="O89" s="1283"/>
      <c r="P89" s="1280" t="s">
        <v>1779</v>
      </c>
      <c r="Q89" s="1280"/>
    </row>
    <row r="90" spans="2:17" ht="45">
      <c r="B90" s="1315"/>
      <c r="C90" s="1314"/>
      <c r="D90" s="1315"/>
      <c r="E90" s="1266"/>
      <c r="F90" s="1315"/>
      <c r="G90" s="1315"/>
      <c r="H90" s="1302"/>
      <c r="I90" s="1634"/>
      <c r="J90" s="730" t="s">
        <v>1783</v>
      </c>
      <c r="K90" s="731" t="s">
        <v>1784</v>
      </c>
      <c r="L90" s="731" t="s">
        <v>1785</v>
      </c>
      <c r="M90" s="1266"/>
      <c r="N90" s="1266"/>
      <c r="O90" s="1266"/>
      <c r="P90" s="1280" t="s">
        <v>1779</v>
      </c>
      <c r="Q90" s="1280"/>
    </row>
    <row r="91" spans="2:17" ht="45">
      <c r="B91" s="1310" t="s">
        <v>1786</v>
      </c>
      <c r="C91" s="1312" t="s">
        <v>1787</v>
      </c>
      <c r="D91" s="1310" t="s">
        <v>1788</v>
      </c>
      <c r="E91" s="1265">
        <v>34568039</v>
      </c>
      <c r="F91" s="1310" t="s">
        <v>137</v>
      </c>
      <c r="G91" s="1265" t="s">
        <v>134</v>
      </c>
      <c r="H91" s="1300" t="s">
        <v>1789</v>
      </c>
      <c r="I91" s="1319"/>
      <c r="J91" s="730" t="s">
        <v>1790</v>
      </c>
      <c r="K91" s="731" t="s">
        <v>1791</v>
      </c>
      <c r="L91" s="731" t="s">
        <v>1792</v>
      </c>
      <c r="M91" s="1265" t="s">
        <v>53</v>
      </c>
      <c r="N91" s="1265" t="s">
        <v>53</v>
      </c>
      <c r="O91" s="1265" t="s">
        <v>53</v>
      </c>
      <c r="P91" s="1298"/>
      <c r="Q91" s="1299"/>
    </row>
    <row r="92" spans="2:17" ht="45">
      <c r="B92" s="1311"/>
      <c r="C92" s="1313"/>
      <c r="D92" s="1311"/>
      <c r="E92" s="1283"/>
      <c r="F92" s="1311"/>
      <c r="G92" s="1283"/>
      <c r="H92" s="1301"/>
      <c r="I92" s="1320"/>
      <c r="J92" s="730" t="s">
        <v>1793</v>
      </c>
      <c r="K92" s="731" t="s">
        <v>1794</v>
      </c>
      <c r="L92" s="731" t="s">
        <v>1795</v>
      </c>
      <c r="M92" s="1283"/>
      <c r="N92" s="1283"/>
      <c r="O92" s="1283"/>
      <c r="P92" s="1306"/>
      <c r="Q92" s="1307"/>
    </row>
    <row r="93" spans="2:17" ht="45">
      <c r="B93" s="1311"/>
      <c r="C93" s="1313"/>
      <c r="D93" s="1311"/>
      <c r="E93" s="1283"/>
      <c r="F93" s="1311"/>
      <c r="G93" s="1283"/>
      <c r="H93" s="1301"/>
      <c r="I93" s="1320"/>
      <c r="J93" s="730" t="s">
        <v>1796</v>
      </c>
      <c r="K93" s="731" t="s">
        <v>1797</v>
      </c>
      <c r="L93" s="731" t="s">
        <v>1795</v>
      </c>
      <c r="M93" s="1283"/>
      <c r="N93" s="1283"/>
      <c r="O93" s="1283"/>
      <c r="P93" s="1306"/>
      <c r="Q93" s="1307"/>
    </row>
    <row r="94" spans="2:17" ht="30">
      <c r="B94" s="1311"/>
      <c r="C94" s="1313"/>
      <c r="D94" s="1311"/>
      <c r="E94" s="1283"/>
      <c r="F94" s="1311"/>
      <c r="G94" s="1283"/>
      <c r="H94" s="1301"/>
      <c r="I94" s="1320"/>
      <c r="J94" s="730" t="s">
        <v>1798</v>
      </c>
      <c r="K94" s="731" t="s">
        <v>1799</v>
      </c>
      <c r="L94" s="731" t="s">
        <v>1800</v>
      </c>
      <c r="M94" s="1283"/>
      <c r="N94" s="1283"/>
      <c r="O94" s="1283"/>
      <c r="P94" s="1306"/>
      <c r="Q94" s="1307"/>
    </row>
    <row r="95" spans="2:17" ht="45">
      <c r="B95" s="1310" t="s">
        <v>1801</v>
      </c>
      <c r="C95" s="1312" t="s">
        <v>1802</v>
      </c>
      <c r="D95" s="1310" t="s">
        <v>1803</v>
      </c>
      <c r="E95" s="1265">
        <v>1061744025</v>
      </c>
      <c r="F95" s="1310" t="s">
        <v>1804</v>
      </c>
      <c r="G95" s="1310" t="s">
        <v>1805</v>
      </c>
      <c r="H95" s="1455">
        <v>41348</v>
      </c>
      <c r="I95" s="1323"/>
      <c r="J95" s="730" t="s">
        <v>1806</v>
      </c>
      <c r="K95" s="731" t="s">
        <v>1807</v>
      </c>
      <c r="L95" s="731" t="s">
        <v>1808</v>
      </c>
      <c r="M95" s="1310"/>
      <c r="N95" s="1265"/>
      <c r="O95" s="1265"/>
      <c r="P95" s="1298"/>
      <c r="Q95" s="1299"/>
    </row>
    <row r="96" spans="2:17" ht="45">
      <c r="B96" s="1311"/>
      <c r="C96" s="1313"/>
      <c r="D96" s="1311"/>
      <c r="E96" s="1283"/>
      <c r="F96" s="1311"/>
      <c r="G96" s="1311"/>
      <c r="H96" s="1311"/>
      <c r="I96" s="1324"/>
      <c r="J96" s="730" t="s">
        <v>1806</v>
      </c>
      <c r="K96" s="731" t="s">
        <v>1809</v>
      </c>
      <c r="L96" s="731" t="s">
        <v>1808</v>
      </c>
      <c r="M96" s="1311"/>
      <c r="N96" s="1283"/>
      <c r="O96" s="1283"/>
      <c r="P96" s="1306"/>
      <c r="Q96" s="1307"/>
    </row>
    <row r="97" spans="2:17" ht="60">
      <c r="B97" s="1311"/>
      <c r="C97" s="1313"/>
      <c r="D97" s="1315"/>
      <c r="E97" s="1266"/>
      <c r="F97" s="1315"/>
      <c r="G97" s="1315"/>
      <c r="H97" s="1315"/>
      <c r="I97" s="1325"/>
      <c r="J97" s="730" t="s">
        <v>1810</v>
      </c>
      <c r="K97" s="731" t="s">
        <v>1807</v>
      </c>
      <c r="L97" s="731" t="s">
        <v>1808</v>
      </c>
      <c r="M97" s="1315"/>
      <c r="N97" s="1266"/>
      <c r="O97" s="1266"/>
      <c r="P97" s="1308"/>
      <c r="Q97" s="1309"/>
    </row>
    <row r="98" spans="2:17" ht="75">
      <c r="B98" s="1311"/>
      <c r="C98" s="1313"/>
      <c r="D98" s="1310" t="s">
        <v>1811</v>
      </c>
      <c r="E98" s="225">
        <v>25281932</v>
      </c>
      <c r="F98" s="232" t="s">
        <v>1812</v>
      </c>
      <c r="G98" s="232" t="s">
        <v>1813</v>
      </c>
      <c r="H98" s="650">
        <v>37807</v>
      </c>
      <c r="I98" s="733"/>
      <c r="J98" s="730" t="s">
        <v>1814</v>
      </c>
      <c r="K98" s="731" t="s">
        <v>1815</v>
      </c>
      <c r="L98" s="731" t="s">
        <v>391</v>
      </c>
      <c r="M98" s="129"/>
      <c r="N98" s="44"/>
      <c r="O98" s="44"/>
      <c r="P98" s="1468"/>
      <c r="Q98" s="1469"/>
    </row>
    <row r="99" spans="2:17" ht="75">
      <c r="B99" s="1311"/>
      <c r="C99" s="1313"/>
      <c r="D99" s="1315"/>
      <c r="E99" s="225"/>
      <c r="F99" s="232" t="s">
        <v>1744</v>
      </c>
      <c r="G99" s="232" t="s">
        <v>1742</v>
      </c>
      <c r="H99" s="650">
        <v>35078</v>
      </c>
      <c r="I99" s="733"/>
      <c r="J99" s="730" t="s">
        <v>1816</v>
      </c>
      <c r="K99" s="731" t="s">
        <v>1817</v>
      </c>
      <c r="L99" s="731" t="s">
        <v>497</v>
      </c>
      <c r="M99" s="129"/>
      <c r="N99" s="44"/>
      <c r="O99" s="44"/>
      <c r="P99" s="1470"/>
      <c r="Q99" s="1471"/>
    </row>
    <row r="100" spans="2:17">
      <c r="B100" s="1311"/>
      <c r="C100" s="1313"/>
      <c r="D100" s="1310" t="s">
        <v>1818</v>
      </c>
      <c r="E100" s="1265">
        <v>1061735637</v>
      </c>
      <c r="F100" s="1310" t="s">
        <v>1819</v>
      </c>
      <c r="G100" s="1310" t="s">
        <v>1820</v>
      </c>
      <c r="H100" s="1455" t="s">
        <v>1821</v>
      </c>
      <c r="I100" s="1323"/>
      <c r="J100" s="730"/>
      <c r="K100" s="731"/>
      <c r="L100" s="731"/>
      <c r="M100" s="1310"/>
      <c r="N100" s="1265"/>
      <c r="O100" s="1265"/>
      <c r="P100" s="1298"/>
      <c r="Q100" s="1299"/>
    </row>
    <row r="101" spans="2:17">
      <c r="B101" s="1311"/>
      <c r="C101" s="1313"/>
      <c r="D101" s="1311"/>
      <c r="E101" s="1283"/>
      <c r="F101" s="1311"/>
      <c r="G101" s="1311"/>
      <c r="H101" s="1539"/>
      <c r="I101" s="1324"/>
      <c r="J101" s="730"/>
      <c r="K101" s="731"/>
      <c r="L101" s="731"/>
      <c r="M101" s="1311"/>
      <c r="N101" s="1283"/>
      <c r="O101" s="1283"/>
      <c r="P101" s="1306"/>
      <c r="Q101" s="1307"/>
    </row>
    <row r="102" spans="2:17">
      <c r="B102" s="1311"/>
      <c r="C102" s="1313"/>
      <c r="D102" s="1315"/>
      <c r="E102" s="1266"/>
      <c r="F102" s="1315"/>
      <c r="G102" s="1315"/>
      <c r="H102" s="1456"/>
      <c r="I102" s="1325"/>
      <c r="J102" s="730"/>
      <c r="K102" s="731"/>
      <c r="L102" s="731"/>
      <c r="M102" s="1315"/>
      <c r="N102" s="1266"/>
      <c r="O102" s="1266"/>
      <c r="P102" s="1308"/>
      <c r="Q102" s="1309"/>
    </row>
    <row r="103" spans="2:17" ht="60">
      <c r="B103" s="1311"/>
      <c r="C103" s="1313"/>
      <c r="D103" s="502" t="s">
        <v>1822</v>
      </c>
      <c r="E103" s="222">
        <v>34325366</v>
      </c>
      <c r="F103" s="502" t="s">
        <v>282</v>
      </c>
      <c r="G103" s="232" t="s">
        <v>277</v>
      </c>
      <c r="H103" s="508">
        <v>41118</v>
      </c>
      <c r="I103" s="708" t="s">
        <v>18</v>
      </c>
      <c r="J103" s="730" t="s">
        <v>1823</v>
      </c>
      <c r="K103" s="731" t="s">
        <v>1824</v>
      </c>
      <c r="L103" s="731" t="s">
        <v>1825</v>
      </c>
      <c r="M103" s="502"/>
      <c r="N103" s="222"/>
      <c r="O103" s="222"/>
      <c r="P103" s="1278"/>
      <c r="Q103" s="1279"/>
    </row>
    <row r="104" spans="2:17" ht="60">
      <c r="B104" s="1311"/>
      <c r="C104" s="1313"/>
      <c r="D104" s="1280" t="s">
        <v>1826</v>
      </c>
      <c r="E104" s="1281">
        <v>34568231</v>
      </c>
      <c r="F104" s="1280" t="s">
        <v>1827</v>
      </c>
      <c r="G104" s="1632" t="s">
        <v>289</v>
      </c>
      <c r="H104" s="1633">
        <v>40766</v>
      </c>
      <c r="I104" s="1631" t="s">
        <v>18</v>
      </c>
      <c r="J104" s="735" t="s">
        <v>1828</v>
      </c>
      <c r="K104" s="736" t="s">
        <v>1829</v>
      </c>
      <c r="L104" s="736" t="s">
        <v>1734</v>
      </c>
      <c r="M104" s="1280"/>
      <c r="N104" s="1340"/>
      <c r="O104" s="1340"/>
      <c r="P104" s="1326"/>
      <c r="Q104" s="1327"/>
    </row>
    <row r="105" spans="2:17" ht="45">
      <c r="B105" s="1311"/>
      <c r="C105" s="1313"/>
      <c r="D105" s="1280"/>
      <c r="E105" s="1281"/>
      <c r="F105" s="1280"/>
      <c r="G105" s="1632"/>
      <c r="H105" s="1633"/>
      <c r="I105" s="1631"/>
      <c r="J105" s="735" t="s">
        <v>505</v>
      </c>
      <c r="K105" s="736" t="s">
        <v>1830</v>
      </c>
      <c r="L105" s="736" t="s">
        <v>497</v>
      </c>
      <c r="M105" s="1280"/>
      <c r="N105" s="1340"/>
      <c r="O105" s="1340"/>
      <c r="P105" s="1328"/>
      <c r="Q105" s="1329"/>
    </row>
    <row r="106" spans="2:17" ht="45">
      <c r="B106" s="1311"/>
      <c r="C106" s="1313"/>
      <c r="D106" s="1280"/>
      <c r="E106" s="1281"/>
      <c r="F106" s="1280"/>
      <c r="G106" s="1632"/>
      <c r="H106" s="1633"/>
      <c r="I106" s="1631"/>
      <c r="J106" s="735" t="s">
        <v>505</v>
      </c>
      <c r="K106" s="736" t="s">
        <v>1831</v>
      </c>
      <c r="L106" s="736" t="s">
        <v>1832</v>
      </c>
      <c r="M106" s="1280"/>
      <c r="N106" s="1340"/>
      <c r="O106" s="1340"/>
      <c r="P106" s="1328"/>
      <c r="Q106" s="1329"/>
    </row>
    <row r="107" spans="2:17" ht="45">
      <c r="B107" s="1311"/>
      <c r="C107" s="1313"/>
      <c r="D107" s="1280"/>
      <c r="E107" s="1281"/>
      <c r="F107" s="1280"/>
      <c r="G107" s="1632"/>
      <c r="H107" s="1633"/>
      <c r="I107" s="1631"/>
      <c r="J107" s="736" t="s">
        <v>505</v>
      </c>
      <c r="K107" s="736" t="s">
        <v>1833</v>
      </c>
      <c r="L107" s="736" t="s">
        <v>1832</v>
      </c>
      <c r="M107" s="1280"/>
      <c r="N107" s="1340"/>
      <c r="O107" s="1340"/>
      <c r="P107" s="1330"/>
      <c r="Q107" s="1331"/>
    </row>
    <row r="108" spans="2:17" ht="150">
      <c r="B108" s="1311"/>
      <c r="C108" s="1313"/>
      <c r="D108" s="232" t="s">
        <v>1834</v>
      </c>
      <c r="E108" s="225">
        <v>1061728251</v>
      </c>
      <c r="F108" s="232" t="s">
        <v>282</v>
      </c>
      <c r="G108" s="737" t="s">
        <v>1835</v>
      </c>
      <c r="H108" s="650">
        <v>39294</v>
      </c>
      <c r="I108" s="733" t="s">
        <v>18</v>
      </c>
      <c r="J108" s="736" t="s">
        <v>1836</v>
      </c>
      <c r="K108" s="736" t="s">
        <v>1837</v>
      </c>
      <c r="L108" s="736" t="s">
        <v>264</v>
      </c>
      <c r="M108" s="232"/>
      <c r="N108" s="738"/>
      <c r="O108" s="738"/>
      <c r="P108" s="1629"/>
      <c r="Q108" s="1630"/>
    </row>
    <row r="109" spans="2:17" ht="45">
      <c r="B109" s="1315"/>
      <c r="C109" s="1314"/>
      <c r="D109" s="232" t="s">
        <v>1838</v>
      </c>
      <c r="E109" s="225">
        <v>1061707101</v>
      </c>
      <c r="F109" s="232" t="s">
        <v>1839</v>
      </c>
      <c r="G109" s="737" t="s">
        <v>828</v>
      </c>
      <c r="H109" s="650">
        <v>39612</v>
      </c>
      <c r="I109" s="733" t="s">
        <v>18</v>
      </c>
      <c r="J109" s="736" t="s">
        <v>1840</v>
      </c>
      <c r="K109" s="736" t="s">
        <v>1841</v>
      </c>
      <c r="L109" s="736" t="s">
        <v>1014</v>
      </c>
      <c r="M109" s="738"/>
      <c r="N109" s="738"/>
      <c r="O109" s="738"/>
      <c r="P109" s="1348"/>
      <c r="Q109" s="1349"/>
    </row>
    <row r="110" spans="2:17" ht="30">
      <c r="B110" s="1310" t="s">
        <v>1842</v>
      </c>
      <c r="C110" s="1312" t="s">
        <v>1843</v>
      </c>
      <c r="D110" s="1280" t="s">
        <v>1844</v>
      </c>
      <c r="E110" s="1281">
        <v>1061696357</v>
      </c>
      <c r="F110" s="1280" t="s">
        <v>1845</v>
      </c>
      <c r="G110" s="1632" t="s">
        <v>353</v>
      </c>
      <c r="H110" s="1633" t="s">
        <v>1821</v>
      </c>
      <c r="I110" s="1631" t="s">
        <v>18</v>
      </c>
      <c r="J110" s="736" t="s">
        <v>1846</v>
      </c>
      <c r="K110" s="736" t="s">
        <v>1847</v>
      </c>
      <c r="L110" s="736" t="s">
        <v>1848</v>
      </c>
      <c r="M110" s="1340" t="s">
        <v>18</v>
      </c>
      <c r="N110" s="1340" t="s">
        <v>19</v>
      </c>
      <c r="O110" s="1340" t="s">
        <v>18</v>
      </c>
      <c r="P110" s="1280" t="s">
        <v>1779</v>
      </c>
      <c r="Q110" s="1280"/>
    </row>
    <row r="111" spans="2:17" ht="45">
      <c r="B111" s="1311"/>
      <c r="C111" s="1313"/>
      <c r="D111" s="1280"/>
      <c r="E111" s="1281"/>
      <c r="F111" s="1280"/>
      <c r="G111" s="1632"/>
      <c r="H111" s="1633"/>
      <c r="I111" s="1631"/>
      <c r="J111" s="736" t="s">
        <v>1849</v>
      </c>
      <c r="K111" s="736" t="s">
        <v>1850</v>
      </c>
      <c r="L111" s="736" t="s">
        <v>1851</v>
      </c>
      <c r="M111" s="1340"/>
      <c r="N111" s="1340"/>
      <c r="O111" s="1340"/>
      <c r="P111" s="1280" t="s">
        <v>1779</v>
      </c>
      <c r="Q111" s="1280"/>
    </row>
    <row r="112" spans="2:17" ht="90">
      <c r="B112" s="1311"/>
      <c r="C112" s="1313"/>
      <c r="D112" s="1280" t="s">
        <v>1852</v>
      </c>
      <c r="E112" s="1281">
        <v>34569888</v>
      </c>
      <c r="F112" s="1280" t="s">
        <v>114</v>
      </c>
      <c r="G112" s="1632" t="s">
        <v>134</v>
      </c>
      <c r="H112" s="1633">
        <v>41447</v>
      </c>
      <c r="I112" s="1631" t="s">
        <v>18</v>
      </c>
      <c r="J112" s="736" t="s">
        <v>134</v>
      </c>
      <c r="K112" s="736" t="s">
        <v>1853</v>
      </c>
      <c r="L112" s="736" t="s">
        <v>1854</v>
      </c>
      <c r="M112" s="1340" t="s">
        <v>18</v>
      </c>
      <c r="N112" s="1340" t="s">
        <v>19</v>
      </c>
      <c r="O112" s="1340" t="s">
        <v>18</v>
      </c>
      <c r="P112" s="1280" t="s">
        <v>1779</v>
      </c>
      <c r="Q112" s="1280"/>
    </row>
    <row r="113" spans="2:17" ht="75">
      <c r="B113" s="1311"/>
      <c r="C113" s="1313"/>
      <c r="D113" s="1280"/>
      <c r="E113" s="1281"/>
      <c r="F113" s="1280"/>
      <c r="G113" s="1632"/>
      <c r="H113" s="1633"/>
      <c r="I113" s="1631"/>
      <c r="J113" s="736" t="s">
        <v>1855</v>
      </c>
      <c r="K113" s="736" t="s">
        <v>1856</v>
      </c>
      <c r="L113" s="736" t="s">
        <v>114</v>
      </c>
      <c r="M113" s="1340"/>
      <c r="N113" s="1340"/>
      <c r="O113" s="1340"/>
      <c r="P113" s="1280" t="s">
        <v>1857</v>
      </c>
      <c r="Q113" s="1280"/>
    </row>
    <row r="114" spans="2:17" ht="30">
      <c r="B114" s="1311"/>
      <c r="C114" s="1313"/>
      <c r="D114" s="1280"/>
      <c r="E114" s="1281"/>
      <c r="F114" s="1280"/>
      <c r="G114" s="1632"/>
      <c r="H114" s="1633"/>
      <c r="I114" s="1631"/>
      <c r="J114" s="736" t="s">
        <v>1858</v>
      </c>
      <c r="K114" s="736" t="s">
        <v>1859</v>
      </c>
      <c r="L114" s="736" t="s">
        <v>497</v>
      </c>
      <c r="M114" s="1340"/>
      <c r="N114" s="1340"/>
      <c r="O114" s="1340"/>
      <c r="P114" s="1280" t="s">
        <v>1857</v>
      </c>
      <c r="Q114" s="1280"/>
    </row>
    <row r="115" spans="2:17" ht="150">
      <c r="B115" s="1311"/>
      <c r="C115" s="1313"/>
      <c r="D115" s="232"/>
      <c r="E115" s="225"/>
      <c r="F115" s="232"/>
      <c r="G115" s="737"/>
      <c r="H115" s="650"/>
      <c r="I115" s="733"/>
      <c r="J115" s="736" t="s">
        <v>134</v>
      </c>
      <c r="K115" s="736">
        <v>2010</v>
      </c>
      <c r="L115" s="736" t="s">
        <v>1860</v>
      </c>
      <c r="M115" s="738"/>
      <c r="N115" s="738" t="s">
        <v>19</v>
      </c>
      <c r="O115" s="738"/>
      <c r="P115" s="1280" t="s">
        <v>1857</v>
      </c>
      <c r="Q115" s="1280"/>
    </row>
    <row r="116" spans="2:17" ht="30">
      <c r="B116" s="1311"/>
      <c r="C116" s="1313"/>
      <c r="D116" s="1280" t="s">
        <v>1861</v>
      </c>
      <c r="E116" s="1281">
        <v>25424535</v>
      </c>
      <c r="F116" s="1280" t="s">
        <v>1862</v>
      </c>
      <c r="G116" s="1632" t="s">
        <v>353</v>
      </c>
      <c r="H116" s="1633" t="s">
        <v>1821</v>
      </c>
      <c r="I116" s="1631" t="s">
        <v>18</v>
      </c>
      <c r="J116" s="736" t="s">
        <v>1863</v>
      </c>
      <c r="K116" s="736" t="s">
        <v>1864</v>
      </c>
      <c r="L116" s="736" t="s">
        <v>243</v>
      </c>
      <c r="M116" s="1340" t="s">
        <v>18</v>
      </c>
      <c r="N116" s="1340" t="s">
        <v>19</v>
      </c>
      <c r="O116" s="1340" t="s">
        <v>18</v>
      </c>
      <c r="P116" s="1280" t="s">
        <v>1779</v>
      </c>
      <c r="Q116" s="1280"/>
    </row>
    <row r="117" spans="2:17" ht="90">
      <c r="B117" s="1311"/>
      <c r="C117" s="1313"/>
      <c r="D117" s="1280"/>
      <c r="E117" s="1281"/>
      <c r="F117" s="1280"/>
      <c r="G117" s="1632"/>
      <c r="H117" s="1633"/>
      <c r="I117" s="1631"/>
      <c r="J117" s="736" t="s">
        <v>1863</v>
      </c>
      <c r="K117" s="736" t="s">
        <v>1865</v>
      </c>
      <c r="L117" s="736" t="s">
        <v>1866</v>
      </c>
      <c r="M117" s="1340"/>
      <c r="N117" s="1340"/>
      <c r="O117" s="1340"/>
      <c r="P117" s="1280" t="s">
        <v>1779</v>
      </c>
      <c r="Q117" s="1280"/>
    </row>
    <row r="118" spans="2:17" ht="30">
      <c r="B118" s="1311"/>
      <c r="C118" s="1313"/>
      <c r="D118" s="1280"/>
      <c r="E118" s="1281"/>
      <c r="F118" s="1280"/>
      <c r="G118" s="1632"/>
      <c r="H118" s="1633"/>
      <c r="I118" s="1631"/>
      <c r="J118" s="736" t="s">
        <v>1867</v>
      </c>
      <c r="K118" s="736" t="s">
        <v>1868</v>
      </c>
      <c r="L118" s="736" t="s">
        <v>1866</v>
      </c>
      <c r="M118" s="1340"/>
      <c r="N118" s="1340"/>
      <c r="O118" s="1340"/>
      <c r="P118" s="1280" t="s">
        <v>1779</v>
      </c>
      <c r="Q118" s="1280"/>
    </row>
    <row r="119" spans="2:17" ht="30">
      <c r="B119" s="1315"/>
      <c r="C119" s="1314"/>
      <c r="D119" s="1280"/>
      <c r="E119" s="1281"/>
      <c r="F119" s="1280"/>
      <c r="G119" s="1632"/>
      <c r="H119" s="1633"/>
      <c r="I119" s="1631"/>
      <c r="J119" s="736" t="s">
        <v>1867</v>
      </c>
      <c r="K119" s="736" t="s">
        <v>1869</v>
      </c>
      <c r="L119" s="736" t="s">
        <v>1866</v>
      </c>
      <c r="M119" s="1340"/>
      <c r="N119" s="1340"/>
      <c r="O119" s="1340"/>
      <c r="P119" s="1280" t="s">
        <v>1779</v>
      </c>
      <c r="Q119" s="1280"/>
    </row>
    <row r="120" spans="2:17" ht="45">
      <c r="B120" s="735" t="s">
        <v>1870</v>
      </c>
      <c r="C120" s="739"/>
      <c r="D120" s="232" t="s">
        <v>1871</v>
      </c>
      <c r="E120" s="225">
        <v>1061086563</v>
      </c>
      <c r="F120" s="232" t="s">
        <v>1872</v>
      </c>
      <c r="G120" s="737" t="s">
        <v>1873</v>
      </c>
      <c r="H120" s="650">
        <v>40166</v>
      </c>
      <c r="I120" s="733" t="s">
        <v>18</v>
      </c>
      <c r="J120" s="736" t="s">
        <v>1874</v>
      </c>
      <c r="K120" s="736" t="s">
        <v>1875</v>
      </c>
      <c r="L120" s="736" t="s">
        <v>1876</v>
      </c>
      <c r="M120" s="738"/>
      <c r="N120" s="738"/>
      <c r="O120" s="738"/>
      <c r="P120" s="1629"/>
      <c r="Q120" s="1630"/>
    </row>
    <row r="121" spans="2:17" ht="45">
      <c r="B121" s="1310" t="s">
        <v>1877</v>
      </c>
      <c r="C121" s="1312" t="s">
        <v>1878</v>
      </c>
      <c r="D121" s="1280" t="s">
        <v>1879</v>
      </c>
      <c r="E121" s="1281">
        <v>34553657</v>
      </c>
      <c r="F121" s="232" t="s">
        <v>1880</v>
      </c>
      <c r="G121" s="737" t="s">
        <v>289</v>
      </c>
      <c r="H121" s="650">
        <v>41232</v>
      </c>
      <c r="I121" s="1631" t="s">
        <v>18</v>
      </c>
      <c r="J121" s="1626" t="s">
        <v>1881</v>
      </c>
      <c r="K121" s="1626" t="s">
        <v>1882</v>
      </c>
      <c r="L121" s="1626" t="s">
        <v>1734</v>
      </c>
      <c r="M121" s="1340"/>
      <c r="N121" s="1340"/>
      <c r="O121" s="1340"/>
      <c r="P121" s="1326"/>
      <c r="Q121" s="1327"/>
    </row>
    <row r="122" spans="2:17">
      <c r="B122" s="1311"/>
      <c r="C122" s="1313"/>
      <c r="D122" s="1280"/>
      <c r="E122" s="1281"/>
      <c r="F122" s="232" t="s">
        <v>1737</v>
      </c>
      <c r="G122" s="737" t="s">
        <v>1883</v>
      </c>
      <c r="H122" s="650">
        <v>40221</v>
      </c>
      <c r="I122" s="1631"/>
      <c r="J122" s="1626"/>
      <c r="K122" s="1626"/>
      <c r="L122" s="1626"/>
      <c r="M122" s="1340"/>
      <c r="N122" s="1340"/>
      <c r="O122" s="1340"/>
      <c r="P122" s="1328"/>
      <c r="Q122" s="1329"/>
    </row>
    <row r="123" spans="2:17" ht="30">
      <c r="B123" s="1311"/>
      <c r="C123" s="1313"/>
      <c r="D123" s="1280"/>
      <c r="E123" s="1281"/>
      <c r="F123" s="232" t="s">
        <v>1884</v>
      </c>
      <c r="G123" s="737" t="s">
        <v>289</v>
      </c>
      <c r="H123" s="650">
        <v>36506</v>
      </c>
      <c r="I123" s="1631"/>
      <c r="J123" s="1626"/>
      <c r="K123" s="1626"/>
      <c r="L123" s="1626"/>
      <c r="M123" s="1340"/>
      <c r="N123" s="1340"/>
      <c r="O123" s="1340"/>
      <c r="P123" s="1328"/>
      <c r="Q123" s="1329"/>
    </row>
    <row r="124" spans="2:17" ht="30">
      <c r="B124" s="1311"/>
      <c r="C124" s="1313"/>
      <c r="D124" s="1280"/>
      <c r="E124" s="1281"/>
      <c r="F124" s="232" t="s">
        <v>1885</v>
      </c>
      <c r="G124" s="737" t="s">
        <v>1886</v>
      </c>
      <c r="H124" s="650" t="s">
        <v>1887</v>
      </c>
      <c r="I124" s="1631"/>
      <c r="J124" s="1626"/>
      <c r="K124" s="1626"/>
      <c r="L124" s="1626"/>
      <c r="M124" s="1340"/>
      <c r="N124" s="1340"/>
      <c r="O124" s="1340"/>
      <c r="P124" s="1330"/>
      <c r="Q124" s="1331"/>
    </row>
    <row r="125" spans="2:17" ht="45">
      <c r="B125" s="1311"/>
      <c r="C125" s="1313"/>
      <c r="D125" s="1280" t="s">
        <v>1888</v>
      </c>
      <c r="E125" s="1281">
        <v>25273320</v>
      </c>
      <c r="F125" s="232" t="s">
        <v>282</v>
      </c>
      <c r="G125" s="737" t="s">
        <v>696</v>
      </c>
      <c r="H125" s="650">
        <v>41432</v>
      </c>
      <c r="I125" s="1631" t="s">
        <v>18</v>
      </c>
      <c r="J125" s="1445" t="s">
        <v>1881</v>
      </c>
      <c r="K125" s="1445" t="s">
        <v>1889</v>
      </c>
      <c r="L125" s="1445" t="s">
        <v>1734</v>
      </c>
      <c r="M125" s="1340"/>
      <c r="N125" s="1340"/>
      <c r="O125" s="1340"/>
      <c r="P125" s="1326"/>
      <c r="Q125" s="1327"/>
    </row>
    <row r="126" spans="2:17" ht="45">
      <c r="B126" s="1311"/>
      <c r="C126" s="1313"/>
      <c r="D126" s="1280"/>
      <c r="E126" s="1281"/>
      <c r="F126" s="232" t="s">
        <v>1890</v>
      </c>
      <c r="G126" s="737" t="s">
        <v>1891</v>
      </c>
      <c r="H126" s="650"/>
      <c r="I126" s="1631"/>
      <c r="J126" s="1446"/>
      <c r="K126" s="1446"/>
      <c r="L126" s="1446"/>
      <c r="M126" s="1340"/>
      <c r="N126" s="1340"/>
      <c r="O126" s="1340"/>
      <c r="P126" s="1330"/>
      <c r="Q126" s="1331"/>
    </row>
    <row r="127" spans="2:17" ht="60">
      <c r="B127" s="1311"/>
      <c r="C127" s="1313"/>
      <c r="D127" s="1280" t="s">
        <v>1892</v>
      </c>
      <c r="E127" s="1281">
        <v>34561829</v>
      </c>
      <c r="F127" s="232" t="s">
        <v>1893</v>
      </c>
      <c r="G127" s="737" t="s">
        <v>289</v>
      </c>
      <c r="H127" s="650">
        <v>41373</v>
      </c>
      <c r="I127" s="1631" t="s">
        <v>18</v>
      </c>
      <c r="J127" s="1445" t="s">
        <v>1881</v>
      </c>
      <c r="K127" s="1445" t="s">
        <v>1889</v>
      </c>
      <c r="L127" s="1445" t="s">
        <v>1734</v>
      </c>
      <c r="M127" s="1340"/>
      <c r="N127" s="1340"/>
      <c r="O127" s="1340"/>
      <c r="P127" s="1326"/>
      <c r="Q127" s="1327"/>
    </row>
    <row r="128" spans="2:17" ht="30">
      <c r="B128" s="1311"/>
      <c r="C128" s="1313"/>
      <c r="D128" s="1280"/>
      <c r="E128" s="1281"/>
      <c r="F128" s="232" t="s">
        <v>1894</v>
      </c>
      <c r="G128" s="737" t="s">
        <v>1895</v>
      </c>
      <c r="H128" s="650">
        <v>34275</v>
      </c>
      <c r="I128" s="1631"/>
      <c r="J128" s="1446"/>
      <c r="K128" s="1446"/>
      <c r="L128" s="1446"/>
      <c r="M128" s="1340"/>
      <c r="N128" s="1340"/>
      <c r="O128" s="1340"/>
      <c r="P128" s="1330"/>
      <c r="Q128" s="1331"/>
    </row>
    <row r="129" spans="2:17" ht="45">
      <c r="B129" s="1311"/>
      <c r="C129" s="1313"/>
      <c r="D129" s="232" t="s">
        <v>1896</v>
      </c>
      <c r="E129" s="225">
        <v>34539747</v>
      </c>
      <c r="F129" s="232" t="s">
        <v>1897</v>
      </c>
      <c r="G129" s="737" t="s">
        <v>1898</v>
      </c>
      <c r="H129" s="650">
        <v>35322</v>
      </c>
      <c r="I129" s="733" t="s">
        <v>18</v>
      </c>
      <c r="J129" s="736" t="s">
        <v>1881</v>
      </c>
      <c r="K129" s="736" t="s">
        <v>707</v>
      </c>
      <c r="L129" s="736" t="s">
        <v>1734</v>
      </c>
      <c r="M129" s="738"/>
      <c r="N129" s="738"/>
      <c r="O129" s="738"/>
      <c r="P129" s="1629"/>
      <c r="Q129" s="1630"/>
    </row>
    <row r="130" spans="2:17">
      <c r="B130" s="1311"/>
      <c r="C130" s="1313"/>
      <c r="D130" s="1310" t="s">
        <v>1899</v>
      </c>
      <c r="E130" s="1310">
        <v>25285845</v>
      </c>
      <c r="F130" s="1310" t="s">
        <v>1897</v>
      </c>
      <c r="G130" s="1310" t="s">
        <v>1900</v>
      </c>
      <c r="H130" s="1310">
        <v>35977</v>
      </c>
      <c r="I130" s="1310" t="s">
        <v>18</v>
      </c>
      <c r="J130" s="1310" t="s">
        <v>1881</v>
      </c>
      <c r="K130" s="1310" t="s">
        <v>1901</v>
      </c>
      <c r="L130" s="1310" t="s">
        <v>1734</v>
      </c>
      <c r="M130" s="1310"/>
      <c r="N130" s="1310"/>
      <c r="O130" s="1310"/>
      <c r="P130" s="1326"/>
      <c r="Q130" s="1327"/>
    </row>
    <row r="131" spans="2:17">
      <c r="B131" s="1311"/>
      <c r="C131" s="1313"/>
      <c r="D131" s="1315"/>
      <c r="E131" s="1315"/>
      <c r="F131" s="1315"/>
      <c r="G131" s="1315"/>
      <c r="H131" s="1315"/>
      <c r="I131" s="1315"/>
      <c r="J131" s="1315"/>
      <c r="K131" s="1315"/>
      <c r="L131" s="1315"/>
      <c r="M131" s="1315"/>
      <c r="N131" s="1315"/>
      <c r="O131" s="1315"/>
      <c r="P131" s="1330"/>
      <c r="Q131" s="1331"/>
    </row>
    <row r="132" spans="2:17" ht="45">
      <c r="B132" s="1311"/>
      <c r="C132" s="1313"/>
      <c r="D132" s="232" t="s">
        <v>1902</v>
      </c>
      <c r="E132" s="225">
        <v>34538754</v>
      </c>
      <c r="F132" s="232" t="s">
        <v>1897</v>
      </c>
      <c r="G132" s="737" t="s">
        <v>1891</v>
      </c>
      <c r="H132" s="650">
        <v>35420</v>
      </c>
      <c r="I132" s="733" t="s">
        <v>18</v>
      </c>
      <c r="J132" s="736" t="s">
        <v>1881</v>
      </c>
      <c r="K132" s="736" t="s">
        <v>1882</v>
      </c>
      <c r="L132" s="736" t="s">
        <v>1734</v>
      </c>
      <c r="M132" s="738"/>
      <c r="N132" s="738"/>
      <c r="O132" s="738"/>
      <c r="P132" s="1348"/>
      <c r="Q132" s="1349"/>
    </row>
    <row r="133" spans="2:17">
      <c r="B133" s="1315"/>
      <c r="C133" s="1314"/>
      <c r="D133" s="232"/>
      <c r="E133" s="225"/>
      <c r="F133" s="232"/>
      <c r="G133" s="737"/>
      <c r="H133" s="650"/>
      <c r="I133" s="733"/>
      <c r="J133" s="736"/>
      <c r="K133" s="736"/>
      <c r="L133" s="736"/>
      <c r="M133" s="738"/>
      <c r="N133" s="738"/>
      <c r="O133" s="738"/>
      <c r="P133" s="1348"/>
      <c r="Q133" s="1349"/>
    </row>
    <row r="134" spans="2:17">
      <c r="B134" s="740"/>
      <c r="C134" s="741"/>
      <c r="D134" s="39"/>
      <c r="E134" s="404"/>
      <c r="F134" s="39"/>
      <c r="G134" s="742"/>
      <c r="H134" s="743"/>
      <c r="I134" s="744"/>
      <c r="J134" s="745"/>
      <c r="K134" s="746"/>
      <c r="L134" s="747"/>
      <c r="M134" s="404"/>
      <c r="N134" s="404"/>
      <c r="O134" s="404"/>
      <c r="P134" s="32"/>
      <c r="Q134" s="32"/>
    </row>
    <row r="135" spans="2:17">
      <c r="C135" s="748"/>
    </row>
    <row r="136" spans="2:17" ht="15.75" thickBot="1"/>
    <row r="137" spans="2:17" ht="27" thickBot="1">
      <c r="B137" s="1268" t="s">
        <v>118</v>
      </c>
      <c r="C137" s="1269"/>
      <c r="D137" s="1269"/>
      <c r="E137" s="1269"/>
      <c r="F137" s="1269"/>
      <c r="G137" s="1269"/>
      <c r="H137" s="1269"/>
      <c r="I137" s="1269"/>
      <c r="J137" s="1269"/>
      <c r="K137" s="1269"/>
      <c r="L137" s="1269"/>
      <c r="M137" s="1269"/>
      <c r="N137" s="1270"/>
    </row>
    <row r="140" spans="2:17" ht="30">
      <c r="B140" s="115" t="s">
        <v>17</v>
      </c>
      <c r="C140" s="114" t="s">
        <v>119</v>
      </c>
      <c r="D140" s="1271" t="s">
        <v>82</v>
      </c>
      <c r="E140" s="1273"/>
    </row>
    <row r="141" spans="2:17">
      <c r="B141" s="129" t="s">
        <v>181</v>
      </c>
      <c r="C141" s="225" t="s">
        <v>19</v>
      </c>
      <c r="D141" s="1281"/>
      <c r="E141" s="1281"/>
    </row>
    <row r="144" spans="2:17" ht="26.25">
      <c r="B144" s="1256" t="s">
        <v>121</v>
      </c>
      <c r="C144" s="1257"/>
      <c r="D144" s="1257"/>
      <c r="E144" s="1257"/>
      <c r="F144" s="1257"/>
      <c r="G144" s="1257"/>
      <c r="H144" s="1257"/>
      <c r="I144" s="1257"/>
      <c r="J144" s="1257"/>
      <c r="K144" s="1257"/>
      <c r="L144" s="1257"/>
      <c r="M144" s="1257"/>
      <c r="N144" s="1257"/>
      <c r="O144" s="1257"/>
      <c r="P144" s="1257"/>
    </row>
    <row r="146" spans="1:26" ht="15.75" thickBot="1"/>
    <row r="147" spans="1:26" ht="27" thickBot="1">
      <c r="B147" s="1268" t="s">
        <v>122</v>
      </c>
      <c r="C147" s="1269"/>
      <c r="D147" s="1269"/>
      <c r="E147" s="1269"/>
      <c r="F147" s="1269"/>
      <c r="G147" s="1269"/>
      <c r="H147" s="1269"/>
      <c r="I147" s="1269"/>
      <c r="J147" s="1269"/>
      <c r="K147" s="1269"/>
      <c r="L147" s="1269"/>
      <c r="M147" s="1269"/>
      <c r="N147" s="1270"/>
    </row>
    <row r="149" spans="1:26" ht="15.75" thickBot="1">
      <c r="M149" s="51"/>
      <c r="N149" s="51"/>
    </row>
    <row r="150" spans="1:26" s="15" customFormat="1" ht="60">
      <c r="B150" s="52" t="s">
        <v>33</v>
      </c>
      <c r="C150" s="52" t="s">
        <v>34</v>
      </c>
      <c r="D150" s="52" t="s">
        <v>35</v>
      </c>
      <c r="E150" s="52" t="s">
        <v>36</v>
      </c>
      <c r="F150" s="52" t="s">
        <v>37</v>
      </c>
      <c r="G150" s="52" t="s">
        <v>38</v>
      </c>
      <c r="H150" s="52" t="s">
        <v>39</v>
      </c>
      <c r="I150" s="52" t="s">
        <v>40</v>
      </c>
      <c r="J150" s="749" t="s">
        <v>41</v>
      </c>
      <c r="K150" s="52" t="s">
        <v>42</v>
      </c>
      <c r="L150" s="52" t="s">
        <v>43</v>
      </c>
      <c r="M150" s="53" t="s">
        <v>44</v>
      </c>
      <c r="N150" s="52" t="s">
        <v>45</v>
      </c>
      <c r="O150" s="52" t="s">
        <v>46</v>
      </c>
      <c r="P150" s="54" t="s">
        <v>47</v>
      </c>
      <c r="Q150" s="54" t="s">
        <v>48</v>
      </c>
    </row>
    <row r="151" spans="1:26" s="162" customFormat="1">
      <c r="A151" s="150">
        <v>1</v>
      </c>
      <c r="B151" s="153"/>
      <c r="C151" s="153"/>
      <c r="D151" s="152"/>
      <c r="E151" s="154"/>
      <c r="F151" s="155"/>
      <c r="G151" s="184"/>
      <c r="H151" s="156"/>
      <c r="I151" s="156"/>
      <c r="J151" s="662"/>
      <c r="K151" s="173"/>
      <c r="L151" s="173"/>
      <c r="M151" s="159"/>
      <c r="N151" s="173"/>
      <c r="O151" s="663"/>
      <c r="P151" s="160"/>
      <c r="Q151" s="1400"/>
      <c r="R151" s="175"/>
      <c r="S151" s="175"/>
      <c r="T151" s="175"/>
      <c r="U151" s="175"/>
      <c r="V151" s="175"/>
      <c r="W151" s="175"/>
      <c r="X151" s="175"/>
      <c r="Y151" s="175"/>
      <c r="Z151" s="175"/>
    </row>
    <row r="152" spans="1:26" s="162" customFormat="1">
      <c r="A152" s="150">
        <f>+A151+1</f>
        <v>2</v>
      </c>
      <c r="B152" s="153"/>
      <c r="C152" s="153"/>
      <c r="D152" s="152"/>
      <c r="E152" s="154"/>
      <c r="F152" s="155"/>
      <c r="G152" s="155"/>
      <c r="H152" s="156"/>
      <c r="I152" s="156"/>
      <c r="J152" s="662"/>
      <c r="K152" s="173"/>
      <c r="L152" s="173"/>
      <c r="M152" s="159"/>
      <c r="N152" s="173"/>
      <c r="O152" s="663"/>
      <c r="P152" s="160"/>
      <c r="Q152" s="1423"/>
      <c r="R152" s="175"/>
      <c r="S152" s="175"/>
      <c r="T152" s="175"/>
      <c r="U152" s="175"/>
      <c r="V152" s="175"/>
      <c r="W152" s="175"/>
      <c r="X152" s="175"/>
      <c r="Y152" s="175"/>
      <c r="Z152" s="175"/>
    </row>
    <row r="153" spans="1:26" s="162" customFormat="1">
      <c r="A153" s="150">
        <f t="shared" ref="A153:A155" si="0">+A152+1</f>
        <v>3</v>
      </c>
      <c r="B153" s="153"/>
      <c r="C153" s="153"/>
      <c r="D153" s="152"/>
      <c r="E153" s="154"/>
      <c r="F153" s="155"/>
      <c r="G153" s="155"/>
      <c r="H153" s="156"/>
      <c r="I153" s="156"/>
      <c r="J153" s="662"/>
      <c r="K153" s="173"/>
      <c r="L153" s="173"/>
      <c r="M153" s="159"/>
      <c r="N153" s="173"/>
      <c r="O153" s="663"/>
      <c r="P153" s="160"/>
      <c r="Q153" s="1423"/>
      <c r="R153" s="175"/>
      <c r="S153" s="175"/>
      <c r="T153" s="175"/>
      <c r="U153" s="175"/>
      <c r="V153" s="175"/>
      <c r="W153" s="175"/>
      <c r="X153" s="175"/>
      <c r="Y153" s="175"/>
      <c r="Z153" s="175"/>
    </row>
    <row r="154" spans="1:26" s="162" customFormat="1">
      <c r="A154" s="150">
        <f t="shared" si="0"/>
        <v>4</v>
      </c>
      <c r="B154" s="153"/>
      <c r="C154" s="153"/>
      <c r="D154" s="153"/>
      <c r="E154" s="664"/>
      <c r="F154" s="155"/>
      <c r="G154" s="155"/>
      <c r="H154" s="62"/>
      <c r="I154" s="156"/>
      <c r="J154" s="662"/>
      <c r="K154" s="173"/>
      <c r="L154" s="157"/>
      <c r="M154" s="159"/>
      <c r="N154" s="173"/>
      <c r="O154" s="663"/>
      <c r="P154" s="160"/>
      <c r="Q154" s="1423"/>
      <c r="R154" s="175"/>
      <c r="S154" s="175"/>
      <c r="T154" s="175"/>
      <c r="U154" s="175"/>
      <c r="V154" s="175"/>
      <c r="W154" s="175"/>
      <c r="X154" s="175"/>
      <c r="Y154" s="175"/>
      <c r="Z154" s="175"/>
    </row>
    <row r="155" spans="1:26" s="162" customFormat="1">
      <c r="A155" s="150">
        <f t="shared" si="0"/>
        <v>5</v>
      </c>
      <c r="B155" s="153"/>
      <c r="C155" s="153"/>
      <c r="D155" s="153"/>
      <c r="E155" s="665"/>
      <c r="F155" s="155"/>
      <c r="G155" s="155"/>
      <c r="H155" s="156"/>
      <c r="I155" s="62"/>
      <c r="J155" s="662"/>
      <c r="K155" s="173"/>
      <c r="L155" s="545"/>
      <c r="M155" s="173"/>
      <c r="N155" s="173"/>
      <c r="O155" s="663"/>
      <c r="P155" s="160"/>
      <c r="Q155" s="1401"/>
      <c r="R155" s="175"/>
      <c r="S155" s="175"/>
      <c r="T155" s="175"/>
      <c r="U155" s="175"/>
      <c r="V155" s="175"/>
      <c r="W155" s="175"/>
      <c r="X155" s="175"/>
      <c r="Y155" s="175"/>
      <c r="Z155" s="175"/>
    </row>
    <row r="156" spans="1:26" s="162" customFormat="1">
      <c r="A156" s="150" t="e">
        <f>+#REF!+1</f>
        <v>#REF!</v>
      </c>
      <c r="B156" s="153"/>
      <c r="C156" s="152"/>
      <c r="D156" s="153"/>
      <c r="E156" s="154"/>
      <c r="F156" s="155"/>
      <c r="G156" s="155"/>
      <c r="H156" s="155"/>
      <c r="I156" s="157"/>
      <c r="J156" s="662"/>
      <c r="K156" s="157"/>
      <c r="L156" s="157"/>
      <c r="M156" s="173"/>
      <c r="N156" s="173"/>
      <c r="O156" s="160"/>
      <c r="P156" s="160"/>
      <c r="Q156" s="174"/>
      <c r="R156" s="175"/>
      <c r="S156" s="175"/>
      <c r="T156" s="175"/>
      <c r="U156" s="175"/>
      <c r="V156" s="175"/>
      <c r="W156" s="175"/>
      <c r="X156" s="175"/>
      <c r="Y156" s="175"/>
      <c r="Z156" s="175"/>
    </row>
    <row r="157" spans="1:26" s="162" customFormat="1">
      <c r="A157" s="150"/>
      <c r="B157" s="151" t="s">
        <v>28</v>
      </c>
      <c r="C157" s="152"/>
      <c r="D157" s="153"/>
      <c r="E157" s="154"/>
      <c r="F157" s="155"/>
      <c r="G157" s="155"/>
      <c r="H157" s="155"/>
      <c r="I157" s="157"/>
      <c r="J157" s="662"/>
      <c r="K157" s="158">
        <f>SUM(K151:K156)</f>
        <v>0</v>
      </c>
      <c r="L157" s="158">
        <f>SUM(L151:L156)</f>
        <v>0</v>
      </c>
      <c r="M157" s="185">
        <f>SUM(M151:M156)</f>
        <v>0</v>
      </c>
      <c r="N157" s="158">
        <f>SUM(N151:N156)</f>
        <v>0</v>
      </c>
      <c r="O157" s="160"/>
      <c r="P157" s="160"/>
      <c r="Q157" s="161"/>
    </row>
    <row r="158" spans="1:26">
      <c r="B158" s="112"/>
      <c r="C158" s="383"/>
      <c r="D158" s="727"/>
      <c r="E158" s="750"/>
      <c r="F158" s="727"/>
      <c r="G158" s="383"/>
      <c r="H158" s="383"/>
      <c r="I158" s="383"/>
      <c r="J158" s="112"/>
      <c r="K158" s="112"/>
      <c r="L158" s="568"/>
      <c r="M158" s="112"/>
      <c r="N158" s="112"/>
      <c r="O158" s="112"/>
      <c r="P158" s="112"/>
    </row>
    <row r="159" spans="1:26" ht="18.75">
      <c r="B159" s="166" t="s">
        <v>123</v>
      </c>
      <c r="C159" s="176">
        <f>+K157</f>
        <v>0</v>
      </c>
      <c r="H159" s="548"/>
      <c r="I159" s="548"/>
      <c r="J159" s="168"/>
      <c r="K159" s="168"/>
      <c r="L159" s="573"/>
      <c r="M159" s="168"/>
      <c r="N159" s="112"/>
      <c r="O159" s="112"/>
      <c r="P159" s="112"/>
    </row>
    <row r="161" spans="2:17" ht="15.75" thickBot="1"/>
    <row r="162" spans="2:17" ht="30.75" thickBot="1">
      <c r="B162" s="177" t="s">
        <v>124</v>
      </c>
      <c r="C162" s="142" t="s">
        <v>125</v>
      </c>
      <c r="D162" s="142" t="s">
        <v>27</v>
      </c>
      <c r="E162" s="142" t="s">
        <v>126</v>
      </c>
    </row>
    <row r="163" spans="2:17">
      <c r="B163" s="178" t="s">
        <v>127</v>
      </c>
      <c r="C163" s="179">
        <v>20</v>
      </c>
      <c r="D163" s="751">
        <v>0</v>
      </c>
      <c r="E163" s="1282">
        <f>+D163+D164+D165</f>
        <v>0</v>
      </c>
    </row>
    <row r="164" spans="2:17">
      <c r="B164" s="178" t="s">
        <v>128</v>
      </c>
      <c r="C164" s="118">
        <v>30</v>
      </c>
      <c r="D164" s="232">
        <v>0</v>
      </c>
      <c r="E164" s="1283"/>
    </row>
    <row r="165" spans="2:17" ht="15.75" thickBot="1">
      <c r="B165" s="178" t="s">
        <v>129</v>
      </c>
      <c r="C165" s="180">
        <v>40</v>
      </c>
      <c r="D165" s="752">
        <v>0</v>
      </c>
      <c r="E165" s="1284"/>
    </row>
    <row r="167" spans="2:17" ht="15.75" thickBot="1"/>
    <row r="168" spans="2:17" ht="27" thickBot="1">
      <c r="B168" s="1268" t="s">
        <v>130</v>
      </c>
      <c r="C168" s="1269"/>
      <c r="D168" s="1269"/>
      <c r="E168" s="1269"/>
      <c r="F168" s="1269"/>
      <c r="G168" s="1269"/>
      <c r="H168" s="1269"/>
      <c r="I168" s="1269"/>
      <c r="J168" s="1269"/>
      <c r="K168" s="1269"/>
      <c r="L168" s="1269"/>
      <c r="M168" s="1269"/>
      <c r="N168" s="1270"/>
    </row>
    <row r="170" spans="2:17" ht="75">
      <c r="B170" s="114" t="s">
        <v>92</v>
      </c>
      <c r="C170" s="114" t="s">
        <v>93</v>
      </c>
      <c r="D170" s="114" t="s">
        <v>94</v>
      </c>
      <c r="E170" s="114" t="s">
        <v>95</v>
      </c>
      <c r="F170" s="114" t="s">
        <v>96</v>
      </c>
      <c r="G170" s="114" t="s">
        <v>97</v>
      </c>
      <c r="H170" s="114" t="s">
        <v>98</v>
      </c>
      <c r="I170" s="114" t="s">
        <v>99</v>
      </c>
      <c r="J170" s="1271" t="s">
        <v>100</v>
      </c>
      <c r="K170" s="1272"/>
      <c r="L170" s="1273"/>
      <c r="M170" s="114" t="s">
        <v>101</v>
      </c>
      <c r="N170" s="114" t="s">
        <v>102</v>
      </c>
      <c r="O170" s="114" t="s">
        <v>103</v>
      </c>
      <c r="P170" s="1271" t="s">
        <v>82</v>
      </c>
      <c r="Q170" s="1273"/>
    </row>
    <row r="171" spans="2:17">
      <c r="B171" s="213"/>
      <c r="C171" s="232"/>
      <c r="D171" s="232"/>
      <c r="E171" s="225"/>
      <c r="F171" s="232"/>
      <c r="G171" s="225"/>
      <c r="H171" s="225"/>
      <c r="I171" s="118"/>
      <c r="J171" s="119"/>
      <c r="K171" s="188"/>
      <c r="L171" s="188"/>
      <c r="M171" s="44"/>
      <c r="N171" s="44"/>
      <c r="O171" s="44"/>
      <c r="P171" s="44"/>
      <c r="Q171" s="44"/>
    </row>
    <row r="172" spans="2:17">
      <c r="B172" s="213"/>
      <c r="C172" s="232"/>
      <c r="D172" s="232"/>
      <c r="E172" s="225"/>
      <c r="F172" s="232"/>
      <c r="G172" s="225"/>
      <c r="H172" s="225"/>
      <c r="I172" s="118"/>
      <c r="J172" s="119"/>
      <c r="K172" s="188"/>
      <c r="L172" s="188"/>
      <c r="M172" s="44"/>
      <c r="N172" s="44"/>
      <c r="O172" s="44"/>
      <c r="P172" s="753"/>
      <c r="Q172" s="754"/>
    </row>
    <row r="173" spans="2:17">
      <c r="B173" s="348"/>
      <c r="C173" s="755"/>
      <c r="D173" s="348"/>
      <c r="E173" s="348"/>
      <c r="F173" s="348"/>
      <c r="G173" s="348"/>
      <c r="H173" s="348"/>
      <c r="I173" s="348"/>
      <c r="J173" s="756"/>
      <c r="K173" s="736"/>
      <c r="L173" s="736"/>
      <c r="M173" s="738"/>
      <c r="N173" s="738"/>
      <c r="O173" s="738"/>
      <c r="P173" s="757"/>
      <c r="Q173" s="758"/>
    </row>
    <row r="174" spans="2:17">
      <c r="B174" s="674"/>
      <c r="C174" s="759"/>
      <c r="D174" s="674"/>
      <c r="E174" s="674"/>
      <c r="F174" s="674"/>
      <c r="G174" s="674"/>
      <c r="H174" s="674"/>
      <c r="I174" s="674"/>
      <c r="J174" s="129"/>
      <c r="K174" s="129"/>
      <c r="L174" s="129"/>
      <c r="M174" s="637"/>
      <c r="N174" s="637"/>
      <c r="O174" s="637"/>
      <c r="P174" s="757"/>
      <c r="Q174" s="758"/>
    </row>
    <row r="175" spans="2:17">
      <c r="B175" s="674"/>
      <c r="C175" s="759"/>
      <c r="D175" s="674"/>
      <c r="E175" s="674"/>
      <c r="F175" s="674"/>
      <c r="G175" s="674"/>
      <c r="H175" s="674"/>
      <c r="I175" s="674"/>
      <c r="J175" s="129"/>
      <c r="K175" s="129"/>
      <c r="L175" s="129"/>
      <c r="M175" s="675"/>
      <c r="N175" s="675"/>
      <c r="O175" s="675"/>
      <c r="P175" s="757"/>
      <c r="Q175" s="758"/>
    </row>
    <row r="176" spans="2:17">
      <c r="B176" s="674"/>
      <c r="C176" s="759"/>
      <c r="D176" s="674"/>
      <c r="E176" s="674"/>
      <c r="F176" s="674"/>
      <c r="G176" s="674"/>
      <c r="H176" s="674"/>
      <c r="I176" s="674"/>
      <c r="J176" s="129"/>
      <c r="K176" s="129"/>
      <c r="L176" s="129"/>
      <c r="M176" s="675"/>
      <c r="N176" s="675"/>
      <c r="O176" s="675"/>
      <c r="P176" s="757"/>
      <c r="Q176" s="758"/>
    </row>
    <row r="177" spans="2:17">
      <c r="B177" s="496"/>
      <c r="C177" s="760"/>
      <c r="D177" s="496"/>
      <c r="E177" s="496"/>
      <c r="F177" s="496"/>
      <c r="G177" s="496"/>
      <c r="H177" s="496"/>
      <c r="I177" s="496"/>
      <c r="J177" s="232"/>
      <c r="K177" s="129"/>
      <c r="L177" s="129"/>
      <c r="M177" s="679"/>
      <c r="N177" s="679"/>
      <c r="O177" s="679"/>
      <c r="P177" s="761"/>
      <c r="Q177" s="762"/>
    </row>
    <row r="178" spans="2:17" ht="15.75" thickBot="1">
      <c r="J178" s="655"/>
      <c r="K178" s="183"/>
    </row>
    <row r="179" spans="2:17" ht="30">
      <c r="B179" s="569" t="s">
        <v>17</v>
      </c>
      <c r="C179" s="569" t="s">
        <v>124</v>
      </c>
      <c r="D179" s="114" t="s">
        <v>125</v>
      </c>
      <c r="E179" s="569" t="s">
        <v>27</v>
      </c>
      <c r="F179" s="142" t="s">
        <v>138</v>
      </c>
      <c r="G179" s="143"/>
    </row>
    <row r="180" spans="2:17" ht="108">
      <c r="B180" s="1285" t="s">
        <v>139</v>
      </c>
      <c r="C180" s="226" t="s">
        <v>140</v>
      </c>
      <c r="D180" s="232">
        <v>25</v>
      </c>
      <c r="E180" s="225">
        <v>0</v>
      </c>
      <c r="F180" s="1461"/>
      <c r="G180" s="145"/>
    </row>
    <row r="181" spans="2:17" ht="96">
      <c r="B181" s="1285"/>
      <c r="C181" s="226" t="s">
        <v>141</v>
      </c>
      <c r="D181" s="232">
        <v>25</v>
      </c>
      <c r="E181" s="225">
        <v>0</v>
      </c>
      <c r="F181" s="1462"/>
      <c r="G181" s="145"/>
    </row>
    <row r="182" spans="2:17" ht="60">
      <c r="B182" s="1285"/>
      <c r="C182" s="226" t="s">
        <v>142</v>
      </c>
      <c r="D182" s="232">
        <v>10</v>
      </c>
      <c r="E182" s="225">
        <v>0</v>
      </c>
      <c r="F182" s="1463"/>
      <c r="G182" s="145"/>
    </row>
    <row r="186" spans="2:17">
      <c r="B186" s="42" t="s">
        <v>143</v>
      </c>
    </row>
    <row r="189" spans="2:17">
      <c r="B189" s="43" t="s">
        <v>17</v>
      </c>
      <c r="C189" s="43" t="s">
        <v>26</v>
      </c>
      <c r="D189" s="114" t="s">
        <v>27</v>
      </c>
      <c r="E189" s="569" t="s">
        <v>28</v>
      </c>
    </row>
    <row r="190" spans="2:17" ht="28.5">
      <c r="B190" s="49" t="s">
        <v>144</v>
      </c>
      <c r="C190" s="50">
        <v>40</v>
      </c>
      <c r="D190" s="232">
        <f>+E163</f>
        <v>0</v>
      </c>
      <c r="E190" s="1265">
        <f>+D190+D191</f>
        <v>0</v>
      </c>
    </row>
    <row r="191" spans="2:17" ht="42.75">
      <c r="B191" s="49" t="s">
        <v>145</v>
      </c>
      <c r="C191" s="50">
        <v>60</v>
      </c>
      <c r="D191" s="232">
        <f>+F180</f>
        <v>0</v>
      </c>
      <c r="E191" s="1266"/>
    </row>
  </sheetData>
  <mergeCells count="192">
    <mergeCell ref="B2:P2"/>
    <mergeCell ref="B4:P4"/>
    <mergeCell ref="C6:N6"/>
    <mergeCell ref="C7:N7"/>
    <mergeCell ref="C8:N8"/>
    <mergeCell ref="C9:N9"/>
    <mergeCell ref="C62:N62"/>
    <mergeCell ref="B64:N64"/>
    <mergeCell ref="O67:P67"/>
    <mergeCell ref="O68:P68"/>
    <mergeCell ref="O69:P69"/>
    <mergeCell ref="O70:P70"/>
    <mergeCell ref="C10:E10"/>
    <mergeCell ref="B14:C21"/>
    <mergeCell ref="B22:C22"/>
    <mergeCell ref="E44:E45"/>
    <mergeCell ref="M47:N47"/>
    <mergeCell ref="B58:B59"/>
    <mergeCell ref="C58:C59"/>
    <mergeCell ref="D58:E58"/>
    <mergeCell ref="B86:B90"/>
    <mergeCell ref="C86:C90"/>
    <mergeCell ref="D86:D90"/>
    <mergeCell ref="E86:E90"/>
    <mergeCell ref="F86:F90"/>
    <mergeCell ref="G86:G90"/>
    <mergeCell ref="O71:P71"/>
    <mergeCell ref="O72:P72"/>
    <mergeCell ref="O73:P73"/>
    <mergeCell ref="O74:P74"/>
    <mergeCell ref="B80:N80"/>
    <mergeCell ref="J85:L85"/>
    <mergeCell ref="P85:Q85"/>
    <mergeCell ref="H86:H90"/>
    <mergeCell ref="I86:I90"/>
    <mergeCell ref="M86:M90"/>
    <mergeCell ref="N86:N90"/>
    <mergeCell ref="O86:O90"/>
    <mergeCell ref="P87:Q87"/>
    <mergeCell ref="P88:Q88"/>
    <mergeCell ref="P89:Q89"/>
    <mergeCell ref="P90:Q90"/>
    <mergeCell ref="H91:H94"/>
    <mergeCell ref="I91:I94"/>
    <mergeCell ref="M91:M94"/>
    <mergeCell ref="N91:N94"/>
    <mergeCell ref="O91:O94"/>
    <mergeCell ref="P91:Q94"/>
    <mergeCell ref="B91:B94"/>
    <mergeCell ref="C91:C94"/>
    <mergeCell ref="D91:D94"/>
    <mergeCell ref="E91:E94"/>
    <mergeCell ref="F91:F94"/>
    <mergeCell ref="G91:G94"/>
    <mergeCell ref="H95:H97"/>
    <mergeCell ref="I95:I97"/>
    <mergeCell ref="M95:M97"/>
    <mergeCell ref="N95:N97"/>
    <mergeCell ref="O95:O97"/>
    <mergeCell ref="P95:Q97"/>
    <mergeCell ref="B95:B109"/>
    <mergeCell ref="C95:C109"/>
    <mergeCell ref="D95:D97"/>
    <mergeCell ref="E95:E97"/>
    <mergeCell ref="F95:F97"/>
    <mergeCell ref="G95:G97"/>
    <mergeCell ref="D98:D99"/>
    <mergeCell ref="P98:Q99"/>
    <mergeCell ref="D100:D102"/>
    <mergeCell ref="E100:E102"/>
    <mergeCell ref="F100:F102"/>
    <mergeCell ref="G100:G102"/>
    <mergeCell ref="H100:H102"/>
    <mergeCell ref="I100:I102"/>
    <mergeCell ref="M100:M102"/>
    <mergeCell ref="N100:N102"/>
    <mergeCell ref="O100:O102"/>
    <mergeCell ref="P100:Q102"/>
    <mergeCell ref="P103:Q103"/>
    <mergeCell ref="D104:D107"/>
    <mergeCell ref="E104:E107"/>
    <mergeCell ref="F104:F107"/>
    <mergeCell ref="G104:G107"/>
    <mergeCell ref="H104:H107"/>
    <mergeCell ref="I104:I107"/>
    <mergeCell ref="M104:M107"/>
    <mergeCell ref="N104:N107"/>
    <mergeCell ref="H110:H111"/>
    <mergeCell ref="I110:I111"/>
    <mergeCell ref="M110:M111"/>
    <mergeCell ref="N110:N111"/>
    <mergeCell ref="O110:O111"/>
    <mergeCell ref="P110:Q110"/>
    <mergeCell ref="P111:Q111"/>
    <mergeCell ref="O104:O107"/>
    <mergeCell ref="P104:Q107"/>
    <mergeCell ref="P108:Q108"/>
    <mergeCell ref="P109:Q109"/>
    <mergeCell ref="M112:M114"/>
    <mergeCell ref="N112:N114"/>
    <mergeCell ref="O112:O114"/>
    <mergeCell ref="P112:Q112"/>
    <mergeCell ref="P113:Q113"/>
    <mergeCell ref="P114:Q114"/>
    <mergeCell ref="D112:D114"/>
    <mergeCell ref="E112:E114"/>
    <mergeCell ref="F112:F114"/>
    <mergeCell ref="G112:G114"/>
    <mergeCell ref="H112:H114"/>
    <mergeCell ref="I112:I114"/>
    <mergeCell ref="P115:Q115"/>
    <mergeCell ref="D116:D119"/>
    <mergeCell ref="E116:E119"/>
    <mergeCell ref="F116:F119"/>
    <mergeCell ref="G116:G119"/>
    <mergeCell ref="H116:H119"/>
    <mergeCell ref="I116:I119"/>
    <mergeCell ref="M116:M119"/>
    <mergeCell ref="N116:N119"/>
    <mergeCell ref="O116:O119"/>
    <mergeCell ref="P116:Q116"/>
    <mergeCell ref="P117:Q117"/>
    <mergeCell ref="P118:Q118"/>
    <mergeCell ref="P119:Q119"/>
    <mergeCell ref="P120:Q120"/>
    <mergeCell ref="B121:B133"/>
    <mergeCell ref="C121:C133"/>
    <mergeCell ref="D121:D124"/>
    <mergeCell ref="E121:E124"/>
    <mergeCell ref="I121:I124"/>
    <mergeCell ref="B110:B119"/>
    <mergeCell ref="C110:C119"/>
    <mergeCell ref="D110:D111"/>
    <mergeCell ref="E110:E111"/>
    <mergeCell ref="F110:F111"/>
    <mergeCell ref="G110:G111"/>
    <mergeCell ref="P121:Q124"/>
    <mergeCell ref="D125:D126"/>
    <mergeCell ref="E125:E126"/>
    <mergeCell ref="I125:I126"/>
    <mergeCell ref="J125:J126"/>
    <mergeCell ref="K125:K126"/>
    <mergeCell ref="L125:L126"/>
    <mergeCell ref="M125:M126"/>
    <mergeCell ref="N125:N126"/>
    <mergeCell ref="O125:O126"/>
    <mergeCell ref="J121:J124"/>
    <mergeCell ref="K121:K124"/>
    <mergeCell ref="L121:L124"/>
    <mergeCell ref="M121:M124"/>
    <mergeCell ref="N121:N124"/>
    <mergeCell ref="O121:O124"/>
    <mergeCell ref="P125:Q126"/>
    <mergeCell ref="D127:D128"/>
    <mergeCell ref="E127:E128"/>
    <mergeCell ref="I127:I128"/>
    <mergeCell ref="J127:J128"/>
    <mergeCell ref="K127:K128"/>
    <mergeCell ref="L127:L128"/>
    <mergeCell ref="M127:M128"/>
    <mergeCell ref="N127:N128"/>
    <mergeCell ref="O127:O128"/>
    <mergeCell ref="L130:L131"/>
    <mergeCell ref="M130:M131"/>
    <mergeCell ref="N130:N131"/>
    <mergeCell ref="O130:O131"/>
    <mergeCell ref="P130:Q131"/>
    <mergeCell ref="P132:Q132"/>
    <mergeCell ref="P127:Q128"/>
    <mergeCell ref="P129:Q129"/>
    <mergeCell ref="D130:D131"/>
    <mergeCell ref="E130:E131"/>
    <mergeCell ref="F130:F131"/>
    <mergeCell ref="G130:G131"/>
    <mergeCell ref="H130:H131"/>
    <mergeCell ref="I130:I131"/>
    <mergeCell ref="J130:J131"/>
    <mergeCell ref="K130:K131"/>
    <mergeCell ref="E190:E191"/>
    <mergeCell ref="Q151:Q155"/>
    <mergeCell ref="E163:E165"/>
    <mergeCell ref="B168:N168"/>
    <mergeCell ref="J170:L170"/>
    <mergeCell ref="P170:Q170"/>
    <mergeCell ref="B180:B182"/>
    <mergeCell ref="F180:F182"/>
    <mergeCell ref="P133:Q133"/>
    <mergeCell ref="B137:N137"/>
    <mergeCell ref="D140:E140"/>
    <mergeCell ref="D141:E141"/>
    <mergeCell ref="B144:P144"/>
    <mergeCell ref="B147:N147"/>
  </mergeCells>
  <dataValidations count="2">
    <dataValidation type="list" allowBlank="1" showInputMessage="1" showErrorMessage="1" sqref="WVE983107 WLI983107 WBM983107 VRQ983107 VHU983107 UXY983107 UOC983107 UEG983107 TUK983107 TKO983107 TAS983107 SQW983107 SHA983107 RXE983107 RNI983107 RDM983107 QTQ983107 QJU983107 PZY983107 PQC983107 PGG983107 OWK983107 OMO983107 OCS983107 NSW983107 NJA983107 MZE983107 MPI983107 MFM983107 LVQ983107 LLU983107 LBY983107 KSC983107 KIG983107 JYK983107 JOO983107 JES983107 IUW983107 ILA983107 IBE983107 HRI983107 HHM983107 GXQ983107 GNU983107 GDY983107 FUC983107 FKG983107 FAK983107 EQO983107 EGS983107 DWW983107 DNA983107 DDE983107 CTI983107 CJM983107 BZQ983107 BPU983107 BFY983107 AWC983107 AMG983107 ACK983107 SO983107 IS983107 A983107 WVE917571 WLI917571 WBM917571 VRQ917571 VHU917571 UXY917571 UOC917571 UEG917571 TUK917571 TKO917571 TAS917571 SQW917571 SHA917571 RXE917571 RNI917571 RDM917571 QTQ917571 QJU917571 PZY917571 PQC917571 PGG917571 OWK917571 OMO917571 OCS917571 NSW917571 NJA917571 MZE917571 MPI917571 MFM917571 LVQ917571 LLU917571 LBY917571 KSC917571 KIG917571 JYK917571 JOO917571 JES917571 IUW917571 ILA917571 IBE917571 HRI917571 HHM917571 GXQ917571 GNU917571 GDY917571 FUC917571 FKG917571 FAK917571 EQO917571 EGS917571 DWW917571 DNA917571 DDE917571 CTI917571 CJM917571 BZQ917571 BPU917571 BFY917571 AWC917571 AMG917571 ACK917571 SO917571 IS917571 A917571 WVE852035 WLI852035 WBM852035 VRQ852035 VHU852035 UXY852035 UOC852035 UEG852035 TUK852035 TKO852035 TAS852035 SQW852035 SHA852035 RXE852035 RNI852035 RDM852035 QTQ852035 QJU852035 PZY852035 PQC852035 PGG852035 OWK852035 OMO852035 OCS852035 NSW852035 NJA852035 MZE852035 MPI852035 MFM852035 LVQ852035 LLU852035 LBY852035 KSC852035 KIG852035 JYK852035 JOO852035 JES852035 IUW852035 ILA852035 IBE852035 HRI852035 HHM852035 GXQ852035 GNU852035 GDY852035 FUC852035 FKG852035 FAK852035 EQO852035 EGS852035 DWW852035 DNA852035 DDE852035 CTI852035 CJM852035 BZQ852035 BPU852035 BFY852035 AWC852035 AMG852035 ACK852035 SO852035 IS852035 A852035 WVE786499 WLI786499 WBM786499 VRQ786499 VHU786499 UXY786499 UOC786499 UEG786499 TUK786499 TKO786499 TAS786499 SQW786499 SHA786499 RXE786499 RNI786499 RDM786499 QTQ786499 QJU786499 PZY786499 PQC786499 PGG786499 OWK786499 OMO786499 OCS786499 NSW786499 NJA786499 MZE786499 MPI786499 MFM786499 LVQ786499 LLU786499 LBY786499 KSC786499 KIG786499 JYK786499 JOO786499 JES786499 IUW786499 ILA786499 IBE786499 HRI786499 HHM786499 GXQ786499 GNU786499 GDY786499 FUC786499 FKG786499 FAK786499 EQO786499 EGS786499 DWW786499 DNA786499 DDE786499 CTI786499 CJM786499 BZQ786499 BPU786499 BFY786499 AWC786499 AMG786499 ACK786499 SO786499 IS786499 A786499 WVE720963 WLI720963 WBM720963 VRQ720963 VHU720963 UXY720963 UOC720963 UEG720963 TUK720963 TKO720963 TAS720963 SQW720963 SHA720963 RXE720963 RNI720963 RDM720963 QTQ720963 QJU720963 PZY720963 PQC720963 PGG720963 OWK720963 OMO720963 OCS720963 NSW720963 NJA720963 MZE720963 MPI720963 MFM720963 LVQ720963 LLU720963 LBY720963 KSC720963 KIG720963 JYK720963 JOO720963 JES720963 IUW720963 ILA720963 IBE720963 HRI720963 HHM720963 GXQ720963 GNU720963 GDY720963 FUC720963 FKG720963 FAK720963 EQO720963 EGS720963 DWW720963 DNA720963 DDE720963 CTI720963 CJM720963 BZQ720963 BPU720963 BFY720963 AWC720963 AMG720963 ACK720963 SO720963 IS720963 A720963 WVE655427 WLI655427 WBM655427 VRQ655427 VHU655427 UXY655427 UOC655427 UEG655427 TUK655427 TKO655427 TAS655427 SQW655427 SHA655427 RXE655427 RNI655427 RDM655427 QTQ655427 QJU655427 PZY655427 PQC655427 PGG655427 OWK655427 OMO655427 OCS655427 NSW655427 NJA655427 MZE655427 MPI655427 MFM655427 LVQ655427 LLU655427 LBY655427 KSC655427 KIG655427 JYK655427 JOO655427 JES655427 IUW655427 ILA655427 IBE655427 HRI655427 HHM655427 GXQ655427 GNU655427 GDY655427 FUC655427 FKG655427 FAK655427 EQO655427 EGS655427 DWW655427 DNA655427 DDE655427 CTI655427 CJM655427 BZQ655427 BPU655427 BFY655427 AWC655427 AMG655427 ACK655427 SO655427 IS655427 A655427 WVE589891 WLI589891 WBM589891 VRQ589891 VHU589891 UXY589891 UOC589891 UEG589891 TUK589891 TKO589891 TAS589891 SQW589891 SHA589891 RXE589891 RNI589891 RDM589891 QTQ589891 QJU589891 PZY589891 PQC589891 PGG589891 OWK589891 OMO589891 OCS589891 NSW589891 NJA589891 MZE589891 MPI589891 MFM589891 LVQ589891 LLU589891 LBY589891 KSC589891 KIG589891 JYK589891 JOO589891 JES589891 IUW589891 ILA589891 IBE589891 HRI589891 HHM589891 GXQ589891 GNU589891 GDY589891 FUC589891 FKG589891 FAK589891 EQO589891 EGS589891 DWW589891 DNA589891 DDE589891 CTI589891 CJM589891 BZQ589891 BPU589891 BFY589891 AWC589891 AMG589891 ACK589891 SO589891 IS589891 A589891 WVE524355 WLI524355 WBM524355 VRQ524355 VHU524355 UXY524355 UOC524355 UEG524355 TUK524355 TKO524355 TAS524355 SQW524355 SHA524355 RXE524355 RNI524355 RDM524355 QTQ524355 QJU524355 PZY524355 PQC524355 PGG524355 OWK524355 OMO524355 OCS524355 NSW524355 NJA524355 MZE524355 MPI524355 MFM524355 LVQ524355 LLU524355 LBY524355 KSC524355 KIG524355 JYK524355 JOO524355 JES524355 IUW524355 ILA524355 IBE524355 HRI524355 HHM524355 GXQ524355 GNU524355 GDY524355 FUC524355 FKG524355 FAK524355 EQO524355 EGS524355 DWW524355 DNA524355 DDE524355 CTI524355 CJM524355 BZQ524355 BPU524355 BFY524355 AWC524355 AMG524355 ACK524355 SO524355 IS524355 A524355 WVE458819 WLI458819 WBM458819 VRQ458819 VHU458819 UXY458819 UOC458819 UEG458819 TUK458819 TKO458819 TAS458819 SQW458819 SHA458819 RXE458819 RNI458819 RDM458819 QTQ458819 QJU458819 PZY458819 PQC458819 PGG458819 OWK458819 OMO458819 OCS458819 NSW458819 NJA458819 MZE458819 MPI458819 MFM458819 LVQ458819 LLU458819 LBY458819 KSC458819 KIG458819 JYK458819 JOO458819 JES458819 IUW458819 ILA458819 IBE458819 HRI458819 HHM458819 GXQ458819 GNU458819 GDY458819 FUC458819 FKG458819 FAK458819 EQO458819 EGS458819 DWW458819 DNA458819 DDE458819 CTI458819 CJM458819 BZQ458819 BPU458819 BFY458819 AWC458819 AMG458819 ACK458819 SO458819 IS458819 A458819 WVE393283 WLI393283 WBM393283 VRQ393283 VHU393283 UXY393283 UOC393283 UEG393283 TUK393283 TKO393283 TAS393283 SQW393283 SHA393283 RXE393283 RNI393283 RDM393283 QTQ393283 QJU393283 PZY393283 PQC393283 PGG393283 OWK393283 OMO393283 OCS393283 NSW393283 NJA393283 MZE393283 MPI393283 MFM393283 LVQ393283 LLU393283 LBY393283 KSC393283 KIG393283 JYK393283 JOO393283 JES393283 IUW393283 ILA393283 IBE393283 HRI393283 HHM393283 GXQ393283 GNU393283 GDY393283 FUC393283 FKG393283 FAK393283 EQO393283 EGS393283 DWW393283 DNA393283 DDE393283 CTI393283 CJM393283 BZQ393283 BPU393283 BFY393283 AWC393283 AMG393283 ACK393283 SO393283 IS393283 A393283 WVE327747 WLI327747 WBM327747 VRQ327747 VHU327747 UXY327747 UOC327747 UEG327747 TUK327747 TKO327747 TAS327747 SQW327747 SHA327747 RXE327747 RNI327747 RDM327747 QTQ327747 QJU327747 PZY327747 PQC327747 PGG327747 OWK327747 OMO327747 OCS327747 NSW327747 NJA327747 MZE327747 MPI327747 MFM327747 LVQ327747 LLU327747 LBY327747 KSC327747 KIG327747 JYK327747 JOO327747 JES327747 IUW327747 ILA327747 IBE327747 HRI327747 HHM327747 GXQ327747 GNU327747 GDY327747 FUC327747 FKG327747 FAK327747 EQO327747 EGS327747 DWW327747 DNA327747 DDE327747 CTI327747 CJM327747 BZQ327747 BPU327747 BFY327747 AWC327747 AMG327747 ACK327747 SO327747 IS327747 A327747 WVE262211 WLI262211 WBM262211 VRQ262211 VHU262211 UXY262211 UOC262211 UEG262211 TUK262211 TKO262211 TAS262211 SQW262211 SHA262211 RXE262211 RNI262211 RDM262211 QTQ262211 QJU262211 PZY262211 PQC262211 PGG262211 OWK262211 OMO262211 OCS262211 NSW262211 NJA262211 MZE262211 MPI262211 MFM262211 LVQ262211 LLU262211 LBY262211 KSC262211 KIG262211 JYK262211 JOO262211 JES262211 IUW262211 ILA262211 IBE262211 HRI262211 HHM262211 GXQ262211 GNU262211 GDY262211 FUC262211 FKG262211 FAK262211 EQO262211 EGS262211 DWW262211 DNA262211 DDE262211 CTI262211 CJM262211 BZQ262211 BPU262211 BFY262211 AWC262211 AMG262211 ACK262211 SO262211 IS262211 A262211 WVE196675 WLI196675 WBM196675 VRQ196675 VHU196675 UXY196675 UOC196675 UEG196675 TUK196675 TKO196675 TAS196675 SQW196675 SHA196675 RXE196675 RNI196675 RDM196675 QTQ196675 QJU196675 PZY196675 PQC196675 PGG196675 OWK196675 OMO196675 OCS196675 NSW196675 NJA196675 MZE196675 MPI196675 MFM196675 LVQ196675 LLU196675 LBY196675 KSC196675 KIG196675 JYK196675 JOO196675 JES196675 IUW196675 ILA196675 IBE196675 HRI196675 HHM196675 GXQ196675 GNU196675 GDY196675 FUC196675 FKG196675 FAK196675 EQO196675 EGS196675 DWW196675 DNA196675 DDE196675 CTI196675 CJM196675 BZQ196675 BPU196675 BFY196675 AWC196675 AMG196675 ACK196675 SO196675 IS196675 A196675 WVE131139 WLI131139 WBM131139 VRQ131139 VHU131139 UXY131139 UOC131139 UEG131139 TUK131139 TKO131139 TAS131139 SQW131139 SHA131139 RXE131139 RNI131139 RDM131139 QTQ131139 QJU131139 PZY131139 PQC131139 PGG131139 OWK131139 OMO131139 OCS131139 NSW131139 NJA131139 MZE131139 MPI131139 MFM131139 LVQ131139 LLU131139 LBY131139 KSC131139 KIG131139 JYK131139 JOO131139 JES131139 IUW131139 ILA131139 IBE131139 HRI131139 HHM131139 GXQ131139 GNU131139 GDY131139 FUC131139 FKG131139 FAK131139 EQO131139 EGS131139 DWW131139 DNA131139 DDE131139 CTI131139 CJM131139 BZQ131139 BPU131139 BFY131139 AWC131139 AMG131139 ACK131139 SO131139 IS131139 A131139 WVE65603 WLI65603 WBM65603 VRQ65603 VHU65603 UXY65603 UOC65603 UEG65603 TUK65603 TKO65603 TAS65603 SQW65603 SHA65603 RXE65603 RNI65603 RDM65603 QTQ65603 QJU65603 PZY65603 PQC65603 PGG65603 OWK65603 OMO65603 OCS65603 NSW65603 NJA65603 MZE65603 MPI65603 MFM65603 LVQ65603 LLU65603 LBY65603 KSC65603 KIG65603 JYK65603 JOO65603 JES65603 IUW65603 ILA65603 IBE65603 HRI65603 HHM65603 GXQ65603 GNU65603 GDY65603 FUC65603 FKG65603 FAK65603 EQO65603 EGS65603 DWW65603 DNA65603 DDE65603 CTI65603 CJM65603 BZQ65603 BPU65603 BFY65603 AWC65603 AMG65603 ACK65603 SO65603 IS65603 A65603 A24:A46 IS24:IS46 SO24:SO46 ACK24:ACK46 AMG24:AMG46 AWC24:AWC46 BFY24:BFY46 BPU24:BPU46 BZQ24:BZQ46 CJM24:CJM46 CTI24:CTI46 DDE24:DDE46 DNA24:DNA46 DWW24:DWW46 EGS24:EGS46 EQO24:EQO46 FAK24:FAK46 FKG24:FKG46 FUC24:FUC46 GDY24:GDY46 GNU24:GNU46 GXQ24:GXQ46 HHM24:HHM46 HRI24:HRI46 IBE24:IBE46 ILA24:ILA46 IUW24:IUW46 JES24:JES46 JOO24:JOO46 JYK24:JYK46 KIG24:KIG46 KSC24:KSC46 LBY24:LBY46 LLU24:LLU46 LVQ24:LVQ46 MFM24:MFM46 MPI24:MPI46 MZE24:MZE46 NJA24:NJA46 NSW24:NSW46 OCS24:OCS46 OMO24:OMO46 OWK24:OWK46 PGG24:PGG46 PQC24:PQC46 PZY24:PZY46 QJU24:QJU46 QTQ24:QTQ46 RDM24:RDM46 RNI24:RNI46 RXE24:RXE46 SHA24:SHA46 SQW24:SQW46 TAS24:TAS46 TKO24:TKO46 TUK24:TUK46 UEG24:UEG46 UOC24:UOC46 UXY24:UXY46 VHU24:VHU46 VRQ24:VRQ46 WBM24:WBM46 WLI24:WLI46 WVE24:WVE46">
      <formula1>"1,2,3,4,5"</formula1>
    </dataValidation>
    <dataValidation type="decimal" allowBlank="1" showInputMessage="1" showErrorMessage="1" sqref="WVH983107 WBP983107 VRT983107 VHX983107 UYB983107 UOF983107 UEJ983107 TUN983107 TKR983107 TAV983107 SQZ983107 SHD983107 RXH983107 RNL983107 RDP983107 QTT983107 QJX983107 QAB983107 PQF983107 PGJ983107 OWN983107 OMR983107 OCV983107 NSZ983107 NJD983107 MZH983107 MPL983107 MFP983107 LVT983107 LLX983107 LCB983107 KSF983107 KIJ983107 JYN983107 JOR983107 JEV983107 IUZ983107 ILD983107 IBH983107 HRL983107 HHP983107 GXT983107 GNX983107 GEB983107 FUF983107 FKJ983107 FAN983107 EQR983107 EGV983107 DWZ983107 DND983107 DDH983107 CTL983107 CJP983107 BZT983107 BPX983107 BGB983107 AWF983107 AMJ983107 ACN983107 SR983107 IV983107 C983107 WVH917571 WLL917571 WBP917571 VRT917571 VHX917571 UYB917571 UOF917571 UEJ917571 TUN917571 TKR917571 TAV917571 SQZ917571 SHD917571 RXH917571 RNL917571 RDP917571 QTT917571 QJX917571 QAB917571 PQF917571 PGJ917571 OWN917571 OMR917571 OCV917571 NSZ917571 NJD917571 MZH917571 MPL917571 MFP917571 LVT917571 LLX917571 LCB917571 KSF917571 KIJ917571 JYN917571 JOR917571 JEV917571 IUZ917571 ILD917571 IBH917571 HRL917571 HHP917571 GXT917571 GNX917571 GEB917571 FUF917571 FKJ917571 FAN917571 EQR917571 EGV917571 DWZ917571 DND917571 DDH917571 CTL917571 CJP917571 BZT917571 BPX917571 BGB917571 AWF917571 AMJ917571 ACN917571 SR917571 IV917571 C917571 WVH852035 WLL852035 WBP852035 VRT852035 VHX852035 UYB852035 UOF852035 UEJ852035 TUN852035 TKR852035 TAV852035 SQZ852035 SHD852035 RXH852035 RNL852035 RDP852035 QTT852035 QJX852035 QAB852035 PQF852035 PGJ852035 OWN852035 OMR852035 OCV852035 NSZ852035 NJD852035 MZH852035 MPL852035 MFP852035 LVT852035 LLX852035 LCB852035 KSF852035 KIJ852035 JYN852035 JOR852035 JEV852035 IUZ852035 ILD852035 IBH852035 HRL852035 HHP852035 GXT852035 GNX852035 GEB852035 FUF852035 FKJ852035 FAN852035 EQR852035 EGV852035 DWZ852035 DND852035 DDH852035 CTL852035 CJP852035 BZT852035 BPX852035 BGB852035 AWF852035 AMJ852035 ACN852035 SR852035 IV852035 C852035 WVH786499 WLL786499 WBP786499 VRT786499 VHX786499 UYB786499 UOF786499 UEJ786499 TUN786499 TKR786499 TAV786499 SQZ786499 SHD786499 RXH786499 RNL786499 RDP786499 QTT786499 QJX786499 QAB786499 PQF786499 PGJ786499 OWN786499 OMR786499 OCV786499 NSZ786499 NJD786499 MZH786499 MPL786499 MFP786499 LVT786499 LLX786499 LCB786499 KSF786499 KIJ786499 JYN786499 JOR786499 JEV786499 IUZ786499 ILD786499 IBH786499 HRL786499 HHP786499 GXT786499 GNX786499 GEB786499 FUF786499 FKJ786499 FAN786499 EQR786499 EGV786499 DWZ786499 DND786499 DDH786499 CTL786499 CJP786499 BZT786499 BPX786499 BGB786499 AWF786499 AMJ786499 ACN786499 SR786499 IV786499 C786499 WVH720963 WLL720963 WBP720963 VRT720963 VHX720963 UYB720963 UOF720963 UEJ720963 TUN720963 TKR720963 TAV720963 SQZ720963 SHD720963 RXH720963 RNL720963 RDP720963 QTT720963 QJX720963 QAB720963 PQF720963 PGJ720963 OWN720963 OMR720963 OCV720963 NSZ720963 NJD720963 MZH720963 MPL720963 MFP720963 LVT720963 LLX720963 LCB720963 KSF720963 KIJ720963 JYN720963 JOR720963 JEV720963 IUZ720963 ILD720963 IBH720963 HRL720963 HHP720963 GXT720963 GNX720963 GEB720963 FUF720963 FKJ720963 FAN720963 EQR720963 EGV720963 DWZ720963 DND720963 DDH720963 CTL720963 CJP720963 BZT720963 BPX720963 BGB720963 AWF720963 AMJ720963 ACN720963 SR720963 IV720963 C720963 WVH655427 WLL655427 WBP655427 VRT655427 VHX655427 UYB655427 UOF655427 UEJ655427 TUN655427 TKR655427 TAV655427 SQZ655427 SHD655427 RXH655427 RNL655427 RDP655427 QTT655427 QJX655427 QAB655427 PQF655427 PGJ655427 OWN655427 OMR655427 OCV655427 NSZ655427 NJD655427 MZH655427 MPL655427 MFP655427 LVT655427 LLX655427 LCB655427 KSF655427 KIJ655427 JYN655427 JOR655427 JEV655427 IUZ655427 ILD655427 IBH655427 HRL655427 HHP655427 GXT655427 GNX655427 GEB655427 FUF655427 FKJ655427 FAN655427 EQR655427 EGV655427 DWZ655427 DND655427 DDH655427 CTL655427 CJP655427 BZT655427 BPX655427 BGB655427 AWF655427 AMJ655427 ACN655427 SR655427 IV655427 C655427 WVH589891 WLL589891 WBP589891 VRT589891 VHX589891 UYB589891 UOF589891 UEJ589891 TUN589891 TKR589891 TAV589891 SQZ589891 SHD589891 RXH589891 RNL589891 RDP589891 QTT589891 QJX589891 QAB589891 PQF589891 PGJ589891 OWN589891 OMR589891 OCV589891 NSZ589891 NJD589891 MZH589891 MPL589891 MFP589891 LVT589891 LLX589891 LCB589891 KSF589891 KIJ589891 JYN589891 JOR589891 JEV589891 IUZ589891 ILD589891 IBH589891 HRL589891 HHP589891 GXT589891 GNX589891 GEB589891 FUF589891 FKJ589891 FAN589891 EQR589891 EGV589891 DWZ589891 DND589891 DDH589891 CTL589891 CJP589891 BZT589891 BPX589891 BGB589891 AWF589891 AMJ589891 ACN589891 SR589891 IV589891 C589891 WVH524355 WLL524355 WBP524355 VRT524355 VHX524355 UYB524355 UOF524355 UEJ524355 TUN524355 TKR524355 TAV524355 SQZ524355 SHD524355 RXH524355 RNL524355 RDP524355 QTT524355 QJX524355 QAB524355 PQF524355 PGJ524355 OWN524355 OMR524355 OCV524355 NSZ524355 NJD524355 MZH524355 MPL524355 MFP524355 LVT524355 LLX524355 LCB524355 KSF524355 KIJ524355 JYN524355 JOR524355 JEV524355 IUZ524355 ILD524355 IBH524355 HRL524355 HHP524355 GXT524355 GNX524355 GEB524355 FUF524355 FKJ524355 FAN524355 EQR524355 EGV524355 DWZ524355 DND524355 DDH524355 CTL524355 CJP524355 BZT524355 BPX524355 BGB524355 AWF524355 AMJ524355 ACN524355 SR524355 IV524355 C524355 WVH458819 WLL458819 WBP458819 VRT458819 VHX458819 UYB458819 UOF458819 UEJ458819 TUN458819 TKR458819 TAV458819 SQZ458819 SHD458819 RXH458819 RNL458819 RDP458819 QTT458819 QJX458819 QAB458819 PQF458819 PGJ458819 OWN458819 OMR458819 OCV458819 NSZ458819 NJD458819 MZH458819 MPL458819 MFP458819 LVT458819 LLX458819 LCB458819 KSF458819 KIJ458819 JYN458819 JOR458819 JEV458819 IUZ458819 ILD458819 IBH458819 HRL458819 HHP458819 GXT458819 GNX458819 GEB458819 FUF458819 FKJ458819 FAN458819 EQR458819 EGV458819 DWZ458819 DND458819 DDH458819 CTL458819 CJP458819 BZT458819 BPX458819 BGB458819 AWF458819 AMJ458819 ACN458819 SR458819 IV458819 C458819 WVH393283 WLL393283 WBP393283 VRT393283 VHX393283 UYB393283 UOF393283 UEJ393283 TUN393283 TKR393283 TAV393283 SQZ393283 SHD393283 RXH393283 RNL393283 RDP393283 QTT393283 QJX393283 QAB393283 PQF393283 PGJ393283 OWN393283 OMR393283 OCV393283 NSZ393283 NJD393283 MZH393283 MPL393283 MFP393283 LVT393283 LLX393283 LCB393283 KSF393283 KIJ393283 JYN393283 JOR393283 JEV393283 IUZ393283 ILD393283 IBH393283 HRL393283 HHP393283 GXT393283 GNX393283 GEB393283 FUF393283 FKJ393283 FAN393283 EQR393283 EGV393283 DWZ393283 DND393283 DDH393283 CTL393283 CJP393283 BZT393283 BPX393283 BGB393283 AWF393283 AMJ393283 ACN393283 SR393283 IV393283 C393283 WVH327747 WLL327747 WBP327747 VRT327747 VHX327747 UYB327747 UOF327747 UEJ327747 TUN327747 TKR327747 TAV327747 SQZ327747 SHD327747 RXH327747 RNL327747 RDP327747 QTT327747 QJX327747 QAB327747 PQF327747 PGJ327747 OWN327747 OMR327747 OCV327747 NSZ327747 NJD327747 MZH327747 MPL327747 MFP327747 LVT327747 LLX327747 LCB327747 KSF327747 KIJ327747 JYN327747 JOR327747 JEV327747 IUZ327747 ILD327747 IBH327747 HRL327747 HHP327747 GXT327747 GNX327747 GEB327747 FUF327747 FKJ327747 FAN327747 EQR327747 EGV327747 DWZ327747 DND327747 DDH327747 CTL327747 CJP327747 BZT327747 BPX327747 BGB327747 AWF327747 AMJ327747 ACN327747 SR327747 IV327747 C327747 WVH262211 WLL262211 WBP262211 VRT262211 VHX262211 UYB262211 UOF262211 UEJ262211 TUN262211 TKR262211 TAV262211 SQZ262211 SHD262211 RXH262211 RNL262211 RDP262211 QTT262211 QJX262211 QAB262211 PQF262211 PGJ262211 OWN262211 OMR262211 OCV262211 NSZ262211 NJD262211 MZH262211 MPL262211 MFP262211 LVT262211 LLX262211 LCB262211 KSF262211 KIJ262211 JYN262211 JOR262211 JEV262211 IUZ262211 ILD262211 IBH262211 HRL262211 HHP262211 GXT262211 GNX262211 GEB262211 FUF262211 FKJ262211 FAN262211 EQR262211 EGV262211 DWZ262211 DND262211 DDH262211 CTL262211 CJP262211 BZT262211 BPX262211 BGB262211 AWF262211 AMJ262211 ACN262211 SR262211 IV262211 C262211 WVH196675 WLL196675 WBP196675 VRT196675 VHX196675 UYB196675 UOF196675 UEJ196675 TUN196675 TKR196675 TAV196675 SQZ196675 SHD196675 RXH196675 RNL196675 RDP196675 QTT196675 QJX196675 QAB196675 PQF196675 PGJ196675 OWN196675 OMR196675 OCV196675 NSZ196675 NJD196675 MZH196675 MPL196675 MFP196675 LVT196675 LLX196675 LCB196675 KSF196675 KIJ196675 JYN196675 JOR196675 JEV196675 IUZ196675 ILD196675 IBH196675 HRL196675 HHP196675 GXT196675 GNX196675 GEB196675 FUF196675 FKJ196675 FAN196675 EQR196675 EGV196675 DWZ196675 DND196675 DDH196675 CTL196675 CJP196675 BZT196675 BPX196675 BGB196675 AWF196675 AMJ196675 ACN196675 SR196675 IV196675 C196675 WVH131139 WLL131139 WBP131139 VRT131139 VHX131139 UYB131139 UOF131139 UEJ131139 TUN131139 TKR131139 TAV131139 SQZ131139 SHD131139 RXH131139 RNL131139 RDP131139 QTT131139 QJX131139 QAB131139 PQF131139 PGJ131139 OWN131139 OMR131139 OCV131139 NSZ131139 NJD131139 MZH131139 MPL131139 MFP131139 LVT131139 LLX131139 LCB131139 KSF131139 KIJ131139 JYN131139 JOR131139 JEV131139 IUZ131139 ILD131139 IBH131139 HRL131139 HHP131139 GXT131139 GNX131139 GEB131139 FUF131139 FKJ131139 FAN131139 EQR131139 EGV131139 DWZ131139 DND131139 DDH131139 CTL131139 CJP131139 BZT131139 BPX131139 BGB131139 AWF131139 AMJ131139 ACN131139 SR131139 IV131139 C131139 WVH65603 WLL65603 WBP65603 VRT65603 VHX65603 UYB65603 UOF65603 UEJ65603 TUN65603 TKR65603 TAV65603 SQZ65603 SHD65603 RXH65603 RNL65603 RDP65603 QTT65603 QJX65603 QAB65603 PQF65603 PGJ65603 OWN65603 OMR65603 OCV65603 NSZ65603 NJD65603 MZH65603 MPL65603 MFP65603 LVT65603 LLX65603 LCB65603 KSF65603 KIJ65603 JYN65603 JOR65603 JEV65603 IUZ65603 ILD65603 IBH65603 HRL65603 HHP65603 GXT65603 GNX65603 GEB65603 FUF65603 FKJ65603 FAN65603 EQR65603 EGV65603 DWZ65603 DND65603 DDH65603 CTL65603 CJP65603 BZT65603 BPX65603 BGB65603 AWF65603 AMJ65603 ACN65603 SR65603 IV65603 C65603 WLL983107 IV24:IV46 SR24:SR46 ACN24:ACN46 AMJ24:AMJ46 AWF24:AWF46 BGB24:BGB46 BPX24:BPX46 BZT24:BZT46 CJP24:CJP46 CTL24:CTL46 DDH24:DDH46 DND24:DND46 DWZ24:DWZ46 EGV24:EGV46 EQR24:EQR46 FAN24:FAN46 FKJ24:FKJ46 FUF24:FUF46 GEB24:GEB46 GNX24:GNX46 GXT24:GXT46 HHP24:HHP46 HRL24:HRL46 IBH24:IBH46 ILD24:ILD46 IUZ24:IUZ46 JEV24:JEV46 JOR24:JOR46 JYN24:JYN46 KIJ24:KIJ46 KSF24:KSF46 LCB24:LCB46 LLX24:LLX46 LVT24:LVT46 MFP24:MFP46 MPL24:MPL46 MZH24:MZH46 NJD24:NJD46 NSZ24:NSZ46 OCV24:OCV46 OMR24:OMR46 OWN24:OWN46 PGJ24:PGJ46 PQF24:PQF46 QAB24:QAB46 QJX24:QJX46 QTT24:QTT46 RDP24:RDP46 RNL24:RNL46 RXH24:RXH46 SHD24:SHD46 SQZ24:SQZ46 TAV24:TAV46 TKR24:TKR46 TUN24:TUN46 UEJ24:UEJ46 UOF24:UOF46 UYB24:UYB46 VHX24:VHX46 VRT24:VRT46 WBP24:WBP46 WLL24:WLL46 WVH24:WVH46">
      <formula1>0</formula1>
      <formula2>1</formula2>
    </dataValidation>
  </dataValidation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2:Z112"/>
  <sheetViews>
    <sheetView zoomScale="71" zoomScaleNormal="71" workbookViewId="0">
      <selection activeCell="B19" sqref="B19"/>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3.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3495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32</v>
      </c>
      <c r="D10" s="1260"/>
      <c r="E10" s="1261"/>
      <c r="F10" s="6"/>
      <c r="G10" s="6"/>
      <c r="H10" s="6"/>
      <c r="I10" s="6"/>
      <c r="J10" s="6"/>
      <c r="K10" s="6"/>
      <c r="L10" s="6"/>
      <c r="M10" s="6"/>
      <c r="N10" s="7"/>
    </row>
    <row r="11" spans="2:16" ht="16.5" thickBot="1">
      <c r="B11" s="8" t="s">
        <v>8</v>
      </c>
      <c r="C11" s="9">
        <v>41978</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32</v>
      </c>
      <c r="E15" s="20">
        <v>1670624800</v>
      </c>
      <c r="F15" s="693">
        <v>800</v>
      </c>
      <c r="G15" s="779"/>
      <c r="I15" s="23"/>
      <c r="J15" s="23"/>
      <c r="K15" s="23"/>
      <c r="L15" s="23"/>
      <c r="M15" s="23"/>
      <c r="N15" s="16"/>
    </row>
    <row r="16" spans="2:16" ht="15.75" thickBot="1">
      <c r="B16" s="1263" t="s">
        <v>13</v>
      </c>
      <c r="C16" s="1264"/>
      <c r="D16" s="613"/>
      <c r="E16" s="644">
        <v>1670624800</v>
      </c>
      <c r="F16" s="956">
        <v>800</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1235">
        <f>+F16*0.8</f>
        <v>640</v>
      </c>
      <c r="D18" s="647"/>
      <c r="E18" s="1236">
        <f>E16</f>
        <v>1670624800</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605"/>
      <c r="D24" s="605" t="s">
        <v>184</v>
      </c>
      <c r="E24"/>
      <c r="F24"/>
      <c r="G24"/>
      <c r="H24"/>
      <c r="I24" s="15"/>
      <c r="J24" s="15"/>
      <c r="K24" s="15"/>
      <c r="L24" s="15"/>
      <c r="M24" s="15"/>
      <c r="N24" s="16"/>
    </row>
    <row r="25" spans="1:14">
      <c r="A25" s="773"/>
      <c r="B25" s="44" t="s">
        <v>21</v>
      </c>
      <c r="C25" s="605"/>
      <c r="D25" s="605" t="s">
        <v>184</v>
      </c>
      <c r="E25"/>
      <c r="F25"/>
      <c r="G25"/>
      <c r="H25"/>
      <c r="I25" s="15"/>
      <c r="J25" s="15"/>
      <c r="K25" s="15"/>
      <c r="L25" s="15"/>
      <c r="M25" s="15"/>
      <c r="N25" s="16"/>
    </row>
    <row r="26" spans="1:14">
      <c r="A26" s="773"/>
      <c r="B26" s="44" t="s">
        <v>22</v>
      </c>
      <c r="C26" s="605"/>
      <c r="D26" s="605" t="s">
        <v>184</v>
      </c>
      <c r="E26"/>
      <c r="F26"/>
      <c r="G26"/>
      <c r="H26"/>
      <c r="I26" s="15"/>
      <c r="J26" s="15"/>
      <c r="K26" s="15"/>
      <c r="L26" s="15"/>
      <c r="M26" s="15"/>
      <c r="N26" s="16"/>
    </row>
    <row r="27" spans="1:14">
      <c r="A27" s="773"/>
      <c r="B27" s="44" t="s">
        <v>23</v>
      </c>
      <c r="C27" s="605"/>
      <c r="D27" s="605" t="s">
        <v>184</v>
      </c>
      <c r="E27"/>
      <c r="F27"/>
      <c r="G27"/>
      <c r="H27"/>
      <c r="I27" s="15"/>
      <c r="J27" s="15"/>
      <c r="K27" s="15"/>
      <c r="L27" s="15"/>
      <c r="M27" s="15"/>
      <c r="N27" s="16"/>
    </row>
    <row r="28" spans="1:14">
      <c r="A28" s="773"/>
      <c r="B28" s="117" t="s">
        <v>1903</v>
      </c>
      <c r="C28" s="47" t="s">
        <v>184</v>
      </c>
      <c r="D28" s="46"/>
      <c r="E28"/>
      <c r="F28"/>
      <c r="G28"/>
      <c r="H28"/>
      <c r="I28" s="15"/>
      <c r="J28" s="15"/>
      <c r="K28" s="15"/>
      <c r="L28" s="15"/>
      <c r="M28" s="15"/>
      <c r="N28" s="16"/>
    </row>
    <row r="29" spans="1:14">
      <c r="A29" s="773"/>
      <c r="B29" s="716"/>
      <c r="C29" s="826"/>
      <c r="D29" s="902"/>
      <c r="E29"/>
      <c r="F29"/>
      <c r="G29"/>
      <c r="H29"/>
      <c r="I29" s="15"/>
      <c r="J29" s="15"/>
      <c r="K29" s="15"/>
      <c r="L29" s="15"/>
      <c r="M29" s="15"/>
      <c r="N29" s="16"/>
    </row>
    <row r="30" spans="1:14">
      <c r="A30" s="773"/>
      <c r="B30"/>
      <c r="C30"/>
      <c r="D30"/>
      <c r="E30"/>
      <c r="F30"/>
      <c r="G30"/>
      <c r="H30"/>
      <c r="I30" s="15"/>
      <c r="J30" s="15"/>
      <c r="K30" s="15"/>
      <c r="L30" s="15"/>
      <c r="M30" s="15"/>
      <c r="N30" s="16"/>
    </row>
    <row r="31" spans="1:14">
      <c r="A31" s="773"/>
      <c r="B31" s="42" t="s">
        <v>25</v>
      </c>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c r="C33"/>
      <c r="D33"/>
      <c r="E33"/>
      <c r="F33"/>
      <c r="G33"/>
      <c r="H33"/>
      <c r="I33" s="15"/>
      <c r="J33" s="15"/>
      <c r="K33" s="15"/>
      <c r="L33" s="15"/>
      <c r="M33" s="15"/>
      <c r="N33" s="16"/>
    </row>
    <row r="34" spans="1:26">
      <c r="A34" s="773"/>
      <c r="B34" s="43" t="s">
        <v>17</v>
      </c>
      <c r="C34" s="43" t="s">
        <v>26</v>
      </c>
      <c r="D34" s="615" t="s">
        <v>27</v>
      </c>
      <c r="E34" s="615" t="s">
        <v>28</v>
      </c>
      <c r="F34"/>
      <c r="G34"/>
      <c r="H34"/>
      <c r="I34" s="15"/>
      <c r="J34" s="15"/>
      <c r="K34" s="15"/>
      <c r="L34" s="15"/>
      <c r="M34" s="15"/>
      <c r="N34" s="16"/>
    </row>
    <row r="35" spans="1:26" ht="28.5">
      <c r="A35" s="773"/>
      <c r="B35" s="49" t="s">
        <v>29</v>
      </c>
      <c r="C35" s="50">
        <v>40</v>
      </c>
      <c r="D35" s="605">
        <v>0</v>
      </c>
      <c r="E35" s="1265">
        <f>+D35+D36</f>
        <v>0</v>
      </c>
      <c r="F35"/>
      <c r="G35"/>
      <c r="H35"/>
      <c r="I35" s="15"/>
      <c r="J35" s="15"/>
      <c r="K35" s="15"/>
      <c r="L35" s="15"/>
      <c r="M35" s="15"/>
      <c r="N35" s="16"/>
    </row>
    <row r="36" spans="1:26" ht="42.75">
      <c r="A36" s="773"/>
      <c r="B36" s="49" t="s">
        <v>30</v>
      </c>
      <c r="C36" s="50">
        <v>60</v>
      </c>
      <c r="D36" s="605">
        <f>+F111</f>
        <v>0</v>
      </c>
      <c r="E36" s="1266"/>
      <c r="F36"/>
      <c r="G36"/>
      <c r="H36"/>
      <c r="I36" s="15"/>
      <c r="J36" s="15"/>
      <c r="K36" s="15"/>
      <c r="L36" s="15"/>
      <c r="M36" s="15"/>
      <c r="N36" s="16"/>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c r="B39" s="42" t="s">
        <v>32</v>
      </c>
      <c r="M39" s="51"/>
      <c r="N39" s="51"/>
    </row>
    <row r="40" spans="1:26" ht="15.75" thickBot="1">
      <c r="M40" s="51"/>
      <c r="N40" s="51"/>
    </row>
    <row r="41" spans="1:26" s="15" customFormat="1" ht="109.5" customHeight="1">
      <c r="B41" s="52" t="s">
        <v>33</v>
      </c>
      <c r="C41" s="52" t="s">
        <v>34</v>
      </c>
      <c r="D41" s="52" t="s">
        <v>35</v>
      </c>
      <c r="E41" s="52" t="s">
        <v>36</v>
      </c>
      <c r="F41" s="52" t="s">
        <v>37</v>
      </c>
      <c r="G41" s="52" t="s">
        <v>38</v>
      </c>
      <c r="H41" s="52" t="s">
        <v>39</v>
      </c>
      <c r="I41" s="52" t="s">
        <v>40</v>
      </c>
      <c r="J41" s="52" t="s">
        <v>41</v>
      </c>
      <c r="K41" s="52" t="s">
        <v>42</v>
      </c>
      <c r="L41" s="52" t="s">
        <v>43</v>
      </c>
      <c r="M41" s="53" t="s">
        <v>44</v>
      </c>
      <c r="N41" s="52" t="s">
        <v>45</v>
      </c>
      <c r="O41" s="52" t="s">
        <v>46</v>
      </c>
      <c r="P41" s="54" t="s">
        <v>47</v>
      </c>
      <c r="Q41" s="54" t="s">
        <v>48</v>
      </c>
    </row>
    <row r="42" spans="1:26" s="162" customFormat="1" ht="270">
      <c r="A42" s="150">
        <v>1</v>
      </c>
      <c r="B42" s="1029" t="s">
        <v>3495</v>
      </c>
      <c r="C42" s="1030" t="s">
        <v>3495</v>
      </c>
      <c r="D42" s="1030" t="s">
        <v>3496</v>
      </c>
      <c r="E42" s="1030" t="s">
        <v>3497</v>
      </c>
      <c r="F42" s="1029" t="s">
        <v>18</v>
      </c>
      <c r="G42" s="1029" t="s">
        <v>53</v>
      </c>
      <c r="H42" s="1029" t="s">
        <v>3498</v>
      </c>
      <c r="I42" s="1029" t="s">
        <v>3498</v>
      </c>
      <c r="J42" s="1029" t="s">
        <v>3498</v>
      </c>
      <c r="K42" s="1029">
        <v>0</v>
      </c>
      <c r="L42" s="1029">
        <v>0</v>
      </c>
      <c r="M42" s="1029">
        <v>210</v>
      </c>
      <c r="N42" s="173" t="s">
        <v>53</v>
      </c>
      <c r="O42" s="1031">
        <v>94500000</v>
      </c>
      <c r="P42" s="1032" t="s">
        <v>3499</v>
      </c>
      <c r="Q42" s="1033" t="s">
        <v>3500</v>
      </c>
      <c r="R42" s="175"/>
      <c r="S42" s="175"/>
      <c r="T42" s="175"/>
      <c r="U42" s="175"/>
      <c r="V42" s="175"/>
      <c r="W42" s="175"/>
      <c r="X42" s="175"/>
      <c r="Y42" s="175"/>
      <c r="Z42" s="175"/>
    </row>
    <row r="43" spans="1:26" s="162" customFormat="1" ht="105">
      <c r="A43" s="150">
        <f>+A42+1</f>
        <v>2</v>
      </c>
      <c r="B43" s="1029" t="s">
        <v>3495</v>
      </c>
      <c r="C43" s="1030" t="s">
        <v>3495</v>
      </c>
      <c r="D43" s="1034" t="s">
        <v>3501</v>
      </c>
      <c r="E43" s="1035" t="s">
        <v>3502</v>
      </c>
      <c r="F43" s="1036" t="s">
        <v>3498</v>
      </c>
      <c r="G43" s="1036" t="s">
        <v>53</v>
      </c>
      <c r="H43" s="1037" t="s">
        <v>3498</v>
      </c>
      <c r="I43" s="1037" t="s">
        <v>3498</v>
      </c>
      <c r="J43" s="1038" t="s">
        <v>19</v>
      </c>
      <c r="K43" s="1029">
        <v>0</v>
      </c>
      <c r="L43" s="1029">
        <v>0</v>
      </c>
      <c r="M43" s="1035">
        <v>424</v>
      </c>
      <c r="N43" s="1039" t="s">
        <v>53</v>
      </c>
      <c r="O43" s="1040" t="s">
        <v>3498</v>
      </c>
      <c r="P43" s="1041" t="s">
        <v>3498</v>
      </c>
      <c r="Q43" s="174" t="s">
        <v>3503</v>
      </c>
      <c r="R43" s="175"/>
      <c r="S43" s="175"/>
      <c r="T43" s="175"/>
      <c r="U43" s="175"/>
      <c r="V43" s="175"/>
      <c r="W43" s="175"/>
      <c r="X43" s="175"/>
      <c r="Y43" s="175"/>
      <c r="Z43" s="175"/>
    </row>
    <row r="44" spans="1:26" s="162" customFormat="1">
      <c r="A44" s="150"/>
      <c r="B44" s="151" t="s">
        <v>28</v>
      </c>
      <c r="C44" s="152"/>
      <c r="D44" s="153"/>
      <c r="E44" s="154"/>
      <c r="F44" s="155"/>
      <c r="G44" s="155"/>
      <c r="H44" s="155"/>
      <c r="I44" s="157"/>
      <c r="J44" s="157"/>
      <c r="K44" s="158">
        <f>SUM(K42:K43)</f>
        <v>0</v>
      </c>
      <c r="L44" s="158">
        <f>SUM(L42:L43)</f>
        <v>0</v>
      </c>
      <c r="M44" s="185">
        <f>SUM(M42:M43)</f>
        <v>634</v>
      </c>
      <c r="N44" s="158">
        <f>SUM(N42:N43)</f>
        <v>0</v>
      </c>
      <c r="O44" s="1040"/>
      <c r="P44" s="1040"/>
      <c r="Q44" s="161"/>
    </row>
    <row r="45" spans="1:26" s="112" customFormat="1">
      <c r="E45" s="163"/>
    </row>
    <row r="46" spans="1:26" s="112" customFormat="1">
      <c r="B46" s="1253" t="s">
        <v>60</v>
      </c>
      <c r="C46" s="1253" t="s">
        <v>61</v>
      </c>
      <c r="D46" s="1255" t="s">
        <v>62</v>
      </c>
      <c r="E46" s="1255"/>
    </row>
    <row r="47" spans="1:26" s="112" customFormat="1">
      <c r="B47" s="1254"/>
      <c r="C47" s="1254"/>
      <c r="D47" s="625" t="s">
        <v>63</v>
      </c>
      <c r="E47" s="165" t="s">
        <v>64</v>
      </c>
    </row>
    <row r="48" spans="1:26" s="112" customFormat="1" ht="30.6" customHeight="1">
      <c r="B48" s="166" t="s">
        <v>65</v>
      </c>
      <c r="C48" s="167">
        <f>+K44</f>
        <v>0</v>
      </c>
      <c r="D48" s="118"/>
      <c r="E48" s="118" t="s">
        <v>184</v>
      </c>
      <c r="F48" s="168"/>
      <c r="G48" s="168"/>
      <c r="H48" s="168"/>
      <c r="I48" s="168"/>
      <c r="J48" s="168"/>
      <c r="K48" s="168"/>
      <c r="L48" s="168"/>
      <c r="M48" s="168"/>
    </row>
    <row r="49" spans="2:17" s="112" customFormat="1" ht="30" customHeight="1">
      <c r="B49" s="166" t="s">
        <v>66</v>
      </c>
      <c r="C49" s="167">
        <f>+M44</f>
        <v>634</v>
      </c>
      <c r="D49" s="118"/>
      <c r="E49" s="118" t="s">
        <v>184</v>
      </c>
    </row>
    <row r="50" spans="2:17" s="112" customFormat="1">
      <c r="B50" s="113"/>
      <c r="C50" s="1274"/>
      <c r="D50" s="1274"/>
      <c r="E50" s="1274"/>
      <c r="F50" s="1274"/>
      <c r="G50" s="1274"/>
      <c r="H50" s="1274"/>
      <c r="I50" s="1274"/>
      <c r="J50" s="1274"/>
      <c r="K50" s="1274"/>
      <c r="L50" s="1274"/>
      <c r="M50" s="1274"/>
      <c r="N50" s="1274"/>
    </row>
    <row r="51" spans="2:17" ht="28.15" customHeight="1" thickBot="1"/>
    <row r="52" spans="2:17" ht="27" thickBot="1">
      <c r="B52" s="1275" t="s">
        <v>68</v>
      </c>
      <c r="C52" s="1275"/>
      <c r="D52" s="1275"/>
      <c r="E52" s="1275"/>
      <c r="F52" s="1275"/>
      <c r="G52" s="1275"/>
      <c r="H52" s="1275"/>
      <c r="I52" s="1275"/>
      <c r="J52" s="1275"/>
      <c r="K52" s="1275"/>
      <c r="L52" s="1275"/>
      <c r="M52" s="1275"/>
      <c r="N52" s="1275"/>
    </row>
    <row r="55" spans="2:17" ht="109.5" customHeight="1">
      <c r="B55" s="114" t="s">
        <v>69</v>
      </c>
      <c r="C55" s="115" t="s">
        <v>70</v>
      </c>
      <c r="D55" s="115" t="s">
        <v>71</v>
      </c>
      <c r="E55" s="115" t="s">
        <v>72</v>
      </c>
      <c r="F55" s="115" t="s">
        <v>73</v>
      </c>
      <c r="G55" s="115" t="s">
        <v>74</v>
      </c>
      <c r="H55" s="115" t="s">
        <v>75</v>
      </c>
      <c r="I55" s="115" t="s">
        <v>76</v>
      </c>
      <c r="J55" s="115" t="s">
        <v>77</v>
      </c>
      <c r="K55" s="115" t="s">
        <v>78</v>
      </c>
      <c r="L55" s="115" t="s">
        <v>79</v>
      </c>
      <c r="M55" s="116" t="s">
        <v>80</v>
      </c>
      <c r="N55" s="116" t="s">
        <v>81</v>
      </c>
      <c r="O55" s="1271" t="s">
        <v>82</v>
      </c>
      <c r="P55" s="1273"/>
      <c r="Q55" s="115" t="s">
        <v>83</v>
      </c>
    </row>
    <row r="56" spans="2:17" ht="44.25" customHeight="1">
      <c r="B56" s="119" t="s">
        <v>1028</v>
      </c>
      <c r="C56" s="119" t="s">
        <v>155</v>
      </c>
      <c r="D56" s="120" t="s">
        <v>3504</v>
      </c>
      <c r="E56" s="120">
        <v>800</v>
      </c>
      <c r="F56" s="121" t="s">
        <v>53</v>
      </c>
      <c r="G56" s="121" t="s">
        <v>53</v>
      </c>
      <c r="H56" s="121" t="s">
        <v>53</v>
      </c>
      <c r="I56" s="122" t="s">
        <v>19</v>
      </c>
      <c r="J56" s="122" t="s">
        <v>19</v>
      </c>
      <c r="K56" s="119" t="s">
        <v>19</v>
      </c>
      <c r="L56" s="119" t="s">
        <v>19</v>
      </c>
      <c r="M56" s="119" t="s">
        <v>19</v>
      </c>
      <c r="N56" s="119" t="s">
        <v>19</v>
      </c>
      <c r="O56" s="1276" t="s">
        <v>3505</v>
      </c>
      <c r="P56" s="1277"/>
      <c r="Q56" s="47" t="s">
        <v>19</v>
      </c>
    </row>
    <row r="57" spans="2:17">
      <c r="B57" s="1" t="s">
        <v>88</v>
      </c>
    </row>
    <row r="58" spans="2:17">
      <c r="B58" s="1" t="s">
        <v>89</v>
      </c>
    </row>
    <row r="59" spans="2:17">
      <c r="B59" s="1" t="s">
        <v>90</v>
      </c>
    </row>
    <row r="61" spans="2:17" ht="15.75" thickBot="1"/>
    <row r="62" spans="2:17" ht="27" thickBot="1">
      <c r="B62" s="1268" t="s">
        <v>91</v>
      </c>
      <c r="C62" s="1269"/>
      <c r="D62" s="1269"/>
      <c r="E62" s="1269"/>
      <c r="F62" s="1269"/>
      <c r="G62" s="1269"/>
      <c r="H62" s="1269"/>
      <c r="I62" s="1269"/>
      <c r="J62" s="1269"/>
      <c r="K62" s="1269"/>
      <c r="L62" s="1269"/>
      <c r="M62" s="1269"/>
      <c r="N62" s="1270"/>
    </row>
    <row r="65" spans="2:17" ht="76.5" customHeight="1">
      <c r="B65" s="114" t="s">
        <v>92</v>
      </c>
      <c r="C65" s="114" t="s">
        <v>93</v>
      </c>
      <c r="D65" s="114" t="s">
        <v>94</v>
      </c>
      <c r="E65" s="114" t="s">
        <v>95</v>
      </c>
      <c r="F65" s="114" t="s">
        <v>96</v>
      </c>
      <c r="G65" s="114" t="s">
        <v>97</v>
      </c>
      <c r="H65" s="114" t="s">
        <v>98</v>
      </c>
      <c r="I65" s="114" t="s">
        <v>99</v>
      </c>
      <c r="J65" s="1271" t="s">
        <v>1608</v>
      </c>
      <c r="K65" s="1272"/>
      <c r="L65" s="1273"/>
      <c r="M65" s="114" t="s">
        <v>101</v>
      </c>
      <c r="N65" s="114" t="s">
        <v>102</v>
      </c>
      <c r="O65" s="114" t="s">
        <v>103</v>
      </c>
      <c r="P65" s="1271" t="s">
        <v>82</v>
      </c>
      <c r="Q65" s="1273"/>
    </row>
    <row r="66" spans="2:17" ht="20.25" customHeight="1">
      <c r="B66" s="217"/>
      <c r="C66" s="217"/>
      <c r="D66" s="47"/>
      <c r="E66" s="47"/>
      <c r="F66" s="47"/>
      <c r="G66" s="217"/>
      <c r="H66" s="636"/>
      <c r="I66" s="1042"/>
      <c r="J66" s="47"/>
      <c r="K66" s="554"/>
      <c r="L66" s="121"/>
      <c r="M66" s="605"/>
      <c r="N66" s="605"/>
      <c r="O66" s="605"/>
      <c r="P66" s="1280"/>
      <c r="Q66" s="1280"/>
    </row>
    <row r="67" spans="2:17" ht="60" customHeight="1">
      <c r="B67" s="1043" t="s">
        <v>3506</v>
      </c>
      <c r="C67" s="1044"/>
      <c r="D67" s="1044"/>
      <c r="E67" s="1044"/>
      <c r="F67" s="1044"/>
      <c r="G67" s="1044"/>
      <c r="H67" s="1044"/>
      <c r="I67" s="1044"/>
      <c r="J67" s="1044"/>
      <c r="K67" s="1044"/>
      <c r="L67" s="1044"/>
      <c r="M67" s="1044"/>
      <c r="N67" s="1044"/>
      <c r="O67" s="1044"/>
      <c r="P67" s="1510"/>
      <c r="Q67" s="1511"/>
    </row>
    <row r="70" spans="2:17" ht="46.15" customHeight="1">
      <c r="B70" s="115" t="s">
        <v>17</v>
      </c>
      <c r="C70" s="115" t="s">
        <v>119</v>
      </c>
      <c r="D70" s="1271" t="s">
        <v>82</v>
      </c>
      <c r="E70" s="1273"/>
    </row>
    <row r="71" spans="2:17" ht="46.9" customHeight="1">
      <c r="B71" s="129" t="s">
        <v>181</v>
      </c>
      <c r="C71" s="605" t="s">
        <v>18</v>
      </c>
      <c r="D71" s="1281"/>
      <c r="E71" s="1281"/>
    </row>
    <row r="73" spans="2:17" ht="15.75" thickBot="1"/>
    <row r="74" spans="2:17" ht="27" thickBot="1">
      <c r="B74" s="1268" t="s">
        <v>121</v>
      </c>
      <c r="C74" s="1269"/>
      <c r="D74" s="1269"/>
      <c r="E74" s="1269"/>
      <c r="F74" s="1269"/>
      <c r="G74" s="1269"/>
      <c r="H74" s="1269"/>
      <c r="I74" s="1269"/>
      <c r="J74" s="1269"/>
      <c r="K74" s="1269"/>
      <c r="L74" s="1269"/>
      <c r="M74" s="1269"/>
      <c r="N74" s="1270"/>
      <c r="O74" s="1268"/>
      <c r="P74" s="1269"/>
    </row>
    <row r="76" spans="2:17" ht="15.75" thickBot="1"/>
    <row r="77" spans="2:17" ht="27" thickBot="1">
      <c r="B77" s="1268" t="s">
        <v>122</v>
      </c>
      <c r="C77" s="1269"/>
      <c r="D77" s="1269"/>
      <c r="E77" s="1269"/>
      <c r="F77" s="1269"/>
      <c r="G77" s="1269"/>
      <c r="H77" s="1269"/>
      <c r="I77" s="1269"/>
      <c r="J77" s="1269"/>
      <c r="K77" s="1269"/>
      <c r="L77" s="1269"/>
      <c r="M77" s="1269"/>
      <c r="N77" s="1270"/>
    </row>
    <row r="79" spans="2:17" ht="15.75" thickBot="1">
      <c r="M79" s="51"/>
      <c r="N79" s="51"/>
    </row>
    <row r="80" spans="2:17" s="15" customFormat="1" ht="109.5" customHeight="1">
      <c r="B80" s="52" t="s">
        <v>33</v>
      </c>
      <c r="C80" s="52" t="s">
        <v>34</v>
      </c>
      <c r="D80" s="52" t="s">
        <v>35</v>
      </c>
      <c r="E80" s="52" t="s">
        <v>36</v>
      </c>
      <c r="F80" s="52" t="s">
        <v>37</v>
      </c>
      <c r="G80" s="52" t="s">
        <v>38</v>
      </c>
      <c r="H80" s="52" t="s">
        <v>39</v>
      </c>
      <c r="I80" s="52" t="s">
        <v>40</v>
      </c>
      <c r="J80" s="52" t="s">
        <v>41</v>
      </c>
      <c r="K80" s="52" t="s">
        <v>42</v>
      </c>
      <c r="L80" s="52" t="s">
        <v>43</v>
      </c>
      <c r="M80" s="53" t="s">
        <v>44</v>
      </c>
      <c r="N80" s="52" t="s">
        <v>45</v>
      </c>
      <c r="O80" s="52" t="s">
        <v>46</v>
      </c>
      <c r="P80" s="54" t="s">
        <v>47</v>
      </c>
      <c r="Q80" s="54" t="s">
        <v>48</v>
      </c>
    </row>
    <row r="81" spans="1:26" s="162" customFormat="1">
      <c r="A81" s="150"/>
      <c r="B81" s="153" t="s">
        <v>3507</v>
      </c>
      <c r="C81" s="152"/>
      <c r="D81" s="153"/>
      <c r="E81" s="159"/>
      <c r="F81" s="155"/>
      <c r="G81" s="184"/>
      <c r="H81" s="156"/>
      <c r="I81" s="156"/>
      <c r="J81" s="157"/>
      <c r="K81" s="769"/>
      <c r="L81" s="157"/>
      <c r="M81" s="173"/>
      <c r="N81" s="173"/>
      <c r="O81" s="1040"/>
      <c r="P81" s="1040"/>
      <c r="Q81" s="174"/>
      <c r="R81" s="175"/>
      <c r="S81" s="175"/>
      <c r="T81" s="175"/>
      <c r="U81" s="175"/>
      <c r="V81" s="175"/>
      <c r="W81" s="175"/>
      <c r="X81" s="175"/>
      <c r="Y81" s="175"/>
      <c r="Z81" s="175"/>
    </row>
    <row r="82" spans="1:26" s="162" customFormat="1">
      <c r="A82" s="150"/>
      <c r="B82" s="151" t="s">
        <v>28</v>
      </c>
      <c r="C82" s="152"/>
      <c r="D82" s="153"/>
      <c r="E82" s="154"/>
      <c r="F82" s="155"/>
      <c r="G82" s="155"/>
      <c r="H82" s="155"/>
      <c r="I82" s="157"/>
      <c r="J82" s="157"/>
      <c r="K82" s="158">
        <f>SUM(K81:K81)</f>
        <v>0</v>
      </c>
      <c r="L82" s="158">
        <f>SUM(L81:L81)</f>
        <v>0</v>
      </c>
      <c r="M82" s="185">
        <f>SUM(M81:M81)</f>
        <v>0</v>
      </c>
      <c r="N82" s="158">
        <f>SUM(N81:N81)</f>
        <v>0</v>
      </c>
      <c r="O82" s="1040"/>
      <c r="P82" s="1040"/>
      <c r="Q82" s="161"/>
    </row>
    <row r="83" spans="1:26">
      <c r="B83" s="112"/>
      <c r="C83" s="112"/>
      <c r="D83" s="112"/>
      <c r="E83" s="163"/>
      <c r="F83" s="112"/>
      <c r="G83" s="112"/>
      <c r="H83" s="112"/>
      <c r="I83" s="112"/>
      <c r="J83" s="112"/>
      <c r="K83" s="112"/>
      <c r="L83" s="112"/>
      <c r="M83" s="112"/>
      <c r="N83" s="112"/>
      <c r="O83" s="112"/>
      <c r="P83" s="112"/>
    </row>
    <row r="84" spans="1:26" ht="18.75">
      <c r="B84" s="166" t="s">
        <v>123</v>
      </c>
      <c r="C84" s="176">
        <f>+K82</f>
        <v>0</v>
      </c>
      <c r="H84" s="168"/>
      <c r="I84" s="168"/>
      <c r="J84" s="168"/>
      <c r="K84" s="168"/>
      <c r="L84" s="168"/>
      <c r="M84" s="168"/>
      <c r="N84" s="112"/>
      <c r="O84" s="112"/>
      <c r="P84" s="112"/>
    </row>
    <row r="86" spans="1:26" ht="15.75" thickBot="1"/>
    <row r="87" spans="1:26" ht="37.15" customHeight="1" thickBot="1">
      <c r="B87" s="177" t="s">
        <v>124</v>
      </c>
      <c r="C87" s="142" t="s">
        <v>125</v>
      </c>
      <c r="D87" s="177" t="s">
        <v>27</v>
      </c>
      <c r="E87" s="142" t="s">
        <v>126</v>
      </c>
    </row>
    <row r="88" spans="1:26" ht="41.45" customHeight="1">
      <c r="B88" s="178" t="s">
        <v>127</v>
      </c>
      <c r="C88" s="179">
        <v>20</v>
      </c>
      <c r="D88" s="179"/>
      <c r="E88" s="1282">
        <f>+D88+D89+D90</f>
        <v>0</v>
      </c>
    </row>
    <row r="89" spans="1:26">
      <c r="B89" s="178" t="s">
        <v>128</v>
      </c>
      <c r="C89" s="118">
        <v>30</v>
      </c>
      <c r="D89" s="605">
        <v>0</v>
      </c>
      <c r="E89" s="1283"/>
    </row>
    <row r="90" spans="1:26" ht="15.75" thickBot="1">
      <c r="B90" s="178" t="s">
        <v>129</v>
      </c>
      <c r="C90" s="180">
        <v>40</v>
      </c>
      <c r="D90" s="180">
        <v>0</v>
      </c>
      <c r="E90" s="1284"/>
    </row>
    <row r="92" spans="1:26" ht="15.75" thickBot="1"/>
    <row r="93" spans="1:26" ht="27" thickBot="1">
      <c r="B93" s="1268" t="s">
        <v>130</v>
      </c>
      <c r="C93" s="1269"/>
      <c r="D93" s="1269"/>
      <c r="E93" s="1269"/>
      <c r="F93" s="1269"/>
      <c r="G93" s="1269"/>
      <c r="H93" s="1269"/>
      <c r="I93" s="1269"/>
      <c r="J93" s="1269"/>
      <c r="K93" s="1269"/>
      <c r="L93" s="1269"/>
      <c r="M93" s="1269"/>
      <c r="N93" s="1270"/>
    </row>
    <row r="95" spans="1:26" ht="76.5" customHeight="1">
      <c r="B95" s="114" t="s">
        <v>92</v>
      </c>
      <c r="C95" s="114" t="s">
        <v>93</v>
      </c>
      <c r="D95" s="114" t="s">
        <v>94</v>
      </c>
      <c r="E95" s="114" t="s">
        <v>95</v>
      </c>
      <c r="F95" s="114" t="s">
        <v>96</v>
      </c>
      <c r="G95" s="114" t="s">
        <v>97</v>
      </c>
      <c r="H95" s="114" t="s">
        <v>98</v>
      </c>
      <c r="I95" s="114" t="s">
        <v>99</v>
      </c>
      <c r="J95" s="1271" t="s">
        <v>1608</v>
      </c>
      <c r="K95" s="1272"/>
      <c r="L95" s="1273"/>
      <c r="M95" s="114" t="s">
        <v>101</v>
      </c>
      <c r="N95" s="114" t="s">
        <v>102</v>
      </c>
      <c r="O95" s="114" t="s">
        <v>103</v>
      </c>
      <c r="P95" s="1271" t="s">
        <v>82</v>
      </c>
      <c r="Q95" s="1273"/>
    </row>
    <row r="96" spans="1:26" ht="76.5" customHeight="1">
      <c r="B96" s="213" t="s">
        <v>460</v>
      </c>
      <c r="C96" s="217" t="s">
        <v>3508</v>
      </c>
      <c r="D96" s="217"/>
      <c r="E96" s="47"/>
      <c r="F96" s="47"/>
      <c r="G96" s="47"/>
      <c r="H96" s="636"/>
      <c r="I96" s="121"/>
      <c r="J96" s="47"/>
      <c r="K96" s="554"/>
      <c r="L96" s="121"/>
      <c r="M96" s="47"/>
      <c r="N96" s="47"/>
      <c r="O96" s="47"/>
      <c r="P96" s="1280"/>
      <c r="Q96" s="1280"/>
    </row>
    <row r="97" spans="2:17" ht="60.75" customHeight="1">
      <c r="B97" s="213" t="s">
        <v>461</v>
      </c>
      <c r="C97" s="217" t="s">
        <v>3508</v>
      </c>
      <c r="D97" s="47"/>
      <c r="E97" s="47"/>
      <c r="F97" s="47"/>
      <c r="G97" s="47"/>
      <c r="H97" s="636"/>
      <c r="I97" s="121"/>
      <c r="J97" s="121"/>
      <c r="K97" s="121"/>
      <c r="L97" s="121"/>
      <c r="M97" s="605"/>
      <c r="N97" s="605"/>
      <c r="O97" s="605"/>
      <c r="P97" s="1280"/>
      <c r="Q97" s="1280"/>
    </row>
    <row r="98" spans="2:17" ht="95.25" customHeight="1">
      <c r="B98" s="213" t="s">
        <v>462</v>
      </c>
      <c r="C98" s="217" t="s">
        <v>3508</v>
      </c>
      <c r="D98" s="47"/>
      <c r="E98" s="47"/>
      <c r="F98" s="47"/>
      <c r="G98" s="805"/>
      <c r="H98" s="47"/>
      <c r="I98" s="47"/>
      <c r="J98" s="47"/>
      <c r="K98" s="47"/>
      <c r="L98" s="47"/>
      <c r="M98" s="47"/>
      <c r="N98" s="47"/>
      <c r="O98" s="47"/>
      <c r="P98" s="1280"/>
      <c r="Q98" s="1280"/>
    </row>
    <row r="99" spans="2:17">
      <c r="B99" s="32"/>
      <c r="C99" s="32"/>
      <c r="D99" s="32"/>
      <c r="E99" s="32"/>
      <c r="F99" s="32"/>
      <c r="G99" s="32"/>
      <c r="H99" s="1045"/>
      <c r="I99" s="32"/>
      <c r="J99" s="32"/>
      <c r="K99" s="1046"/>
      <c r="L99" s="660"/>
      <c r="M99" s="32"/>
      <c r="N99" s="32"/>
      <c r="O99" s="32"/>
      <c r="P99" s="404"/>
      <c r="Q99" s="404"/>
    </row>
    <row r="100" spans="2:17" ht="15.75" thickBot="1"/>
    <row r="101" spans="2:17" ht="54" customHeight="1">
      <c r="B101" s="615" t="s">
        <v>17</v>
      </c>
      <c r="C101" s="615" t="s">
        <v>124</v>
      </c>
      <c r="D101" s="114" t="s">
        <v>125</v>
      </c>
      <c r="E101" s="615" t="s">
        <v>27</v>
      </c>
      <c r="F101" s="142" t="s">
        <v>138</v>
      </c>
      <c r="G101" s="143"/>
    </row>
    <row r="102" spans="2:17" ht="120.75" customHeight="1">
      <c r="B102" s="1285" t="s">
        <v>139</v>
      </c>
      <c r="C102" s="144" t="s">
        <v>140</v>
      </c>
      <c r="D102" s="605">
        <v>25</v>
      </c>
      <c r="E102" s="605"/>
      <c r="F102" s="1286">
        <f>+E102+E103+E104</f>
        <v>0</v>
      </c>
      <c r="G102" s="145"/>
    </row>
    <row r="103" spans="2:17" ht="76.150000000000006" customHeight="1">
      <c r="B103" s="1285"/>
      <c r="C103" s="144" t="s">
        <v>141</v>
      </c>
      <c r="D103" s="602">
        <v>25</v>
      </c>
      <c r="E103" s="605"/>
      <c r="F103" s="1287"/>
      <c r="G103" s="145"/>
    </row>
    <row r="104" spans="2:17" ht="69" customHeight="1">
      <c r="B104" s="1285"/>
      <c r="C104" s="144" t="s">
        <v>142</v>
      </c>
      <c r="D104" s="605">
        <v>10</v>
      </c>
      <c r="E104" s="605"/>
      <c r="F104" s="1288"/>
      <c r="G104" s="145"/>
    </row>
    <row r="105" spans="2:17">
      <c r="C105"/>
    </row>
    <row r="107" spans="2:17">
      <c r="B107" s="42" t="s">
        <v>143</v>
      </c>
    </row>
    <row r="110" spans="2:17">
      <c r="B110" s="43" t="s">
        <v>17</v>
      </c>
      <c r="C110" s="43" t="s">
        <v>26</v>
      </c>
      <c r="D110" s="615" t="s">
        <v>27</v>
      </c>
      <c r="E110" s="615" t="s">
        <v>28</v>
      </c>
    </row>
    <row r="111" spans="2:17" ht="28.5">
      <c r="B111" s="49" t="s">
        <v>144</v>
      </c>
      <c r="C111" s="50">
        <v>40</v>
      </c>
      <c r="D111" s="605">
        <f>+E88</f>
        <v>0</v>
      </c>
      <c r="E111" s="1265">
        <f>+D111+D112</f>
        <v>0</v>
      </c>
    </row>
    <row r="112" spans="2:17" ht="42.75">
      <c r="B112" s="49" t="s">
        <v>145</v>
      </c>
      <c r="C112" s="50">
        <v>60</v>
      </c>
      <c r="D112" s="605">
        <f>+F102</f>
        <v>0</v>
      </c>
      <c r="E112" s="1266"/>
    </row>
  </sheetData>
  <mergeCells count="37">
    <mergeCell ref="P97:Q97"/>
    <mergeCell ref="P98:Q98"/>
    <mergeCell ref="B102:B104"/>
    <mergeCell ref="F102:F104"/>
    <mergeCell ref="E111:E112"/>
    <mergeCell ref="P96:Q96"/>
    <mergeCell ref="P66:Q66"/>
    <mergeCell ref="P67:Q67"/>
    <mergeCell ref="D70:E70"/>
    <mergeCell ref="D71:E71"/>
    <mergeCell ref="B74:N74"/>
    <mergeCell ref="O74:P74"/>
    <mergeCell ref="B77:N77"/>
    <mergeCell ref="E88:E90"/>
    <mergeCell ref="B93:N93"/>
    <mergeCell ref="J95:L95"/>
    <mergeCell ref="P95:Q95"/>
    <mergeCell ref="J65:L65"/>
    <mergeCell ref="P65:Q65"/>
    <mergeCell ref="C10:E10"/>
    <mergeCell ref="B14:C15"/>
    <mergeCell ref="B16:C16"/>
    <mergeCell ref="E35:E36"/>
    <mergeCell ref="B46:B47"/>
    <mergeCell ref="C46:C47"/>
    <mergeCell ref="D46:E46"/>
    <mergeCell ref="C50:N50"/>
    <mergeCell ref="B52:N52"/>
    <mergeCell ref="O55:P55"/>
    <mergeCell ref="O56:P56"/>
    <mergeCell ref="B62:N62"/>
    <mergeCell ref="C9:N9"/>
    <mergeCell ref="B2:P2"/>
    <mergeCell ref="B4:P4"/>
    <mergeCell ref="C6:N6"/>
    <mergeCell ref="C7:N7"/>
    <mergeCell ref="C8:N8"/>
  </mergeCells>
  <dataValidations count="2">
    <dataValidation type="list" allowBlank="1" showInputMessage="1" showErrorMessage="1" sqref="WVE983028 A65524 IS65524 SO65524 ACK65524 AMG65524 AWC65524 BFY65524 BPU65524 BZQ65524 CJM65524 CTI65524 DDE65524 DNA65524 DWW65524 EGS65524 EQO65524 FAK65524 FKG65524 FUC65524 GDY65524 GNU65524 GXQ65524 HHM65524 HRI65524 IBE65524 ILA65524 IUW65524 JES65524 JOO65524 JYK65524 KIG65524 KSC65524 LBY65524 LLU65524 LVQ65524 MFM65524 MPI65524 MZE65524 NJA65524 NSW65524 OCS65524 OMO65524 OWK65524 PGG65524 PQC65524 PZY65524 QJU65524 QTQ65524 RDM65524 RNI65524 RXE65524 SHA65524 SQW65524 TAS65524 TKO65524 TUK65524 UEG65524 UOC65524 UXY65524 VHU65524 VRQ65524 WBM65524 WLI65524 WVE65524 A131060 IS131060 SO131060 ACK131060 AMG131060 AWC131060 BFY131060 BPU131060 BZQ131060 CJM131060 CTI131060 DDE131060 DNA131060 DWW131060 EGS131060 EQO131060 FAK131060 FKG131060 FUC131060 GDY131060 GNU131060 GXQ131060 HHM131060 HRI131060 IBE131060 ILA131060 IUW131060 JES131060 JOO131060 JYK131060 KIG131060 KSC131060 LBY131060 LLU131060 LVQ131060 MFM131060 MPI131060 MZE131060 NJA131060 NSW131060 OCS131060 OMO131060 OWK131060 PGG131060 PQC131060 PZY131060 QJU131060 QTQ131060 RDM131060 RNI131060 RXE131060 SHA131060 SQW131060 TAS131060 TKO131060 TUK131060 UEG131060 UOC131060 UXY131060 VHU131060 VRQ131060 WBM131060 WLI131060 WVE131060 A196596 IS196596 SO196596 ACK196596 AMG196596 AWC196596 BFY196596 BPU196596 BZQ196596 CJM196596 CTI196596 DDE196596 DNA196596 DWW196596 EGS196596 EQO196596 FAK196596 FKG196596 FUC196596 GDY196596 GNU196596 GXQ196596 HHM196596 HRI196596 IBE196596 ILA196596 IUW196596 JES196596 JOO196596 JYK196596 KIG196596 KSC196596 LBY196596 LLU196596 LVQ196596 MFM196596 MPI196596 MZE196596 NJA196596 NSW196596 OCS196596 OMO196596 OWK196596 PGG196596 PQC196596 PZY196596 QJU196596 QTQ196596 RDM196596 RNI196596 RXE196596 SHA196596 SQW196596 TAS196596 TKO196596 TUK196596 UEG196596 UOC196596 UXY196596 VHU196596 VRQ196596 WBM196596 WLI196596 WVE196596 A262132 IS262132 SO262132 ACK262132 AMG262132 AWC262132 BFY262132 BPU262132 BZQ262132 CJM262132 CTI262132 DDE262132 DNA262132 DWW262132 EGS262132 EQO262132 FAK262132 FKG262132 FUC262132 GDY262132 GNU262132 GXQ262132 HHM262132 HRI262132 IBE262132 ILA262132 IUW262132 JES262132 JOO262132 JYK262132 KIG262132 KSC262132 LBY262132 LLU262132 LVQ262132 MFM262132 MPI262132 MZE262132 NJA262132 NSW262132 OCS262132 OMO262132 OWK262132 PGG262132 PQC262132 PZY262132 QJU262132 QTQ262132 RDM262132 RNI262132 RXE262132 SHA262132 SQW262132 TAS262132 TKO262132 TUK262132 UEG262132 UOC262132 UXY262132 VHU262132 VRQ262132 WBM262132 WLI262132 WVE262132 A327668 IS327668 SO327668 ACK327668 AMG327668 AWC327668 BFY327668 BPU327668 BZQ327668 CJM327668 CTI327668 DDE327668 DNA327668 DWW327668 EGS327668 EQO327668 FAK327668 FKG327668 FUC327668 GDY327668 GNU327668 GXQ327668 HHM327668 HRI327668 IBE327668 ILA327668 IUW327668 JES327668 JOO327668 JYK327668 KIG327668 KSC327668 LBY327668 LLU327668 LVQ327668 MFM327668 MPI327668 MZE327668 NJA327668 NSW327668 OCS327668 OMO327668 OWK327668 PGG327668 PQC327668 PZY327668 QJU327668 QTQ327668 RDM327668 RNI327668 RXE327668 SHA327668 SQW327668 TAS327668 TKO327668 TUK327668 UEG327668 UOC327668 UXY327668 VHU327668 VRQ327668 WBM327668 WLI327668 WVE327668 A393204 IS393204 SO393204 ACK393204 AMG393204 AWC393204 BFY393204 BPU393204 BZQ393204 CJM393204 CTI393204 DDE393204 DNA393204 DWW393204 EGS393204 EQO393204 FAK393204 FKG393204 FUC393204 GDY393204 GNU393204 GXQ393204 HHM393204 HRI393204 IBE393204 ILA393204 IUW393204 JES393204 JOO393204 JYK393204 KIG393204 KSC393204 LBY393204 LLU393204 LVQ393204 MFM393204 MPI393204 MZE393204 NJA393204 NSW393204 OCS393204 OMO393204 OWK393204 PGG393204 PQC393204 PZY393204 QJU393204 QTQ393204 RDM393204 RNI393204 RXE393204 SHA393204 SQW393204 TAS393204 TKO393204 TUK393204 UEG393204 UOC393204 UXY393204 VHU393204 VRQ393204 WBM393204 WLI393204 WVE393204 A458740 IS458740 SO458740 ACK458740 AMG458740 AWC458740 BFY458740 BPU458740 BZQ458740 CJM458740 CTI458740 DDE458740 DNA458740 DWW458740 EGS458740 EQO458740 FAK458740 FKG458740 FUC458740 GDY458740 GNU458740 GXQ458740 HHM458740 HRI458740 IBE458740 ILA458740 IUW458740 JES458740 JOO458740 JYK458740 KIG458740 KSC458740 LBY458740 LLU458740 LVQ458740 MFM458740 MPI458740 MZE458740 NJA458740 NSW458740 OCS458740 OMO458740 OWK458740 PGG458740 PQC458740 PZY458740 QJU458740 QTQ458740 RDM458740 RNI458740 RXE458740 SHA458740 SQW458740 TAS458740 TKO458740 TUK458740 UEG458740 UOC458740 UXY458740 VHU458740 VRQ458740 WBM458740 WLI458740 WVE458740 A524276 IS524276 SO524276 ACK524276 AMG524276 AWC524276 BFY524276 BPU524276 BZQ524276 CJM524276 CTI524276 DDE524276 DNA524276 DWW524276 EGS524276 EQO524276 FAK524276 FKG524276 FUC524276 GDY524276 GNU524276 GXQ524276 HHM524276 HRI524276 IBE524276 ILA524276 IUW524276 JES524276 JOO524276 JYK524276 KIG524276 KSC524276 LBY524276 LLU524276 LVQ524276 MFM524276 MPI524276 MZE524276 NJA524276 NSW524276 OCS524276 OMO524276 OWK524276 PGG524276 PQC524276 PZY524276 QJU524276 QTQ524276 RDM524276 RNI524276 RXE524276 SHA524276 SQW524276 TAS524276 TKO524276 TUK524276 UEG524276 UOC524276 UXY524276 VHU524276 VRQ524276 WBM524276 WLI524276 WVE524276 A589812 IS589812 SO589812 ACK589812 AMG589812 AWC589812 BFY589812 BPU589812 BZQ589812 CJM589812 CTI589812 DDE589812 DNA589812 DWW589812 EGS589812 EQO589812 FAK589812 FKG589812 FUC589812 GDY589812 GNU589812 GXQ589812 HHM589812 HRI589812 IBE589812 ILA589812 IUW589812 JES589812 JOO589812 JYK589812 KIG589812 KSC589812 LBY589812 LLU589812 LVQ589812 MFM589812 MPI589812 MZE589812 NJA589812 NSW589812 OCS589812 OMO589812 OWK589812 PGG589812 PQC589812 PZY589812 QJU589812 QTQ589812 RDM589812 RNI589812 RXE589812 SHA589812 SQW589812 TAS589812 TKO589812 TUK589812 UEG589812 UOC589812 UXY589812 VHU589812 VRQ589812 WBM589812 WLI589812 WVE589812 A655348 IS655348 SO655348 ACK655348 AMG655348 AWC655348 BFY655348 BPU655348 BZQ655348 CJM655348 CTI655348 DDE655348 DNA655348 DWW655348 EGS655348 EQO655348 FAK655348 FKG655348 FUC655348 GDY655348 GNU655348 GXQ655348 HHM655348 HRI655348 IBE655348 ILA655348 IUW655348 JES655348 JOO655348 JYK655348 KIG655348 KSC655348 LBY655348 LLU655348 LVQ655348 MFM655348 MPI655348 MZE655348 NJA655348 NSW655348 OCS655348 OMO655348 OWK655348 PGG655348 PQC655348 PZY655348 QJU655348 QTQ655348 RDM655348 RNI655348 RXE655348 SHA655348 SQW655348 TAS655348 TKO655348 TUK655348 UEG655348 UOC655348 UXY655348 VHU655348 VRQ655348 WBM655348 WLI655348 WVE655348 A720884 IS720884 SO720884 ACK720884 AMG720884 AWC720884 BFY720884 BPU720884 BZQ720884 CJM720884 CTI720884 DDE720884 DNA720884 DWW720884 EGS720884 EQO720884 FAK720884 FKG720884 FUC720884 GDY720884 GNU720884 GXQ720884 HHM720884 HRI720884 IBE720884 ILA720884 IUW720884 JES720884 JOO720884 JYK720884 KIG720884 KSC720884 LBY720884 LLU720884 LVQ720884 MFM720884 MPI720884 MZE720884 NJA720884 NSW720884 OCS720884 OMO720884 OWK720884 PGG720884 PQC720884 PZY720884 QJU720884 QTQ720884 RDM720884 RNI720884 RXE720884 SHA720884 SQW720884 TAS720884 TKO720884 TUK720884 UEG720884 UOC720884 UXY720884 VHU720884 VRQ720884 WBM720884 WLI720884 WVE720884 A786420 IS786420 SO786420 ACK786420 AMG786420 AWC786420 BFY786420 BPU786420 BZQ786420 CJM786420 CTI786420 DDE786420 DNA786420 DWW786420 EGS786420 EQO786420 FAK786420 FKG786420 FUC786420 GDY786420 GNU786420 GXQ786420 HHM786420 HRI786420 IBE786420 ILA786420 IUW786420 JES786420 JOO786420 JYK786420 KIG786420 KSC786420 LBY786420 LLU786420 LVQ786420 MFM786420 MPI786420 MZE786420 NJA786420 NSW786420 OCS786420 OMO786420 OWK786420 PGG786420 PQC786420 PZY786420 QJU786420 QTQ786420 RDM786420 RNI786420 RXE786420 SHA786420 SQW786420 TAS786420 TKO786420 TUK786420 UEG786420 UOC786420 UXY786420 VHU786420 VRQ786420 WBM786420 WLI786420 WVE786420 A851956 IS851956 SO851956 ACK851956 AMG851956 AWC851956 BFY851956 BPU851956 BZQ851956 CJM851956 CTI851956 DDE851956 DNA851956 DWW851956 EGS851956 EQO851956 FAK851956 FKG851956 FUC851956 GDY851956 GNU851956 GXQ851956 HHM851956 HRI851956 IBE851956 ILA851956 IUW851956 JES851956 JOO851956 JYK851956 KIG851956 KSC851956 LBY851956 LLU851956 LVQ851956 MFM851956 MPI851956 MZE851956 NJA851956 NSW851956 OCS851956 OMO851956 OWK851956 PGG851956 PQC851956 PZY851956 QJU851956 QTQ851956 RDM851956 RNI851956 RXE851956 SHA851956 SQW851956 TAS851956 TKO851956 TUK851956 UEG851956 UOC851956 UXY851956 VHU851956 VRQ851956 WBM851956 WLI851956 WVE851956 A917492 IS917492 SO917492 ACK917492 AMG917492 AWC917492 BFY917492 BPU917492 BZQ917492 CJM917492 CTI917492 DDE917492 DNA917492 DWW917492 EGS917492 EQO917492 FAK917492 FKG917492 FUC917492 GDY917492 GNU917492 GXQ917492 HHM917492 HRI917492 IBE917492 ILA917492 IUW917492 JES917492 JOO917492 JYK917492 KIG917492 KSC917492 LBY917492 LLU917492 LVQ917492 MFM917492 MPI917492 MZE917492 NJA917492 NSW917492 OCS917492 OMO917492 OWK917492 PGG917492 PQC917492 PZY917492 QJU917492 QTQ917492 RDM917492 RNI917492 RXE917492 SHA917492 SQW917492 TAS917492 TKO917492 TUK917492 UEG917492 UOC917492 UXY917492 VHU917492 VRQ917492 WBM917492 WLI917492 WVE917492 A983028 IS983028 SO983028 ACK983028 AMG983028 AWC983028 BFY983028 BPU983028 BZQ983028 CJM983028 CTI983028 DDE983028 DNA983028 DWW983028 EGS983028 EQO983028 FAK983028 FKG983028 FUC983028 GDY983028 GNU983028 GXQ983028 HHM983028 HRI983028 IBE983028 ILA983028 IUW983028 JES983028 JOO983028 JYK983028 KIG983028 KSC983028 LBY983028 LLU983028 LVQ983028 MFM983028 MPI983028 MZE983028 NJA983028 NSW983028 OCS983028 OMO983028 OWK983028 PGG983028 PQC983028 PZY983028 QJU983028 QTQ983028 RDM983028 RNI983028 RXE983028 SHA983028 SQW983028 TAS983028 TKO983028 TUK983028 UEG983028 UOC983028 UXY983028 VHU983028 VRQ983028 WBM983028 WLI983028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28 WLL983028 C65524 IV65524 SR65524 ACN65524 AMJ65524 AWF65524 BGB65524 BPX65524 BZT65524 CJP65524 CTL65524 DDH65524 DND65524 DWZ65524 EGV65524 EQR65524 FAN65524 FKJ65524 FUF65524 GEB65524 GNX65524 GXT65524 HHP65524 HRL65524 IBH65524 ILD65524 IUZ65524 JEV65524 JOR65524 JYN65524 KIJ65524 KSF65524 LCB65524 LLX65524 LVT65524 MFP65524 MPL65524 MZH65524 NJD65524 NSZ65524 OCV65524 OMR65524 OWN65524 PGJ65524 PQF65524 QAB65524 QJX65524 QTT65524 RDP65524 RNL65524 RXH65524 SHD65524 SQZ65524 TAV65524 TKR65524 TUN65524 UEJ65524 UOF65524 UYB65524 VHX65524 VRT65524 WBP65524 WLL65524 WVH65524 C131060 IV131060 SR131060 ACN131060 AMJ131060 AWF131060 BGB131060 BPX131060 BZT131060 CJP131060 CTL131060 DDH131060 DND131060 DWZ131060 EGV131060 EQR131060 FAN131060 FKJ131060 FUF131060 GEB131060 GNX131060 GXT131060 HHP131060 HRL131060 IBH131060 ILD131060 IUZ131060 JEV131060 JOR131060 JYN131060 KIJ131060 KSF131060 LCB131060 LLX131060 LVT131060 MFP131060 MPL131060 MZH131060 NJD131060 NSZ131060 OCV131060 OMR131060 OWN131060 PGJ131060 PQF131060 QAB131060 QJX131060 QTT131060 RDP131060 RNL131060 RXH131060 SHD131060 SQZ131060 TAV131060 TKR131060 TUN131060 UEJ131060 UOF131060 UYB131060 VHX131060 VRT131060 WBP131060 WLL131060 WVH131060 C196596 IV196596 SR196596 ACN196596 AMJ196596 AWF196596 BGB196596 BPX196596 BZT196596 CJP196596 CTL196596 DDH196596 DND196596 DWZ196596 EGV196596 EQR196596 FAN196596 FKJ196596 FUF196596 GEB196596 GNX196596 GXT196596 HHP196596 HRL196596 IBH196596 ILD196596 IUZ196596 JEV196596 JOR196596 JYN196596 KIJ196596 KSF196596 LCB196596 LLX196596 LVT196596 MFP196596 MPL196596 MZH196596 NJD196596 NSZ196596 OCV196596 OMR196596 OWN196596 PGJ196596 PQF196596 QAB196596 QJX196596 QTT196596 RDP196596 RNL196596 RXH196596 SHD196596 SQZ196596 TAV196596 TKR196596 TUN196596 UEJ196596 UOF196596 UYB196596 VHX196596 VRT196596 WBP196596 WLL196596 WVH196596 C262132 IV262132 SR262132 ACN262132 AMJ262132 AWF262132 BGB262132 BPX262132 BZT262132 CJP262132 CTL262132 DDH262132 DND262132 DWZ262132 EGV262132 EQR262132 FAN262132 FKJ262132 FUF262132 GEB262132 GNX262132 GXT262132 HHP262132 HRL262132 IBH262132 ILD262132 IUZ262132 JEV262132 JOR262132 JYN262132 KIJ262132 KSF262132 LCB262132 LLX262132 LVT262132 MFP262132 MPL262132 MZH262132 NJD262132 NSZ262132 OCV262132 OMR262132 OWN262132 PGJ262132 PQF262132 QAB262132 QJX262132 QTT262132 RDP262132 RNL262132 RXH262132 SHD262132 SQZ262132 TAV262132 TKR262132 TUN262132 UEJ262132 UOF262132 UYB262132 VHX262132 VRT262132 WBP262132 WLL262132 WVH262132 C327668 IV327668 SR327668 ACN327668 AMJ327668 AWF327668 BGB327668 BPX327668 BZT327668 CJP327668 CTL327668 DDH327668 DND327668 DWZ327668 EGV327668 EQR327668 FAN327668 FKJ327668 FUF327668 GEB327668 GNX327668 GXT327668 HHP327668 HRL327668 IBH327668 ILD327668 IUZ327668 JEV327668 JOR327668 JYN327668 KIJ327668 KSF327668 LCB327668 LLX327668 LVT327668 MFP327668 MPL327668 MZH327668 NJD327668 NSZ327668 OCV327668 OMR327668 OWN327668 PGJ327668 PQF327668 QAB327668 QJX327668 QTT327668 RDP327668 RNL327668 RXH327668 SHD327668 SQZ327668 TAV327668 TKR327668 TUN327668 UEJ327668 UOF327668 UYB327668 VHX327668 VRT327668 WBP327668 WLL327668 WVH327668 C393204 IV393204 SR393204 ACN393204 AMJ393204 AWF393204 BGB393204 BPX393204 BZT393204 CJP393204 CTL393204 DDH393204 DND393204 DWZ393204 EGV393204 EQR393204 FAN393204 FKJ393204 FUF393204 GEB393204 GNX393204 GXT393204 HHP393204 HRL393204 IBH393204 ILD393204 IUZ393204 JEV393204 JOR393204 JYN393204 KIJ393204 KSF393204 LCB393204 LLX393204 LVT393204 MFP393204 MPL393204 MZH393204 NJD393204 NSZ393204 OCV393204 OMR393204 OWN393204 PGJ393204 PQF393204 QAB393204 QJX393204 QTT393204 RDP393204 RNL393204 RXH393204 SHD393204 SQZ393204 TAV393204 TKR393204 TUN393204 UEJ393204 UOF393204 UYB393204 VHX393204 VRT393204 WBP393204 WLL393204 WVH393204 C458740 IV458740 SR458740 ACN458740 AMJ458740 AWF458740 BGB458740 BPX458740 BZT458740 CJP458740 CTL458740 DDH458740 DND458740 DWZ458740 EGV458740 EQR458740 FAN458740 FKJ458740 FUF458740 GEB458740 GNX458740 GXT458740 HHP458740 HRL458740 IBH458740 ILD458740 IUZ458740 JEV458740 JOR458740 JYN458740 KIJ458740 KSF458740 LCB458740 LLX458740 LVT458740 MFP458740 MPL458740 MZH458740 NJD458740 NSZ458740 OCV458740 OMR458740 OWN458740 PGJ458740 PQF458740 QAB458740 QJX458740 QTT458740 RDP458740 RNL458740 RXH458740 SHD458740 SQZ458740 TAV458740 TKR458740 TUN458740 UEJ458740 UOF458740 UYB458740 VHX458740 VRT458740 WBP458740 WLL458740 WVH458740 C524276 IV524276 SR524276 ACN524276 AMJ524276 AWF524276 BGB524276 BPX524276 BZT524276 CJP524276 CTL524276 DDH524276 DND524276 DWZ524276 EGV524276 EQR524276 FAN524276 FKJ524276 FUF524276 GEB524276 GNX524276 GXT524276 HHP524276 HRL524276 IBH524276 ILD524276 IUZ524276 JEV524276 JOR524276 JYN524276 KIJ524276 KSF524276 LCB524276 LLX524276 LVT524276 MFP524276 MPL524276 MZH524276 NJD524276 NSZ524276 OCV524276 OMR524276 OWN524276 PGJ524276 PQF524276 QAB524276 QJX524276 QTT524276 RDP524276 RNL524276 RXH524276 SHD524276 SQZ524276 TAV524276 TKR524276 TUN524276 UEJ524276 UOF524276 UYB524276 VHX524276 VRT524276 WBP524276 WLL524276 WVH524276 C589812 IV589812 SR589812 ACN589812 AMJ589812 AWF589812 BGB589812 BPX589812 BZT589812 CJP589812 CTL589812 DDH589812 DND589812 DWZ589812 EGV589812 EQR589812 FAN589812 FKJ589812 FUF589812 GEB589812 GNX589812 GXT589812 HHP589812 HRL589812 IBH589812 ILD589812 IUZ589812 JEV589812 JOR589812 JYN589812 KIJ589812 KSF589812 LCB589812 LLX589812 LVT589812 MFP589812 MPL589812 MZH589812 NJD589812 NSZ589812 OCV589812 OMR589812 OWN589812 PGJ589812 PQF589812 QAB589812 QJX589812 QTT589812 RDP589812 RNL589812 RXH589812 SHD589812 SQZ589812 TAV589812 TKR589812 TUN589812 UEJ589812 UOF589812 UYB589812 VHX589812 VRT589812 WBP589812 WLL589812 WVH589812 C655348 IV655348 SR655348 ACN655348 AMJ655348 AWF655348 BGB655348 BPX655348 BZT655348 CJP655348 CTL655348 DDH655348 DND655348 DWZ655348 EGV655348 EQR655348 FAN655348 FKJ655348 FUF655348 GEB655348 GNX655348 GXT655348 HHP655348 HRL655348 IBH655348 ILD655348 IUZ655348 JEV655348 JOR655348 JYN655348 KIJ655348 KSF655348 LCB655348 LLX655348 LVT655348 MFP655348 MPL655348 MZH655348 NJD655348 NSZ655348 OCV655348 OMR655348 OWN655348 PGJ655348 PQF655348 QAB655348 QJX655348 QTT655348 RDP655348 RNL655348 RXH655348 SHD655348 SQZ655348 TAV655348 TKR655348 TUN655348 UEJ655348 UOF655348 UYB655348 VHX655348 VRT655348 WBP655348 WLL655348 WVH655348 C720884 IV720884 SR720884 ACN720884 AMJ720884 AWF720884 BGB720884 BPX720884 BZT720884 CJP720884 CTL720884 DDH720884 DND720884 DWZ720884 EGV720884 EQR720884 FAN720884 FKJ720884 FUF720884 GEB720884 GNX720884 GXT720884 HHP720884 HRL720884 IBH720884 ILD720884 IUZ720884 JEV720884 JOR720884 JYN720884 KIJ720884 KSF720884 LCB720884 LLX720884 LVT720884 MFP720884 MPL720884 MZH720884 NJD720884 NSZ720884 OCV720884 OMR720884 OWN720884 PGJ720884 PQF720884 QAB720884 QJX720884 QTT720884 RDP720884 RNL720884 RXH720884 SHD720884 SQZ720884 TAV720884 TKR720884 TUN720884 UEJ720884 UOF720884 UYB720884 VHX720884 VRT720884 WBP720884 WLL720884 WVH720884 C786420 IV786420 SR786420 ACN786420 AMJ786420 AWF786420 BGB786420 BPX786420 BZT786420 CJP786420 CTL786420 DDH786420 DND786420 DWZ786420 EGV786420 EQR786420 FAN786420 FKJ786420 FUF786420 GEB786420 GNX786420 GXT786420 HHP786420 HRL786420 IBH786420 ILD786420 IUZ786420 JEV786420 JOR786420 JYN786420 KIJ786420 KSF786420 LCB786420 LLX786420 LVT786420 MFP786420 MPL786420 MZH786420 NJD786420 NSZ786420 OCV786420 OMR786420 OWN786420 PGJ786420 PQF786420 QAB786420 QJX786420 QTT786420 RDP786420 RNL786420 RXH786420 SHD786420 SQZ786420 TAV786420 TKR786420 TUN786420 UEJ786420 UOF786420 UYB786420 VHX786420 VRT786420 WBP786420 WLL786420 WVH786420 C851956 IV851956 SR851956 ACN851956 AMJ851956 AWF851956 BGB851956 BPX851956 BZT851956 CJP851956 CTL851956 DDH851956 DND851956 DWZ851956 EGV851956 EQR851956 FAN851956 FKJ851956 FUF851956 GEB851956 GNX851956 GXT851956 HHP851956 HRL851956 IBH851956 ILD851956 IUZ851956 JEV851956 JOR851956 JYN851956 KIJ851956 KSF851956 LCB851956 LLX851956 LVT851956 MFP851956 MPL851956 MZH851956 NJD851956 NSZ851956 OCV851956 OMR851956 OWN851956 PGJ851956 PQF851956 QAB851956 QJX851956 QTT851956 RDP851956 RNL851956 RXH851956 SHD851956 SQZ851956 TAV851956 TKR851956 TUN851956 UEJ851956 UOF851956 UYB851956 VHX851956 VRT851956 WBP851956 WLL851956 WVH851956 C917492 IV917492 SR917492 ACN917492 AMJ917492 AWF917492 BGB917492 BPX917492 BZT917492 CJP917492 CTL917492 DDH917492 DND917492 DWZ917492 EGV917492 EQR917492 FAN917492 FKJ917492 FUF917492 GEB917492 GNX917492 GXT917492 HHP917492 HRL917492 IBH917492 ILD917492 IUZ917492 JEV917492 JOR917492 JYN917492 KIJ917492 KSF917492 LCB917492 LLX917492 LVT917492 MFP917492 MPL917492 MZH917492 NJD917492 NSZ917492 OCV917492 OMR917492 OWN917492 PGJ917492 PQF917492 QAB917492 QJX917492 QTT917492 RDP917492 RNL917492 RXH917492 SHD917492 SQZ917492 TAV917492 TKR917492 TUN917492 UEJ917492 UOF917492 UYB917492 VHX917492 VRT917492 WBP917492 WLL917492 WVH917492 C983028 IV983028 SR983028 ACN983028 AMJ983028 AWF983028 BGB983028 BPX983028 BZT983028 CJP983028 CTL983028 DDH983028 DND983028 DWZ983028 EGV983028 EQR983028 FAN983028 FKJ983028 FUF983028 GEB983028 GNX983028 GXT983028 HHP983028 HRL983028 IBH983028 ILD983028 IUZ983028 JEV983028 JOR983028 JYN983028 KIJ983028 KSF983028 LCB983028 LLX983028 LVT983028 MFP983028 MPL983028 MZH983028 NJD983028 NSZ983028 OCV983028 OMR983028 OWN983028 PGJ983028 PQF983028 QAB983028 QJX983028 QTT983028 RDP983028 RNL983028 RXH983028 SHD983028 SQZ983028 TAV983028 TKR983028 TUN983028 UEJ983028 UOF983028 UYB983028 VHX983028 VRT983028 WBP983028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 right="0.7" top="0.75" bottom="0.75" header="0.3" footer="0.3"/>
  <pageSetup orientation="portrait" horizontalDpi="4294967295" verticalDpi="4294967295"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2:Z161"/>
  <sheetViews>
    <sheetView zoomScale="70" zoomScaleNormal="70" workbookViewId="0">
      <selection activeCell="B26" sqref="B26"/>
    </sheetView>
  </sheetViews>
  <sheetFormatPr baseColWidth="10" defaultRowHeight="15"/>
  <cols>
    <col min="1" max="1" width="3.140625" style="1" bestFit="1" customWidth="1"/>
    <col min="2" max="2" width="102.7109375" style="1" bestFit="1" customWidth="1"/>
    <col min="3" max="3" width="33.5703125" style="15" customWidth="1"/>
    <col min="4" max="4" width="26.7109375" style="1" customWidth="1"/>
    <col min="5" max="5" width="25" style="235" customWidth="1"/>
    <col min="6" max="6" width="29.7109375" style="234" customWidth="1"/>
    <col min="7" max="7" width="29.7109375" style="236" customWidth="1"/>
    <col min="8" max="8" width="24.5703125" style="237" customWidth="1"/>
    <col min="9" max="9" width="34.42578125" style="234" bestFit="1" customWidth="1"/>
    <col min="10" max="10" width="23.5703125" style="234" customWidth="1"/>
    <col min="11" max="11" width="14.7109375" style="234" bestFit="1" customWidth="1"/>
    <col min="12" max="12" width="20.140625" style="234" customWidth="1"/>
    <col min="13" max="13" width="18.7109375" style="234" customWidth="1"/>
    <col min="14" max="14" width="22.140625" style="234" customWidth="1"/>
    <col min="15" max="15" width="26.140625" style="234" customWidth="1"/>
    <col min="16" max="16" width="19.5703125" style="234" bestFit="1" customWidth="1"/>
    <col min="17" max="17" width="41.140625" style="234"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465</v>
      </c>
      <c r="D6" s="1258"/>
      <c r="E6" s="1258"/>
      <c r="F6" s="1258"/>
      <c r="G6" s="1258"/>
      <c r="H6" s="1258"/>
      <c r="I6" s="1258"/>
      <c r="J6" s="1258"/>
      <c r="K6" s="1258"/>
      <c r="L6" s="1258"/>
      <c r="M6" s="1258"/>
      <c r="N6" s="1259"/>
    </row>
    <row r="7" spans="2:16" ht="16.5" thickBot="1">
      <c r="B7" s="5" t="s">
        <v>4</v>
      </c>
      <c r="C7" s="1258" t="s">
        <v>310</v>
      </c>
      <c r="D7" s="1258"/>
      <c r="E7" s="1258"/>
      <c r="F7" s="1258"/>
      <c r="G7" s="1258"/>
      <c r="H7" s="1258"/>
      <c r="I7" s="1258"/>
      <c r="J7" s="1258"/>
      <c r="K7" s="1258"/>
      <c r="L7" s="1258"/>
      <c r="M7" s="1258"/>
      <c r="N7" s="1259"/>
    </row>
    <row r="8" spans="2:16" ht="16.5" thickBot="1">
      <c r="B8" s="5" t="s">
        <v>5</v>
      </c>
      <c r="C8" s="1258" t="s">
        <v>311</v>
      </c>
      <c r="D8" s="1258"/>
      <c r="E8" s="1258"/>
      <c r="F8" s="1258"/>
      <c r="G8" s="1258"/>
      <c r="H8" s="1258"/>
      <c r="I8" s="1258"/>
      <c r="J8" s="1258"/>
      <c r="K8" s="1258"/>
      <c r="L8" s="1258"/>
      <c r="M8" s="1258"/>
      <c r="N8" s="1259"/>
    </row>
    <row r="9" spans="2:16" ht="16.5" thickBot="1">
      <c r="B9" s="5" t="s">
        <v>7</v>
      </c>
      <c r="C9" s="1260">
        <v>42</v>
      </c>
      <c r="D9" s="1260"/>
      <c r="E9" s="1261"/>
      <c r="F9" s="238"/>
      <c r="G9" s="3"/>
      <c r="H9" s="239"/>
      <c r="I9" s="238"/>
      <c r="J9" s="238"/>
      <c r="K9" s="238"/>
      <c r="L9" s="238"/>
      <c r="M9" s="238"/>
      <c r="N9" s="241"/>
    </row>
    <row r="10" spans="2:16" ht="16.5" thickBot="1">
      <c r="B10" s="8" t="s">
        <v>8</v>
      </c>
      <c r="C10" s="9">
        <v>41977</v>
      </c>
      <c r="D10" s="10"/>
      <c r="E10" s="242"/>
      <c r="F10" s="242"/>
      <c r="G10" s="10"/>
      <c r="H10" s="243"/>
      <c r="I10" s="242"/>
      <c r="J10" s="242"/>
      <c r="K10" s="242"/>
      <c r="L10" s="242"/>
      <c r="M10" s="242"/>
      <c r="N10" s="245"/>
    </row>
    <row r="11" spans="2:16" ht="15.75">
      <c r="B11" s="12"/>
      <c r="C11" s="246"/>
      <c r="D11" s="14"/>
      <c r="E11" s="247"/>
      <c r="F11" s="247"/>
      <c r="G11" s="14"/>
      <c r="H11" s="248"/>
      <c r="N11" s="247"/>
    </row>
    <row r="12" spans="2:16">
      <c r="N12" s="249"/>
    </row>
    <row r="13" spans="2:16" ht="45.75" customHeight="1">
      <c r="B13" s="1262" t="s">
        <v>9</v>
      </c>
      <c r="C13" s="1262"/>
      <c r="D13" s="17" t="s">
        <v>10</v>
      </c>
      <c r="E13" s="250" t="s">
        <v>11</v>
      </c>
      <c r="F13" s="251" t="s">
        <v>12</v>
      </c>
      <c r="G13" s="1230"/>
      <c r="I13" s="253"/>
      <c r="J13" s="253"/>
      <c r="K13" s="253"/>
      <c r="L13" s="253"/>
      <c r="M13" s="253"/>
      <c r="N13" s="249"/>
    </row>
    <row r="14" spans="2:16">
      <c r="B14" s="1262"/>
      <c r="C14" s="1262"/>
      <c r="D14" s="17"/>
      <c r="E14" s="208"/>
      <c r="F14" s="254"/>
      <c r="G14" s="1231"/>
      <c r="I14" s="256"/>
      <c r="J14" s="256"/>
      <c r="K14" s="256"/>
      <c r="L14" s="256"/>
      <c r="M14" s="256"/>
      <c r="N14" s="249"/>
    </row>
    <row r="15" spans="2:16">
      <c r="B15" s="1262"/>
      <c r="C15" s="1262"/>
      <c r="D15" s="17"/>
      <c r="E15" s="208"/>
      <c r="F15" s="254"/>
      <c r="G15" s="1231"/>
      <c r="I15" s="256"/>
      <c r="J15" s="256"/>
      <c r="K15" s="256"/>
      <c r="L15" s="256"/>
      <c r="M15" s="256"/>
      <c r="N15" s="249"/>
    </row>
    <row r="16" spans="2:16">
      <c r="B16" s="1262"/>
      <c r="C16" s="1262"/>
      <c r="D16" s="17"/>
      <c r="E16" s="208"/>
      <c r="F16" s="254"/>
      <c r="G16" s="1231"/>
      <c r="I16" s="256"/>
      <c r="J16" s="256"/>
      <c r="K16" s="256"/>
      <c r="L16" s="256"/>
      <c r="M16" s="256"/>
      <c r="N16" s="249"/>
    </row>
    <row r="17" spans="1:14">
      <c r="B17" s="1262"/>
      <c r="C17" s="1262"/>
      <c r="D17" s="17"/>
      <c r="E17" s="257"/>
      <c r="F17" s="254"/>
      <c r="G17" s="1231"/>
      <c r="H17" s="258"/>
      <c r="I17" s="256"/>
      <c r="J17" s="256"/>
      <c r="K17" s="256"/>
      <c r="L17" s="256"/>
      <c r="M17" s="256"/>
    </row>
    <row r="18" spans="1:14">
      <c r="B18" s="1262"/>
      <c r="C18" s="1262"/>
      <c r="D18" s="17"/>
      <c r="E18" s="257"/>
      <c r="F18" s="254"/>
      <c r="G18" s="1231"/>
      <c r="H18" s="258"/>
      <c r="I18" s="256"/>
      <c r="J18" s="256"/>
      <c r="K18" s="256"/>
      <c r="L18" s="256"/>
      <c r="M18" s="256"/>
    </row>
    <row r="19" spans="1:14">
      <c r="B19" s="1262"/>
      <c r="C19" s="1262"/>
      <c r="D19" s="17"/>
      <c r="E19" s="257"/>
      <c r="F19" s="254"/>
      <c r="G19" s="1231"/>
      <c r="H19" s="258"/>
    </row>
    <row r="20" spans="1:14">
      <c r="B20" s="1262"/>
      <c r="C20" s="1262"/>
      <c r="D20" s="17">
        <v>42</v>
      </c>
      <c r="E20" s="257">
        <v>626484300</v>
      </c>
      <c r="F20" s="254">
        <v>300</v>
      </c>
      <c r="G20" s="1231"/>
      <c r="H20" s="258"/>
    </row>
    <row r="21" spans="1:14" ht="15.75" thickBot="1">
      <c r="B21" s="1263" t="s">
        <v>13</v>
      </c>
      <c r="C21" s="1264"/>
      <c r="D21" s="17"/>
      <c r="E21" s="29">
        <f>SUM(E14:E20)</f>
        <v>626484300</v>
      </c>
      <c r="F21" s="259">
        <f>SUM(F14:F20)</f>
        <v>300</v>
      </c>
      <c r="G21" s="1231"/>
      <c r="H21" s="258"/>
    </row>
    <row r="22" spans="1:14" ht="55.5" customHeight="1" thickBot="1">
      <c r="A22" s="30"/>
      <c r="B22" s="31" t="s">
        <v>14</v>
      </c>
      <c r="C22" s="260" t="s">
        <v>15</v>
      </c>
      <c r="E22" s="252"/>
      <c r="F22" s="253"/>
      <c r="G22" s="261"/>
      <c r="H22" s="262"/>
      <c r="I22" s="264"/>
      <c r="J22" s="264"/>
      <c r="K22" s="264"/>
      <c r="L22" s="264"/>
      <c r="M22" s="264"/>
    </row>
    <row r="23" spans="1:14" ht="15.75" thickBot="1">
      <c r="A23" s="33">
        <v>1</v>
      </c>
      <c r="C23" s="265">
        <f>F21*80%</f>
        <v>240</v>
      </c>
      <c r="D23" s="266"/>
      <c r="E23" s="267">
        <f>E21</f>
        <v>626484300</v>
      </c>
      <c r="F23" s="268"/>
      <c r="G23" s="269"/>
      <c r="H23" s="270"/>
      <c r="I23" s="264"/>
      <c r="J23" s="264"/>
      <c r="K23" s="264"/>
      <c r="L23" s="264"/>
      <c r="M23" s="264"/>
    </row>
    <row r="24" spans="1:14">
      <c r="A24" s="39"/>
      <c r="C24" s="271"/>
      <c r="D24" s="23"/>
      <c r="E24" s="272"/>
      <c r="F24" s="268"/>
      <c r="G24" s="269"/>
      <c r="H24" s="270"/>
      <c r="I24" s="264"/>
      <c r="J24" s="264"/>
      <c r="K24" s="264"/>
      <c r="L24" s="264"/>
      <c r="M24" s="264"/>
    </row>
    <row r="25" spans="1:14">
      <c r="A25" s="39"/>
      <c r="C25" s="271"/>
      <c r="D25" s="23"/>
      <c r="E25" s="272"/>
      <c r="F25" s="268"/>
      <c r="G25" s="269"/>
      <c r="H25" s="270"/>
      <c r="I25" s="264"/>
      <c r="J25" s="264"/>
      <c r="K25" s="264"/>
      <c r="L25" s="264"/>
      <c r="M25" s="264"/>
    </row>
    <row r="26" spans="1:14">
      <c r="A26" s="39"/>
      <c r="B26" s="42" t="s">
        <v>16</v>
      </c>
      <c r="C26" s="141"/>
      <c r="D26"/>
      <c r="E26" s="273"/>
      <c r="F26" s="274"/>
      <c r="G26" s="275"/>
      <c r="H26" s="276"/>
      <c r="N26" s="249"/>
    </row>
    <row r="27" spans="1:14">
      <c r="A27" s="39"/>
      <c r="B27"/>
      <c r="C27" s="141"/>
      <c r="D27"/>
      <c r="E27" s="273"/>
      <c r="F27" s="274"/>
      <c r="G27" s="275"/>
      <c r="H27" s="276"/>
      <c r="N27" s="249"/>
    </row>
    <row r="28" spans="1:14">
      <c r="A28" s="39"/>
      <c r="B28" s="43" t="s">
        <v>17</v>
      </c>
      <c r="C28" s="43" t="s">
        <v>18</v>
      </c>
      <c r="D28" s="43" t="s">
        <v>19</v>
      </c>
      <c r="E28" s="273"/>
      <c r="F28" s="274"/>
      <c r="G28" s="275"/>
      <c r="H28" s="276"/>
      <c r="N28" s="249"/>
    </row>
    <row r="29" spans="1:14">
      <c r="A29" s="39"/>
      <c r="B29" s="44" t="s">
        <v>20</v>
      </c>
      <c r="C29" s="187"/>
      <c r="D29" s="44" t="s">
        <v>184</v>
      </c>
      <c r="E29" s="273"/>
      <c r="F29" s="274"/>
      <c r="G29" s="275"/>
      <c r="H29" s="276"/>
      <c r="N29" s="249"/>
    </row>
    <row r="30" spans="1:14">
      <c r="A30" s="39"/>
      <c r="B30" s="44" t="s">
        <v>21</v>
      </c>
      <c r="C30" s="187"/>
      <c r="D30" s="44" t="s">
        <v>184</v>
      </c>
      <c r="E30" s="273"/>
      <c r="F30" s="274"/>
      <c r="G30" s="275"/>
      <c r="H30" s="276"/>
      <c r="N30" s="249"/>
    </row>
    <row r="31" spans="1:14">
      <c r="A31" s="39"/>
      <c r="B31" s="44" t="s">
        <v>22</v>
      </c>
      <c r="C31" s="187" t="s">
        <v>184</v>
      </c>
      <c r="D31" s="44"/>
      <c r="E31" s="273"/>
      <c r="F31" s="274"/>
      <c r="G31" s="275"/>
      <c r="H31" s="276"/>
      <c r="N31" s="249"/>
    </row>
    <row r="32" spans="1:14">
      <c r="A32" s="39"/>
      <c r="B32" s="44" t="s">
        <v>23</v>
      </c>
      <c r="C32" s="187"/>
      <c r="D32" s="44" t="s">
        <v>184</v>
      </c>
      <c r="E32" s="273"/>
      <c r="F32" s="274"/>
      <c r="G32" s="275"/>
      <c r="H32" s="276"/>
      <c r="N32" s="249"/>
    </row>
    <row r="33" spans="1:14">
      <c r="A33" s="39"/>
      <c r="B33" s="44" t="s">
        <v>466</v>
      </c>
      <c r="C33" s="187" t="s">
        <v>184</v>
      </c>
      <c r="D33" s="44"/>
      <c r="E33" s="273"/>
      <c r="F33" s="274"/>
      <c r="G33" s="275"/>
      <c r="H33" s="276"/>
      <c r="N33" s="249"/>
    </row>
    <row r="34" spans="1:14">
      <c r="A34" s="39"/>
      <c r="B34" s="32"/>
      <c r="C34" s="404"/>
      <c r="D34" s="32"/>
      <c r="E34" s="273"/>
      <c r="F34" s="274"/>
      <c r="G34" s="275"/>
      <c r="H34" s="276"/>
      <c r="N34" s="249"/>
    </row>
    <row r="35" spans="1:14">
      <c r="A35" s="39"/>
      <c r="B35"/>
      <c r="C35" s="141"/>
      <c r="D35"/>
      <c r="E35" s="273"/>
      <c r="F35" s="274"/>
      <c r="G35" s="275"/>
      <c r="H35" s="276"/>
      <c r="N35" s="249"/>
    </row>
    <row r="36" spans="1:14">
      <c r="A36" s="39"/>
      <c r="B36"/>
      <c r="C36" s="141"/>
      <c r="D36"/>
      <c r="E36" s="273"/>
      <c r="F36" s="274"/>
      <c r="G36" s="275"/>
      <c r="H36" s="276"/>
      <c r="N36" s="249"/>
    </row>
    <row r="37" spans="1:14">
      <c r="A37" s="39"/>
      <c r="B37" s="42" t="s">
        <v>25</v>
      </c>
      <c r="C37" s="141"/>
      <c r="D37"/>
      <c r="E37" s="273"/>
      <c r="F37" s="274"/>
      <c r="G37" s="275"/>
      <c r="H37" s="276"/>
      <c r="N37" s="249"/>
    </row>
    <row r="38" spans="1:14">
      <c r="A38" s="39"/>
      <c r="B38"/>
      <c r="C38" s="141"/>
      <c r="D38"/>
      <c r="E38" s="273"/>
      <c r="F38" s="274"/>
      <c r="G38" s="275"/>
      <c r="H38" s="276"/>
      <c r="N38" s="249"/>
    </row>
    <row r="39" spans="1:14">
      <c r="A39" s="39"/>
      <c r="B39"/>
      <c r="C39" s="141"/>
      <c r="D39"/>
      <c r="E39" s="273"/>
      <c r="F39" s="274"/>
      <c r="G39" s="275"/>
      <c r="H39" s="276"/>
      <c r="N39" s="249"/>
    </row>
    <row r="40" spans="1:14">
      <c r="A40" s="39"/>
      <c r="B40" s="43" t="s">
        <v>17</v>
      </c>
      <c r="C40" s="43" t="s">
        <v>26</v>
      </c>
      <c r="D40" s="48" t="s">
        <v>27</v>
      </c>
      <c r="E40" s="277" t="s">
        <v>28</v>
      </c>
      <c r="F40" s="274"/>
      <c r="G40" s="275"/>
      <c r="H40" s="276"/>
      <c r="N40" s="249"/>
    </row>
    <row r="41" spans="1:14" ht="28.5">
      <c r="A41" s="39"/>
      <c r="B41" s="49" t="s">
        <v>29</v>
      </c>
      <c r="C41" s="50">
        <v>40</v>
      </c>
      <c r="D41" s="278">
        <f>E135</f>
        <v>0</v>
      </c>
      <c r="E41" s="1540">
        <f>+D41+D42</f>
        <v>10</v>
      </c>
      <c r="F41" s="274"/>
      <c r="G41" s="275"/>
      <c r="H41" s="276"/>
      <c r="N41" s="249"/>
    </row>
    <row r="42" spans="1:14" ht="42.75">
      <c r="A42" s="39"/>
      <c r="B42" s="49" t="s">
        <v>30</v>
      </c>
      <c r="C42" s="50">
        <v>60</v>
      </c>
      <c r="D42" s="187">
        <v>10</v>
      </c>
      <c r="E42" s="1543"/>
      <c r="F42" s="274"/>
      <c r="G42" s="275"/>
      <c r="H42" s="276"/>
      <c r="N42" s="249"/>
    </row>
    <row r="43" spans="1:14">
      <c r="A43" s="39"/>
      <c r="C43" s="271"/>
      <c r="D43" s="23"/>
      <c r="E43" s="272"/>
      <c r="F43" s="268"/>
      <c r="G43" s="269"/>
      <c r="H43" s="270"/>
      <c r="I43" s="264"/>
      <c r="J43" s="264"/>
      <c r="K43" s="264"/>
      <c r="L43" s="264"/>
      <c r="M43" s="264"/>
    </row>
    <row r="44" spans="1:14">
      <c r="A44" s="39"/>
      <c r="C44" s="271"/>
      <c r="D44" s="23"/>
      <c r="E44" s="272"/>
      <c r="F44" s="268"/>
      <c r="G44" s="269"/>
      <c r="H44" s="270"/>
      <c r="I44" s="264"/>
      <c r="J44" s="264"/>
      <c r="K44" s="264"/>
      <c r="L44" s="264"/>
      <c r="M44" s="264"/>
    </row>
    <row r="45" spans="1:14">
      <c r="A45" s="39"/>
      <c r="C45" s="271"/>
      <c r="D45" s="23"/>
      <c r="E45" s="272"/>
      <c r="F45" s="268"/>
      <c r="G45" s="269"/>
      <c r="H45" s="270"/>
      <c r="I45" s="264"/>
      <c r="J45" s="264"/>
      <c r="K45" s="264"/>
      <c r="L45" s="264"/>
      <c r="M45" s="264"/>
    </row>
    <row r="46" spans="1:14" ht="15.75" thickBot="1">
      <c r="M46" s="1636"/>
      <c r="N46" s="1636"/>
    </row>
    <row r="47" spans="1:14">
      <c r="B47" s="42" t="s">
        <v>32</v>
      </c>
      <c r="M47" s="279"/>
      <c r="N47" s="279"/>
    </row>
    <row r="48" spans="1:14" ht="15.75" thickBot="1">
      <c r="M48" s="279"/>
      <c r="N48" s="279"/>
    </row>
    <row r="49" spans="1:26" s="15" customFormat="1" ht="109.5" customHeight="1">
      <c r="B49" s="52" t="s">
        <v>33</v>
      </c>
      <c r="C49" s="52" t="s">
        <v>34</v>
      </c>
      <c r="D49" s="52" t="s">
        <v>35</v>
      </c>
      <c r="E49" s="280" t="s">
        <v>36</v>
      </c>
      <c r="F49" s="281" t="s">
        <v>37</v>
      </c>
      <c r="G49" s="282" t="s">
        <v>38</v>
      </c>
      <c r="H49" s="280" t="s">
        <v>39</v>
      </c>
      <c r="I49" s="281" t="s">
        <v>40</v>
      </c>
      <c r="J49" s="281" t="s">
        <v>41</v>
      </c>
      <c r="K49" s="281" t="s">
        <v>42</v>
      </c>
      <c r="L49" s="281" t="s">
        <v>43</v>
      </c>
      <c r="M49" s="281" t="s">
        <v>44</v>
      </c>
      <c r="N49" s="281" t="s">
        <v>45</v>
      </c>
      <c r="O49" s="281" t="s">
        <v>46</v>
      </c>
      <c r="P49" s="284" t="s">
        <v>47</v>
      </c>
      <c r="Q49" s="284" t="s">
        <v>48</v>
      </c>
    </row>
    <row r="50" spans="1:26" s="296" customFormat="1" ht="75.75" customHeight="1">
      <c r="A50" s="285">
        <v>1</v>
      </c>
      <c r="B50" s="297" t="s">
        <v>313</v>
      </c>
      <c r="C50" s="405" t="s">
        <v>314</v>
      </c>
      <c r="D50" s="299" t="s">
        <v>49</v>
      </c>
      <c r="E50" s="300" t="s">
        <v>315</v>
      </c>
      <c r="F50" s="294" t="s">
        <v>18</v>
      </c>
      <c r="G50" s="303" t="s">
        <v>223</v>
      </c>
      <c r="H50" s="301">
        <v>40182</v>
      </c>
      <c r="I50" s="406">
        <v>40543</v>
      </c>
      <c r="J50" s="294" t="s">
        <v>19</v>
      </c>
      <c r="K50" s="294">
        <f>(DAYS360(H50,I50))/30</f>
        <v>11.9</v>
      </c>
      <c r="L50" s="294">
        <v>40</v>
      </c>
      <c r="M50" s="294"/>
      <c r="N50" s="303" t="s">
        <v>223</v>
      </c>
      <c r="O50" s="294">
        <v>209951170</v>
      </c>
      <c r="P50" s="294">
        <v>69</v>
      </c>
      <c r="Q50" s="1637" t="s">
        <v>467</v>
      </c>
      <c r="R50" s="295"/>
      <c r="S50" s="295"/>
      <c r="T50" s="295"/>
      <c r="U50" s="295"/>
      <c r="V50" s="295"/>
      <c r="W50" s="295"/>
      <c r="X50" s="295"/>
      <c r="Y50" s="295"/>
      <c r="Z50" s="295"/>
    </row>
    <row r="51" spans="1:26" s="296" customFormat="1" ht="57">
      <c r="A51" s="285">
        <f>+A50+1</f>
        <v>2</v>
      </c>
      <c r="B51" s="297" t="s">
        <v>313</v>
      </c>
      <c r="C51" s="405" t="s">
        <v>314</v>
      </c>
      <c r="D51" s="299" t="s">
        <v>49</v>
      </c>
      <c r="E51" s="300" t="s">
        <v>317</v>
      </c>
      <c r="F51" s="294" t="s">
        <v>18</v>
      </c>
      <c r="G51" s="303" t="s">
        <v>223</v>
      </c>
      <c r="H51" s="301">
        <v>40546</v>
      </c>
      <c r="I51" s="406">
        <v>40908</v>
      </c>
      <c r="J51" s="294" t="s">
        <v>19</v>
      </c>
      <c r="K51" s="294">
        <f t="shared" ref="K51:K57" si="0">(DAYS360(H51,I51))/30</f>
        <v>11.933333333333334</v>
      </c>
      <c r="L51" s="294">
        <v>40</v>
      </c>
      <c r="M51" s="294"/>
      <c r="N51" s="303" t="s">
        <v>223</v>
      </c>
      <c r="O51" s="294">
        <v>144648488</v>
      </c>
      <c r="P51" s="294">
        <v>70</v>
      </c>
      <c r="Q51" s="1638"/>
      <c r="R51" s="295"/>
      <c r="S51" s="295"/>
      <c r="T51" s="295"/>
      <c r="U51" s="295"/>
      <c r="V51" s="295"/>
      <c r="W51" s="295"/>
      <c r="X51" s="295"/>
      <c r="Y51" s="295"/>
      <c r="Z51" s="295"/>
    </row>
    <row r="52" spans="1:26" s="296" customFormat="1" ht="57">
      <c r="A52" s="285">
        <f t="shared" ref="A52:A56" si="1">+A51+1</f>
        <v>3</v>
      </c>
      <c r="B52" s="297" t="s">
        <v>313</v>
      </c>
      <c r="C52" s="405" t="s">
        <v>314</v>
      </c>
      <c r="D52" s="299" t="s">
        <v>49</v>
      </c>
      <c r="E52" s="300" t="s">
        <v>318</v>
      </c>
      <c r="F52" s="294" t="s">
        <v>18</v>
      </c>
      <c r="G52" s="303" t="s">
        <v>223</v>
      </c>
      <c r="H52" s="301">
        <v>40925</v>
      </c>
      <c r="I52" s="406">
        <v>41273</v>
      </c>
      <c r="J52" s="294" t="s">
        <v>19</v>
      </c>
      <c r="K52" s="294">
        <f t="shared" si="0"/>
        <v>11.433333333333334</v>
      </c>
      <c r="L52" s="294">
        <v>40</v>
      </c>
      <c r="M52" s="294"/>
      <c r="N52" s="303" t="s">
        <v>223</v>
      </c>
      <c r="O52" s="294">
        <v>115981643</v>
      </c>
      <c r="P52" s="294">
        <v>70</v>
      </c>
      <c r="Q52" s="1638"/>
      <c r="R52" s="295"/>
      <c r="S52" s="295"/>
      <c r="T52" s="295"/>
      <c r="U52" s="295"/>
      <c r="V52" s="295"/>
      <c r="W52" s="295"/>
      <c r="X52" s="295"/>
      <c r="Y52" s="295"/>
      <c r="Z52" s="295"/>
    </row>
    <row r="53" spans="1:26" s="296" customFormat="1" ht="57" customHeight="1">
      <c r="A53" s="285">
        <f t="shared" si="1"/>
        <v>4</v>
      </c>
      <c r="B53" s="286" t="s">
        <v>313</v>
      </c>
      <c r="C53" s="407" t="s">
        <v>314</v>
      </c>
      <c r="D53" s="288" t="s">
        <v>49</v>
      </c>
      <c r="E53" s="289" t="s">
        <v>319</v>
      </c>
      <c r="F53" s="290" t="s">
        <v>18</v>
      </c>
      <c r="G53" s="303" t="s">
        <v>223</v>
      </c>
      <c r="H53" s="292">
        <v>41291</v>
      </c>
      <c r="I53" s="408">
        <v>41639</v>
      </c>
      <c r="J53" s="290" t="s">
        <v>19</v>
      </c>
      <c r="K53" s="294">
        <f t="shared" si="0"/>
        <v>11.466666666666667</v>
      </c>
      <c r="L53" s="294">
        <v>40</v>
      </c>
      <c r="M53" s="294"/>
      <c r="N53" s="303" t="s">
        <v>223</v>
      </c>
      <c r="O53" s="290">
        <v>210725530</v>
      </c>
      <c r="P53" s="290">
        <v>71</v>
      </c>
      <c r="Q53" s="1638"/>
      <c r="R53" s="409"/>
      <c r="S53" s="295"/>
      <c r="T53" s="295"/>
      <c r="U53" s="295"/>
      <c r="V53" s="295"/>
      <c r="W53" s="295"/>
      <c r="X53" s="295"/>
      <c r="Y53" s="295"/>
      <c r="Z53" s="295"/>
    </row>
    <row r="54" spans="1:26" s="296" customFormat="1" ht="57">
      <c r="A54" s="285">
        <f t="shared" si="1"/>
        <v>5</v>
      </c>
      <c r="B54" s="286" t="s">
        <v>313</v>
      </c>
      <c r="C54" s="407" t="s">
        <v>314</v>
      </c>
      <c r="D54" s="288" t="s">
        <v>49</v>
      </c>
      <c r="E54" s="289" t="s">
        <v>320</v>
      </c>
      <c r="F54" s="290" t="s">
        <v>18</v>
      </c>
      <c r="G54" s="303" t="s">
        <v>223</v>
      </c>
      <c r="H54" s="292">
        <v>41652</v>
      </c>
      <c r="I54" s="408">
        <v>41961</v>
      </c>
      <c r="J54" s="290" t="s">
        <v>19</v>
      </c>
      <c r="K54" s="294">
        <f t="shared" si="0"/>
        <v>10.166666666666666</v>
      </c>
      <c r="L54" s="294">
        <v>40</v>
      </c>
      <c r="M54" s="294"/>
      <c r="N54" s="303" t="s">
        <v>223</v>
      </c>
      <c r="O54" s="290">
        <v>207053098</v>
      </c>
      <c r="P54" s="290">
        <v>71</v>
      </c>
      <c r="Q54" s="1638"/>
      <c r="R54" s="409"/>
      <c r="S54" s="295"/>
      <c r="T54" s="295"/>
      <c r="U54" s="295"/>
      <c r="V54" s="295"/>
      <c r="W54" s="295"/>
      <c r="X54" s="295"/>
      <c r="Y54" s="295"/>
      <c r="Z54" s="295"/>
    </row>
    <row r="55" spans="1:26" s="296" customFormat="1" ht="57">
      <c r="A55" s="285">
        <f t="shared" si="1"/>
        <v>6</v>
      </c>
      <c r="B55" s="286" t="s">
        <v>313</v>
      </c>
      <c r="C55" s="407" t="s">
        <v>321</v>
      </c>
      <c r="D55" s="288" t="s">
        <v>49</v>
      </c>
      <c r="E55" s="289" t="s">
        <v>322</v>
      </c>
      <c r="F55" s="290" t="s">
        <v>18</v>
      </c>
      <c r="G55" s="303" t="s">
        <v>223</v>
      </c>
      <c r="H55" s="292">
        <v>40546</v>
      </c>
      <c r="I55" s="408">
        <v>40880</v>
      </c>
      <c r="J55" s="290" t="s">
        <v>19</v>
      </c>
      <c r="K55" s="294">
        <f t="shared" si="0"/>
        <v>11</v>
      </c>
      <c r="L55" s="294">
        <v>68</v>
      </c>
      <c r="M55" s="294"/>
      <c r="N55" s="303" t="s">
        <v>223</v>
      </c>
      <c r="O55" s="290">
        <v>152304102</v>
      </c>
      <c r="P55" s="290">
        <v>76</v>
      </c>
      <c r="Q55" s="1638"/>
      <c r="R55" s="409"/>
      <c r="S55" s="295"/>
      <c r="T55" s="295"/>
      <c r="U55" s="295"/>
      <c r="V55" s="295"/>
      <c r="W55" s="295"/>
      <c r="X55" s="295"/>
      <c r="Y55" s="295"/>
      <c r="Z55" s="295"/>
    </row>
    <row r="56" spans="1:26" s="296" customFormat="1" ht="57">
      <c r="A56" s="285">
        <f t="shared" si="1"/>
        <v>7</v>
      </c>
      <c r="B56" s="297" t="s">
        <v>313</v>
      </c>
      <c r="C56" s="405" t="s">
        <v>321</v>
      </c>
      <c r="D56" s="299" t="s">
        <v>49</v>
      </c>
      <c r="E56" s="300" t="s">
        <v>323</v>
      </c>
      <c r="F56" s="294" t="s">
        <v>18</v>
      </c>
      <c r="G56" s="303" t="s">
        <v>223</v>
      </c>
      <c r="H56" s="301">
        <v>40925</v>
      </c>
      <c r="I56" s="406">
        <v>41273</v>
      </c>
      <c r="J56" s="294" t="s">
        <v>19</v>
      </c>
      <c r="K56" s="294">
        <f t="shared" si="0"/>
        <v>11.433333333333334</v>
      </c>
      <c r="L56" s="294">
        <v>68</v>
      </c>
      <c r="M56" s="294"/>
      <c r="N56" s="303" t="s">
        <v>223</v>
      </c>
      <c r="O56" s="294">
        <v>161737939</v>
      </c>
      <c r="P56" s="294">
        <v>76</v>
      </c>
      <c r="Q56" s="1638"/>
      <c r="R56" s="295"/>
      <c r="S56" s="295"/>
      <c r="T56" s="295"/>
      <c r="U56" s="295"/>
      <c r="V56" s="295"/>
      <c r="W56" s="295"/>
      <c r="X56" s="295"/>
      <c r="Y56" s="295"/>
      <c r="Z56" s="295"/>
    </row>
    <row r="57" spans="1:26" s="296" customFormat="1" ht="82.5" customHeight="1">
      <c r="A57" s="285">
        <v>8</v>
      </c>
      <c r="B57" s="297" t="s">
        <v>313</v>
      </c>
      <c r="C57" s="405" t="s">
        <v>321</v>
      </c>
      <c r="D57" s="299" t="s">
        <v>49</v>
      </c>
      <c r="E57" s="300" t="s">
        <v>319</v>
      </c>
      <c r="F57" s="294" t="s">
        <v>18</v>
      </c>
      <c r="G57" s="303" t="s">
        <v>223</v>
      </c>
      <c r="H57" s="301">
        <v>41291</v>
      </c>
      <c r="I57" s="406">
        <v>41639</v>
      </c>
      <c r="J57" s="294" t="s">
        <v>19</v>
      </c>
      <c r="K57" s="294">
        <f t="shared" si="0"/>
        <v>11.466666666666667</v>
      </c>
      <c r="L57" s="294">
        <v>68</v>
      </c>
      <c r="M57" s="294"/>
      <c r="N57" s="303" t="s">
        <v>223</v>
      </c>
      <c r="O57" s="294">
        <v>210725530</v>
      </c>
      <c r="P57" s="294">
        <v>77</v>
      </c>
      <c r="Q57" s="1639"/>
      <c r="R57" s="295"/>
      <c r="S57" s="295"/>
      <c r="T57" s="295"/>
      <c r="U57" s="295"/>
      <c r="V57" s="295"/>
      <c r="W57" s="295"/>
      <c r="X57" s="295"/>
      <c r="Y57" s="295"/>
      <c r="Z57" s="295"/>
    </row>
    <row r="58" spans="1:26" s="296" customFormat="1" ht="14.25">
      <c r="A58" s="285"/>
      <c r="B58" s="297" t="s">
        <v>28</v>
      </c>
      <c r="C58" s="298"/>
      <c r="D58" s="299"/>
      <c r="E58" s="300"/>
      <c r="F58" s="294"/>
      <c r="G58" s="294"/>
      <c r="H58" s="301"/>
      <c r="I58" s="406"/>
      <c r="J58" s="294"/>
      <c r="K58" s="304">
        <f>SUM(K50:K57)</f>
        <v>90.800000000000011</v>
      </c>
      <c r="L58" s="294">
        <f>SUM(L50:L57)</f>
        <v>404</v>
      </c>
      <c r="M58" s="294">
        <f>SUM(M50:M57)</f>
        <v>0</v>
      </c>
      <c r="N58" s="294">
        <f>SUM(N50:N57)</f>
        <v>0</v>
      </c>
      <c r="O58" s="294"/>
      <c r="P58" s="294"/>
      <c r="Q58" s="300"/>
    </row>
    <row r="59" spans="1:26" s="305" customFormat="1" ht="14.25">
      <c r="C59" s="306"/>
      <c r="E59" s="307"/>
      <c r="F59" s="308"/>
      <c r="G59" s="309"/>
      <c r="H59" s="310"/>
      <c r="I59" s="308"/>
      <c r="J59" s="308"/>
      <c r="K59" s="308"/>
      <c r="L59" s="308"/>
      <c r="M59" s="308"/>
      <c r="N59" s="308"/>
      <c r="O59" s="308"/>
      <c r="P59" s="308"/>
      <c r="Q59" s="308"/>
    </row>
    <row r="60" spans="1:26" s="305" customFormat="1">
      <c r="B60" s="1647" t="s">
        <v>60</v>
      </c>
      <c r="C60" s="1647" t="s">
        <v>61</v>
      </c>
      <c r="D60" s="1635" t="s">
        <v>62</v>
      </c>
      <c r="E60" s="1635"/>
      <c r="F60" s="308"/>
      <c r="G60" s="309"/>
      <c r="H60" s="310"/>
      <c r="I60" s="308"/>
      <c r="J60" s="308"/>
      <c r="K60" s="308"/>
      <c r="L60" s="308"/>
      <c r="M60" s="308"/>
      <c r="N60" s="308"/>
      <c r="O60" s="308"/>
      <c r="P60" s="308"/>
      <c r="Q60" s="308"/>
    </row>
    <row r="61" spans="1:26" s="305" customFormat="1">
      <c r="B61" s="1648"/>
      <c r="C61" s="1648"/>
      <c r="D61" s="311" t="s">
        <v>63</v>
      </c>
      <c r="E61" s="312" t="s">
        <v>64</v>
      </c>
      <c r="F61" s="308"/>
      <c r="G61" s="309"/>
      <c r="H61" s="310"/>
      <c r="I61" s="308"/>
      <c r="J61" s="308"/>
      <c r="K61" s="308"/>
      <c r="L61" s="308"/>
      <c r="M61" s="308"/>
      <c r="N61" s="308"/>
      <c r="O61" s="308"/>
      <c r="P61" s="308"/>
      <c r="Q61" s="308"/>
    </row>
    <row r="62" spans="1:26" s="305" customFormat="1" ht="30.6" customHeight="1">
      <c r="B62" s="313" t="s">
        <v>65</v>
      </c>
      <c r="C62" s="314">
        <f>+K58</f>
        <v>90.800000000000011</v>
      </c>
      <c r="D62" s="315"/>
      <c r="E62" s="316" t="s">
        <v>184</v>
      </c>
      <c r="F62" s="317"/>
      <c r="G62" s="318"/>
      <c r="H62" s="319"/>
      <c r="I62" s="317"/>
      <c r="J62" s="317"/>
      <c r="K62" s="317"/>
      <c r="L62" s="317"/>
      <c r="M62" s="317"/>
      <c r="N62" s="308"/>
      <c r="O62" s="308"/>
      <c r="P62" s="308"/>
      <c r="Q62" s="308"/>
    </row>
    <row r="63" spans="1:26" s="305" customFormat="1" ht="30" customHeight="1">
      <c r="B63" s="313" t="s">
        <v>66</v>
      </c>
      <c r="C63" s="314">
        <f>+M58</f>
        <v>0</v>
      </c>
      <c r="D63" s="315"/>
      <c r="E63" s="316" t="s">
        <v>184</v>
      </c>
      <c r="F63" s="308"/>
      <c r="G63" s="309"/>
      <c r="H63" s="310"/>
      <c r="I63" s="308"/>
      <c r="J63" s="308"/>
      <c r="K63" s="308"/>
      <c r="L63" s="308"/>
      <c r="M63" s="308"/>
      <c r="N63" s="308"/>
      <c r="O63" s="308"/>
      <c r="P63" s="308"/>
      <c r="Q63" s="308"/>
    </row>
    <row r="64" spans="1:26" s="112" customFormat="1">
      <c r="B64" s="113"/>
      <c r="C64" s="1274"/>
      <c r="D64" s="1274"/>
      <c r="E64" s="1274"/>
      <c r="F64" s="1274"/>
      <c r="G64" s="1274"/>
      <c r="H64" s="1274"/>
      <c r="I64" s="1274"/>
      <c r="J64" s="1274"/>
      <c r="K64" s="1274"/>
      <c r="L64" s="1274"/>
      <c r="M64" s="1274"/>
      <c r="N64" s="1274"/>
      <c r="O64" s="321"/>
      <c r="P64" s="321"/>
      <c r="Q64" s="321"/>
    </row>
    <row r="65" spans="2:17" ht="28.15" customHeight="1" thickBot="1"/>
    <row r="66" spans="2:17" ht="27" thickBot="1">
      <c r="B66" s="1275" t="s">
        <v>68</v>
      </c>
      <c r="C66" s="1275"/>
      <c r="D66" s="1275"/>
      <c r="E66" s="1275"/>
      <c r="F66" s="1275"/>
      <c r="G66" s="1275"/>
      <c r="H66" s="1275"/>
      <c r="I66" s="1275"/>
      <c r="J66" s="1275"/>
      <c r="K66" s="1275"/>
      <c r="L66" s="1275"/>
      <c r="M66" s="1275"/>
      <c r="N66" s="1275"/>
    </row>
    <row r="69" spans="2:17" ht="109.5" customHeight="1">
      <c r="B69" s="114" t="s">
        <v>69</v>
      </c>
      <c r="C69" s="115" t="s">
        <v>70</v>
      </c>
      <c r="D69" s="115" t="s">
        <v>71</v>
      </c>
      <c r="E69" s="322" t="s">
        <v>72</v>
      </c>
      <c r="F69" s="323" t="s">
        <v>73</v>
      </c>
      <c r="G69" s="324" t="s">
        <v>74</v>
      </c>
      <c r="H69" s="322" t="s">
        <v>75</v>
      </c>
      <c r="I69" s="323" t="s">
        <v>76</v>
      </c>
      <c r="J69" s="323" t="s">
        <v>77</v>
      </c>
      <c r="K69" s="323" t="s">
        <v>78</v>
      </c>
      <c r="L69" s="323" t="s">
        <v>79</v>
      </c>
      <c r="M69" s="326" t="s">
        <v>80</v>
      </c>
      <c r="N69" s="326" t="s">
        <v>81</v>
      </c>
      <c r="O69" s="1640" t="s">
        <v>82</v>
      </c>
      <c r="P69" s="1642"/>
      <c r="Q69" s="323" t="s">
        <v>83</v>
      </c>
    </row>
    <row r="70" spans="2:17" ht="159.75" customHeight="1">
      <c r="B70" s="119" t="s">
        <v>324</v>
      </c>
      <c r="C70" s="47" t="s">
        <v>155</v>
      </c>
      <c r="D70" s="120" t="s">
        <v>468</v>
      </c>
      <c r="E70" s="330">
        <v>300</v>
      </c>
      <c r="F70" s="331" t="s">
        <v>332</v>
      </c>
      <c r="G70" s="332" t="s">
        <v>332</v>
      </c>
      <c r="H70" s="333" t="s">
        <v>332</v>
      </c>
      <c r="I70" s="331" t="s">
        <v>18</v>
      </c>
      <c r="J70" s="410" t="s">
        <v>18</v>
      </c>
      <c r="K70" s="411" t="s">
        <v>18</v>
      </c>
      <c r="L70" s="411" t="s">
        <v>18</v>
      </c>
      <c r="M70" s="411" t="s">
        <v>18</v>
      </c>
      <c r="N70" s="411" t="s">
        <v>18</v>
      </c>
      <c r="O70" s="1643" t="s">
        <v>327</v>
      </c>
      <c r="P70" s="1644"/>
      <c r="Q70" s="335" t="s">
        <v>18</v>
      </c>
    </row>
    <row r="71" spans="2:17">
      <c r="B71" s="119"/>
      <c r="C71" s="47"/>
      <c r="D71" s="120"/>
      <c r="E71" s="330"/>
      <c r="F71" s="331"/>
      <c r="G71" s="332"/>
      <c r="H71" s="333"/>
      <c r="I71" s="331"/>
      <c r="J71" s="331"/>
      <c r="K71" s="335"/>
      <c r="L71" s="335"/>
      <c r="M71" s="335"/>
      <c r="N71" s="335"/>
      <c r="O71" s="1645"/>
      <c r="P71" s="1646"/>
      <c r="Q71" s="335"/>
    </row>
    <row r="72" spans="2:17">
      <c r="B72" s="119"/>
      <c r="C72" s="47"/>
      <c r="D72" s="120"/>
      <c r="E72" s="330"/>
      <c r="F72" s="331"/>
      <c r="G72" s="332"/>
      <c r="H72" s="333"/>
      <c r="I72" s="331"/>
      <c r="J72" s="331"/>
      <c r="K72" s="335"/>
      <c r="L72" s="335"/>
      <c r="M72" s="335"/>
      <c r="N72" s="335"/>
      <c r="O72" s="1645"/>
      <c r="P72" s="1646"/>
      <c r="Q72" s="335"/>
    </row>
    <row r="73" spans="2:17">
      <c r="B73" s="119"/>
      <c r="C73" s="47"/>
      <c r="D73" s="120"/>
      <c r="E73" s="330"/>
      <c r="F73" s="331"/>
      <c r="G73" s="332"/>
      <c r="H73" s="333"/>
      <c r="I73" s="331"/>
      <c r="J73" s="331"/>
      <c r="K73" s="335"/>
      <c r="L73" s="335"/>
      <c r="M73" s="335"/>
      <c r="N73" s="335"/>
      <c r="O73" s="1645"/>
      <c r="P73" s="1646"/>
      <c r="Q73" s="335"/>
    </row>
    <row r="74" spans="2:17">
      <c r="B74" s="119"/>
      <c r="C74" s="47"/>
      <c r="D74" s="120"/>
      <c r="E74" s="330"/>
      <c r="F74" s="331"/>
      <c r="G74" s="332"/>
      <c r="H74" s="333"/>
      <c r="I74" s="331"/>
      <c r="J74" s="331"/>
      <c r="K74" s="335"/>
      <c r="L74" s="335"/>
      <c r="M74" s="335"/>
      <c r="N74" s="335"/>
      <c r="O74" s="1645"/>
      <c r="P74" s="1646"/>
      <c r="Q74" s="335"/>
    </row>
    <row r="75" spans="2:17">
      <c r="B75" s="119"/>
      <c r="C75" s="47"/>
      <c r="D75" s="120"/>
      <c r="E75" s="330"/>
      <c r="F75" s="331"/>
      <c r="G75" s="332"/>
      <c r="H75" s="333"/>
      <c r="I75" s="331"/>
      <c r="J75" s="331"/>
      <c r="K75" s="335"/>
      <c r="L75" s="335"/>
      <c r="M75" s="335"/>
      <c r="N75" s="335"/>
      <c r="O75" s="1645"/>
      <c r="P75" s="1646"/>
      <c r="Q75" s="335"/>
    </row>
    <row r="76" spans="2:17">
      <c r="B76" s="44"/>
      <c r="C76" s="187"/>
      <c r="D76" s="44"/>
      <c r="E76" s="336"/>
      <c r="F76" s="335"/>
      <c r="G76" s="205"/>
      <c r="H76" s="337"/>
      <c r="I76" s="335"/>
      <c r="J76" s="335"/>
      <c r="K76" s="335"/>
      <c r="L76" s="335"/>
      <c r="M76" s="335"/>
      <c r="N76" s="335"/>
      <c r="O76" s="1645"/>
      <c r="P76" s="1646"/>
      <c r="Q76" s="335"/>
    </row>
    <row r="77" spans="2:17">
      <c r="B77" s="1" t="s">
        <v>88</v>
      </c>
    </row>
    <row r="78" spans="2:17">
      <c r="B78" s="1" t="s">
        <v>89</v>
      </c>
    </row>
    <row r="79" spans="2:17">
      <c r="B79" s="1" t="s">
        <v>90</v>
      </c>
    </row>
    <row r="81" spans="2:17" ht="15.75" thickBot="1"/>
    <row r="82" spans="2:17" ht="27" thickBot="1">
      <c r="B82" s="1268" t="s">
        <v>91</v>
      </c>
      <c r="C82" s="1269"/>
      <c r="D82" s="1269"/>
      <c r="E82" s="1269"/>
      <c r="F82" s="1269"/>
      <c r="G82" s="1269"/>
      <c r="H82" s="1269"/>
      <c r="I82" s="1269"/>
      <c r="J82" s="1269"/>
      <c r="K82" s="1269"/>
      <c r="L82" s="1269"/>
      <c r="M82" s="1269"/>
      <c r="N82" s="1270"/>
    </row>
    <row r="87" spans="2:17" ht="76.5" customHeight="1">
      <c r="B87" s="114" t="s">
        <v>92</v>
      </c>
      <c r="C87" s="114" t="s">
        <v>93</v>
      </c>
      <c r="D87" s="114" t="s">
        <v>94</v>
      </c>
      <c r="E87" s="338" t="s">
        <v>95</v>
      </c>
      <c r="F87" s="339" t="s">
        <v>96</v>
      </c>
      <c r="G87" s="340" t="s">
        <v>97</v>
      </c>
      <c r="H87" s="338" t="s">
        <v>98</v>
      </c>
      <c r="I87" s="339" t="s">
        <v>99</v>
      </c>
      <c r="J87" s="1640" t="s">
        <v>100</v>
      </c>
      <c r="K87" s="1641"/>
      <c r="L87" s="1642"/>
      <c r="M87" s="339" t="s">
        <v>101</v>
      </c>
      <c r="N87" s="339" t="s">
        <v>102</v>
      </c>
      <c r="O87" s="339" t="s">
        <v>103</v>
      </c>
      <c r="P87" s="1640" t="s">
        <v>82</v>
      </c>
      <c r="Q87" s="1642"/>
    </row>
    <row r="88" spans="2:17" ht="252" customHeight="1">
      <c r="B88" s="129" t="s">
        <v>469</v>
      </c>
      <c r="C88" s="217" t="s">
        <v>470</v>
      </c>
      <c r="D88" s="213" t="s">
        <v>471</v>
      </c>
      <c r="E88" s="342">
        <v>25289876</v>
      </c>
      <c r="F88" s="344" t="s">
        <v>472</v>
      </c>
      <c r="G88" s="344" t="s">
        <v>473</v>
      </c>
      <c r="H88" s="345">
        <v>39779</v>
      </c>
      <c r="I88" s="331" t="s">
        <v>332</v>
      </c>
      <c r="J88" s="346" t="s">
        <v>474</v>
      </c>
      <c r="K88" s="347" t="s">
        <v>475</v>
      </c>
      <c r="L88" s="347" t="s">
        <v>476</v>
      </c>
      <c r="M88" s="335" t="s">
        <v>18</v>
      </c>
      <c r="N88" s="335" t="s">
        <v>18</v>
      </c>
      <c r="O88" s="335" t="s">
        <v>18</v>
      </c>
      <c r="P88" s="1649" t="s">
        <v>477</v>
      </c>
      <c r="Q88" s="1649"/>
    </row>
    <row r="89" spans="2:17" ht="88.5" customHeight="1">
      <c r="B89" s="1428" t="s">
        <v>249</v>
      </c>
      <c r="C89" s="217" t="s">
        <v>478</v>
      </c>
      <c r="D89" s="213" t="s">
        <v>479</v>
      </c>
      <c r="E89" s="342">
        <v>25273142</v>
      </c>
      <c r="F89" s="344" t="s">
        <v>347</v>
      </c>
      <c r="G89" s="344" t="s">
        <v>480</v>
      </c>
      <c r="H89" s="349">
        <v>40627</v>
      </c>
      <c r="I89" s="346" t="s">
        <v>208</v>
      </c>
      <c r="J89" s="346" t="s">
        <v>481</v>
      </c>
      <c r="K89" s="346" t="s">
        <v>482</v>
      </c>
      <c r="L89" s="346" t="s">
        <v>483</v>
      </c>
      <c r="M89" s="346" t="s">
        <v>336</v>
      </c>
      <c r="N89" s="346" t="s">
        <v>18</v>
      </c>
      <c r="O89" s="346" t="s">
        <v>18</v>
      </c>
      <c r="P89" s="1650" t="s">
        <v>484</v>
      </c>
      <c r="Q89" s="1650"/>
    </row>
    <row r="90" spans="2:17" ht="81.75" customHeight="1">
      <c r="B90" s="1430"/>
      <c r="C90" s="217" t="s">
        <v>478</v>
      </c>
      <c r="D90" s="213" t="s">
        <v>485</v>
      </c>
      <c r="E90" s="342">
        <v>67003400</v>
      </c>
      <c r="F90" s="344" t="s">
        <v>347</v>
      </c>
      <c r="G90" s="344" t="s">
        <v>486</v>
      </c>
      <c r="H90" s="349">
        <v>41915</v>
      </c>
      <c r="I90" s="346" t="s">
        <v>208</v>
      </c>
      <c r="J90" s="346" t="s">
        <v>487</v>
      </c>
      <c r="K90" s="346" t="s">
        <v>488</v>
      </c>
      <c r="L90" s="346" t="s">
        <v>489</v>
      </c>
      <c r="M90" s="346" t="s">
        <v>18</v>
      </c>
      <c r="N90" s="346" t="s">
        <v>18</v>
      </c>
      <c r="O90" s="346" t="s">
        <v>18</v>
      </c>
      <c r="P90" s="1650" t="s">
        <v>490</v>
      </c>
      <c r="Q90" s="1650"/>
    </row>
    <row r="91" spans="2:17" ht="76.5" customHeight="1">
      <c r="B91" s="1428" t="s">
        <v>358</v>
      </c>
      <c r="C91" s="217" t="s">
        <v>491</v>
      </c>
      <c r="D91" s="213" t="s">
        <v>492</v>
      </c>
      <c r="E91" s="342">
        <v>25674191</v>
      </c>
      <c r="F91" s="344" t="s">
        <v>493</v>
      </c>
      <c r="G91" s="344" t="s">
        <v>494</v>
      </c>
      <c r="H91" s="349">
        <v>37491</v>
      </c>
      <c r="I91" s="346" t="s">
        <v>332</v>
      </c>
      <c r="J91" s="346" t="s">
        <v>495</v>
      </c>
      <c r="K91" s="346" t="s">
        <v>496</v>
      </c>
      <c r="L91" s="346" t="s">
        <v>497</v>
      </c>
      <c r="M91" s="346" t="s">
        <v>18</v>
      </c>
      <c r="N91" s="347"/>
      <c r="O91" s="347"/>
      <c r="P91" s="1651"/>
      <c r="Q91" s="1652"/>
    </row>
    <row r="92" spans="2:17" ht="60.75" customHeight="1">
      <c r="B92" s="1429"/>
      <c r="C92" s="1653">
        <v>0.02</v>
      </c>
      <c r="D92" s="1656" t="s">
        <v>498</v>
      </c>
      <c r="E92" s="1656">
        <v>31962708</v>
      </c>
      <c r="F92" s="1656" t="s">
        <v>499</v>
      </c>
      <c r="G92" s="1656" t="s">
        <v>500</v>
      </c>
      <c r="H92" s="1674">
        <v>36386</v>
      </c>
      <c r="I92" s="1656" t="s">
        <v>332</v>
      </c>
      <c r="J92" s="346" t="s">
        <v>501</v>
      </c>
      <c r="K92" s="346" t="s">
        <v>502</v>
      </c>
      <c r="L92" s="346" t="s">
        <v>497</v>
      </c>
      <c r="M92" s="1677" t="s">
        <v>18</v>
      </c>
      <c r="N92" s="1678"/>
      <c r="O92" s="1678"/>
      <c r="P92" s="1659"/>
      <c r="Q92" s="1660"/>
    </row>
    <row r="93" spans="2:17" ht="60.75" customHeight="1">
      <c r="B93" s="1429"/>
      <c r="C93" s="1654"/>
      <c r="D93" s="1657"/>
      <c r="E93" s="1657"/>
      <c r="F93" s="1657"/>
      <c r="G93" s="1657"/>
      <c r="H93" s="1675"/>
      <c r="I93" s="1657"/>
      <c r="J93" s="346" t="s">
        <v>503</v>
      </c>
      <c r="K93" s="346" t="s">
        <v>504</v>
      </c>
      <c r="L93" s="346" t="s">
        <v>497</v>
      </c>
      <c r="M93" s="1677"/>
      <c r="N93" s="1678"/>
      <c r="O93" s="1678"/>
      <c r="P93" s="1661"/>
      <c r="Q93" s="1662"/>
    </row>
    <row r="94" spans="2:17" ht="60.75" customHeight="1">
      <c r="B94" s="1429"/>
      <c r="C94" s="1655"/>
      <c r="D94" s="1658"/>
      <c r="E94" s="1658"/>
      <c r="F94" s="1658"/>
      <c r="G94" s="1658"/>
      <c r="H94" s="1676"/>
      <c r="I94" s="1658"/>
      <c r="J94" s="346" t="s">
        <v>505</v>
      </c>
      <c r="K94" s="346" t="s">
        <v>506</v>
      </c>
      <c r="L94" s="346" t="s">
        <v>507</v>
      </c>
      <c r="M94" s="346" t="s">
        <v>18</v>
      </c>
      <c r="N94" s="347"/>
      <c r="O94" s="347"/>
      <c r="P94" s="1663"/>
      <c r="Q94" s="1664"/>
    </row>
    <row r="95" spans="2:17" ht="162" customHeight="1">
      <c r="B95" s="1429"/>
      <c r="C95" s="217" t="s">
        <v>491</v>
      </c>
      <c r="D95" s="213" t="s">
        <v>508</v>
      </c>
      <c r="E95" s="342">
        <v>34328857</v>
      </c>
      <c r="F95" s="344" t="s">
        <v>493</v>
      </c>
      <c r="G95" s="344" t="s">
        <v>509</v>
      </c>
      <c r="H95" s="349">
        <v>40242</v>
      </c>
      <c r="I95" s="346" t="s">
        <v>332</v>
      </c>
      <c r="J95" s="335" t="s">
        <v>510</v>
      </c>
      <c r="K95" s="335" t="s">
        <v>511</v>
      </c>
      <c r="L95" s="335" t="s">
        <v>497</v>
      </c>
      <c r="M95" s="346" t="s">
        <v>336</v>
      </c>
      <c r="N95" s="347"/>
      <c r="O95" s="347"/>
      <c r="P95" s="1651"/>
      <c r="Q95" s="1652"/>
    </row>
    <row r="96" spans="2:17" ht="60.75" customHeight="1">
      <c r="B96" s="1429"/>
      <c r="C96" s="1499" t="s">
        <v>491</v>
      </c>
      <c r="D96" s="1499" t="s">
        <v>512</v>
      </c>
      <c r="E96" s="1665">
        <v>25283596</v>
      </c>
      <c r="F96" s="1668" t="s">
        <v>513</v>
      </c>
      <c r="G96" s="1668" t="s">
        <v>514</v>
      </c>
      <c r="H96" s="1668">
        <v>40291</v>
      </c>
      <c r="I96" s="1671" t="s">
        <v>332</v>
      </c>
      <c r="J96" s="346" t="s">
        <v>505</v>
      </c>
      <c r="K96" s="346" t="s">
        <v>515</v>
      </c>
      <c r="L96" s="346" t="s">
        <v>507</v>
      </c>
      <c r="M96" s="1671" t="s">
        <v>18</v>
      </c>
      <c r="N96" s="1679"/>
      <c r="O96" s="1679"/>
      <c r="P96" s="1682"/>
      <c r="Q96" s="1683"/>
    </row>
    <row r="97" spans="2:18" ht="60.75" customHeight="1">
      <c r="B97" s="1429"/>
      <c r="C97" s="1500"/>
      <c r="D97" s="1500"/>
      <c r="E97" s="1666"/>
      <c r="F97" s="1669"/>
      <c r="G97" s="1669"/>
      <c r="H97" s="1669"/>
      <c r="I97" s="1672"/>
      <c r="J97" s="346" t="s">
        <v>505</v>
      </c>
      <c r="K97" s="346" t="s">
        <v>516</v>
      </c>
      <c r="L97" s="346" t="s">
        <v>517</v>
      </c>
      <c r="M97" s="1672"/>
      <c r="N97" s="1680"/>
      <c r="O97" s="1680"/>
      <c r="P97" s="1684"/>
      <c r="Q97" s="1685"/>
    </row>
    <row r="98" spans="2:18" ht="60.75" customHeight="1">
      <c r="B98" s="1429"/>
      <c r="C98" s="1501"/>
      <c r="D98" s="1501"/>
      <c r="E98" s="1667"/>
      <c r="F98" s="1670"/>
      <c r="G98" s="1670"/>
      <c r="H98" s="1670"/>
      <c r="I98" s="1673"/>
      <c r="J98" s="346" t="s">
        <v>518</v>
      </c>
      <c r="K98" s="346" t="s">
        <v>519</v>
      </c>
      <c r="L98" s="346" t="s">
        <v>520</v>
      </c>
      <c r="M98" s="1673"/>
      <c r="N98" s="1681"/>
      <c r="O98" s="1681"/>
      <c r="P98" s="1686"/>
      <c r="Q98" s="1687"/>
    </row>
    <row r="99" spans="2:18" ht="60.75" customHeight="1">
      <c r="B99" s="1429"/>
      <c r="C99" s="217" t="s">
        <v>491</v>
      </c>
      <c r="D99" s="412" t="s">
        <v>521</v>
      </c>
      <c r="E99" s="413">
        <v>1058968663</v>
      </c>
      <c r="F99" s="356" t="s">
        <v>387</v>
      </c>
      <c r="G99" s="356" t="s">
        <v>522</v>
      </c>
      <c r="H99" s="349">
        <v>41752</v>
      </c>
      <c r="I99" s="346" t="s">
        <v>332</v>
      </c>
      <c r="J99" s="129" t="s">
        <v>523</v>
      </c>
      <c r="K99" s="139" t="s">
        <v>524</v>
      </c>
      <c r="L99" s="346" t="s">
        <v>525</v>
      </c>
      <c r="M99" s="346" t="s">
        <v>18</v>
      </c>
      <c r="N99" s="347"/>
      <c r="O99" s="347"/>
      <c r="P99" s="1688"/>
      <c r="Q99" s="1689"/>
    </row>
    <row r="100" spans="2:18" ht="95.25" customHeight="1">
      <c r="B100" s="1430"/>
      <c r="C100" s="217" t="s">
        <v>491</v>
      </c>
      <c r="D100" s="344" t="s">
        <v>526</v>
      </c>
      <c r="E100" s="342">
        <v>7718351</v>
      </c>
      <c r="F100" s="414" t="s">
        <v>527</v>
      </c>
      <c r="G100" s="414" t="s">
        <v>528</v>
      </c>
      <c r="H100" s="415">
        <v>40522</v>
      </c>
      <c r="I100" s="416" t="s">
        <v>332</v>
      </c>
      <c r="J100" s="129" t="s">
        <v>529</v>
      </c>
      <c r="K100" s="129" t="s">
        <v>530</v>
      </c>
      <c r="L100" s="129" t="s">
        <v>531</v>
      </c>
      <c r="M100" s="346" t="s">
        <v>18</v>
      </c>
      <c r="N100" s="347"/>
      <c r="O100" s="347"/>
      <c r="P100" s="1690"/>
      <c r="Q100" s="1691"/>
      <c r="R100" s="112"/>
    </row>
    <row r="101" spans="2:18" ht="60.75" customHeight="1">
      <c r="B101" s="1310" t="s">
        <v>525</v>
      </c>
      <c r="C101" s="217" t="s">
        <v>491</v>
      </c>
      <c r="D101" s="344" t="s">
        <v>532</v>
      </c>
      <c r="E101" s="342">
        <v>1143935853</v>
      </c>
      <c r="F101" s="344" t="s">
        <v>533</v>
      </c>
      <c r="G101" s="344" t="s">
        <v>534</v>
      </c>
      <c r="H101" s="349">
        <v>40903</v>
      </c>
      <c r="I101" s="346" t="s">
        <v>332</v>
      </c>
      <c r="J101" s="346" t="s">
        <v>535</v>
      </c>
      <c r="K101" s="346" t="s">
        <v>536</v>
      </c>
      <c r="L101" s="346" t="s">
        <v>537</v>
      </c>
      <c r="M101" s="346" t="s">
        <v>18</v>
      </c>
      <c r="N101" s="347"/>
      <c r="O101" s="347"/>
      <c r="P101" s="1692"/>
      <c r="Q101" s="1693"/>
    </row>
    <row r="102" spans="2:18" ht="106.5" customHeight="1">
      <c r="B102" s="1311"/>
      <c r="C102" s="217" t="s">
        <v>491</v>
      </c>
      <c r="D102" s="344" t="s">
        <v>538</v>
      </c>
      <c r="E102" s="342">
        <v>1059357603</v>
      </c>
      <c r="F102" s="344" t="s">
        <v>408</v>
      </c>
      <c r="G102" s="417" t="s">
        <v>539</v>
      </c>
      <c r="H102" s="418">
        <v>39424</v>
      </c>
      <c r="I102" s="346" t="s">
        <v>332</v>
      </c>
      <c r="J102" s="346" t="s">
        <v>540</v>
      </c>
      <c r="K102" s="346" t="s">
        <v>410</v>
      </c>
      <c r="L102" s="346" t="s">
        <v>371</v>
      </c>
      <c r="M102" s="346" t="s">
        <v>18</v>
      </c>
      <c r="N102" s="347"/>
      <c r="O102" s="347"/>
      <c r="P102" s="1692"/>
      <c r="Q102" s="1693"/>
    </row>
    <row r="103" spans="2:18" ht="113.25" customHeight="1">
      <c r="B103" s="1311"/>
      <c r="C103" s="217" t="s">
        <v>491</v>
      </c>
      <c r="D103" s="344" t="s">
        <v>541</v>
      </c>
      <c r="E103" s="342">
        <v>1059355437</v>
      </c>
      <c r="F103" s="344" t="s">
        <v>542</v>
      </c>
      <c r="G103" s="344" t="s">
        <v>543</v>
      </c>
      <c r="H103" s="349">
        <v>41599</v>
      </c>
      <c r="I103" s="346" t="s">
        <v>332</v>
      </c>
      <c r="J103" s="346" t="s">
        <v>540</v>
      </c>
      <c r="K103" s="346" t="s">
        <v>544</v>
      </c>
      <c r="L103" s="346" t="s">
        <v>371</v>
      </c>
      <c r="M103" s="346" t="s">
        <v>18</v>
      </c>
      <c r="N103" s="347"/>
      <c r="O103" s="347"/>
      <c r="P103" s="1692"/>
      <c r="Q103" s="1693"/>
    </row>
    <row r="104" spans="2:18" ht="133.5" customHeight="1">
      <c r="B104" s="1311"/>
      <c r="C104" s="217" t="s">
        <v>491</v>
      </c>
      <c r="D104" s="344" t="s">
        <v>545</v>
      </c>
      <c r="E104" s="342">
        <v>34446329</v>
      </c>
      <c r="F104" s="344" t="s">
        <v>542</v>
      </c>
      <c r="G104" s="344" t="s">
        <v>546</v>
      </c>
      <c r="H104" s="349">
        <v>41804</v>
      </c>
      <c r="I104" s="346" t="s">
        <v>332</v>
      </c>
      <c r="J104" s="346" t="s">
        <v>547</v>
      </c>
      <c r="K104" s="346" t="s">
        <v>548</v>
      </c>
      <c r="L104" s="346" t="s">
        <v>549</v>
      </c>
      <c r="M104" s="419" t="s">
        <v>18</v>
      </c>
      <c r="N104" s="420"/>
      <c r="O104" s="420"/>
      <c r="P104" s="1651"/>
      <c r="Q104" s="1652"/>
    </row>
    <row r="105" spans="2:18" ht="123.75" customHeight="1">
      <c r="B105" s="1311"/>
      <c r="C105" s="217" t="s">
        <v>491</v>
      </c>
      <c r="D105" s="344" t="s">
        <v>550</v>
      </c>
      <c r="E105" s="342">
        <v>34539060</v>
      </c>
      <c r="F105" s="344" t="s">
        <v>367</v>
      </c>
      <c r="G105" s="344" t="s">
        <v>551</v>
      </c>
      <c r="H105" s="349">
        <v>41034</v>
      </c>
      <c r="I105" s="346" t="s">
        <v>332</v>
      </c>
      <c r="J105" s="346" t="s">
        <v>552</v>
      </c>
      <c r="K105" s="346" t="s">
        <v>553</v>
      </c>
      <c r="L105" s="346" t="s">
        <v>371</v>
      </c>
      <c r="M105" s="346" t="s">
        <v>18</v>
      </c>
      <c r="N105" s="347"/>
      <c r="O105" s="347"/>
      <c r="P105" s="1651"/>
      <c r="Q105" s="1652"/>
    </row>
    <row r="106" spans="2:18" ht="60.75" customHeight="1">
      <c r="B106" s="1311"/>
      <c r="C106" s="1499" t="s">
        <v>491</v>
      </c>
      <c r="D106" s="1499" t="s">
        <v>554</v>
      </c>
      <c r="E106" s="1665">
        <v>1077420182</v>
      </c>
      <c r="F106" s="1499" t="s">
        <v>555</v>
      </c>
      <c r="G106" s="1499" t="s">
        <v>556</v>
      </c>
      <c r="H106" s="1668"/>
      <c r="I106" s="1671" t="s">
        <v>332</v>
      </c>
      <c r="J106" s="346" t="s">
        <v>557</v>
      </c>
      <c r="K106" s="346" t="s">
        <v>558</v>
      </c>
      <c r="L106" s="346" t="s">
        <v>559</v>
      </c>
      <c r="M106" s="346" t="s">
        <v>18</v>
      </c>
      <c r="N106" s="347"/>
      <c r="O106" s="347"/>
      <c r="P106" s="1659"/>
      <c r="Q106" s="1660"/>
    </row>
    <row r="107" spans="2:18" ht="60.75" customHeight="1">
      <c r="B107" s="1315"/>
      <c r="C107" s="1501"/>
      <c r="D107" s="1501"/>
      <c r="E107" s="1667"/>
      <c r="F107" s="1501"/>
      <c r="G107" s="1501"/>
      <c r="H107" s="1670"/>
      <c r="I107" s="1673"/>
      <c r="J107" s="346" t="s">
        <v>560</v>
      </c>
      <c r="K107" s="346" t="s">
        <v>561</v>
      </c>
      <c r="L107" s="346" t="s">
        <v>562</v>
      </c>
      <c r="M107" s="346" t="s">
        <v>18</v>
      </c>
      <c r="N107" s="347"/>
      <c r="O107" s="347"/>
      <c r="P107" s="1663"/>
      <c r="Q107" s="1664"/>
    </row>
    <row r="108" spans="2:18" ht="98.25" customHeight="1">
      <c r="B108" s="129" t="s">
        <v>431</v>
      </c>
      <c r="C108" s="217" t="s">
        <v>470</v>
      </c>
      <c r="D108" s="344" t="s">
        <v>563</v>
      </c>
      <c r="E108" s="342">
        <v>25309599</v>
      </c>
      <c r="F108" s="344" t="s">
        <v>443</v>
      </c>
      <c r="G108" s="344" t="s">
        <v>564</v>
      </c>
      <c r="H108" s="349">
        <v>39633</v>
      </c>
      <c r="I108" s="346" t="s">
        <v>332</v>
      </c>
      <c r="J108" s="346" t="s">
        <v>565</v>
      </c>
      <c r="K108" s="346" t="s">
        <v>566</v>
      </c>
      <c r="L108" s="346" t="s">
        <v>443</v>
      </c>
      <c r="M108" s="346" t="s">
        <v>18</v>
      </c>
      <c r="N108" s="347"/>
      <c r="O108" s="347"/>
      <c r="P108" s="1651"/>
      <c r="Q108" s="1652"/>
    </row>
    <row r="109" spans="2:18" ht="84" customHeight="1">
      <c r="B109" s="129" t="s">
        <v>567</v>
      </c>
      <c r="C109" s="217" t="s">
        <v>470</v>
      </c>
      <c r="D109" s="213" t="s">
        <v>568</v>
      </c>
      <c r="E109" s="342">
        <v>1061733716</v>
      </c>
      <c r="F109" s="346" t="s">
        <v>569</v>
      </c>
      <c r="G109" s="344" t="s">
        <v>543</v>
      </c>
      <c r="H109" s="345">
        <v>40733</v>
      </c>
      <c r="I109" s="331" t="s">
        <v>332</v>
      </c>
      <c r="J109" s="346" t="s">
        <v>570</v>
      </c>
      <c r="K109" s="347" t="s">
        <v>571</v>
      </c>
      <c r="L109" s="347" t="s">
        <v>572</v>
      </c>
      <c r="M109" s="335" t="s">
        <v>18</v>
      </c>
      <c r="N109" s="368"/>
      <c r="O109" s="368"/>
      <c r="P109" s="1651"/>
      <c r="Q109" s="1652"/>
    </row>
    <row r="110" spans="2:18">
      <c r="H110" s="369"/>
    </row>
    <row r="111" spans="2:18" ht="15.75" thickBot="1"/>
    <row r="112" spans="2:18" ht="27" thickBot="1">
      <c r="B112" s="1268" t="s">
        <v>118</v>
      </c>
      <c r="C112" s="1269"/>
      <c r="D112" s="1269"/>
      <c r="E112" s="1269"/>
      <c r="F112" s="1269"/>
      <c r="G112" s="1269"/>
      <c r="H112" s="1269"/>
      <c r="I112" s="1269"/>
      <c r="J112" s="1269"/>
      <c r="K112" s="1269"/>
      <c r="L112" s="1269"/>
      <c r="M112" s="1269"/>
      <c r="N112" s="1270"/>
    </row>
    <row r="115" spans="1:26" ht="46.15" customHeight="1">
      <c r="B115" s="115" t="s">
        <v>17</v>
      </c>
      <c r="C115" s="115" t="s">
        <v>119</v>
      </c>
      <c r="D115" s="1271" t="s">
        <v>82</v>
      </c>
      <c r="E115" s="1273"/>
    </row>
    <row r="116" spans="1:26" ht="94.5" customHeight="1">
      <c r="B116" s="129" t="s">
        <v>181</v>
      </c>
      <c r="C116" s="118" t="s">
        <v>18</v>
      </c>
      <c r="D116" s="1626"/>
      <c r="E116" s="1626"/>
    </row>
    <row r="119" spans="1:26" ht="26.25">
      <c r="B119" s="1256" t="s">
        <v>121</v>
      </c>
      <c r="C119" s="1257"/>
      <c r="D119" s="1257"/>
      <c r="E119" s="1257"/>
      <c r="F119" s="1257"/>
      <c r="G119" s="1257"/>
      <c r="H119" s="1257"/>
      <c r="I119" s="1257"/>
      <c r="J119" s="1257"/>
      <c r="K119" s="1257"/>
      <c r="L119" s="1257"/>
      <c r="M119" s="1257"/>
      <c r="N119" s="1257"/>
      <c r="O119" s="1257"/>
      <c r="P119" s="1257"/>
    </row>
    <row r="121" spans="1:26" ht="15.75" thickBot="1"/>
    <row r="122" spans="1:26" ht="27" thickBot="1">
      <c r="B122" s="1268" t="s">
        <v>122</v>
      </c>
      <c r="C122" s="1269"/>
      <c r="D122" s="1269"/>
      <c r="E122" s="1269"/>
      <c r="F122" s="1269"/>
      <c r="G122" s="1269"/>
      <c r="H122" s="1269"/>
      <c r="I122" s="1269"/>
      <c r="J122" s="1269"/>
      <c r="K122" s="1269"/>
      <c r="L122" s="1269"/>
      <c r="M122" s="1269"/>
      <c r="N122" s="1270"/>
    </row>
    <row r="124" spans="1:26" ht="15.75" thickBot="1">
      <c r="M124" s="279"/>
      <c r="N124" s="279"/>
    </row>
    <row r="125" spans="1:26" s="15" customFormat="1" ht="109.5" customHeight="1">
      <c r="B125" s="52" t="s">
        <v>33</v>
      </c>
      <c r="C125" s="52" t="s">
        <v>34</v>
      </c>
      <c r="D125" s="52" t="s">
        <v>35</v>
      </c>
      <c r="E125" s="280" t="s">
        <v>36</v>
      </c>
      <c r="F125" s="281" t="s">
        <v>37</v>
      </c>
      <c r="G125" s="282" t="s">
        <v>38</v>
      </c>
      <c r="H125" s="280" t="s">
        <v>39</v>
      </c>
      <c r="I125" s="281" t="s">
        <v>40</v>
      </c>
      <c r="J125" s="281" t="s">
        <v>41</v>
      </c>
      <c r="K125" s="281" t="s">
        <v>42</v>
      </c>
      <c r="L125" s="281" t="s">
        <v>43</v>
      </c>
      <c r="M125" s="281" t="s">
        <v>44</v>
      </c>
      <c r="N125" s="281" t="s">
        <v>45</v>
      </c>
      <c r="O125" s="281" t="s">
        <v>46</v>
      </c>
      <c r="P125" s="284" t="s">
        <v>47</v>
      </c>
      <c r="Q125" s="284" t="s">
        <v>48</v>
      </c>
    </row>
    <row r="126" spans="1:26" s="162" customFormat="1" ht="69.75" customHeight="1">
      <c r="A126" s="150">
        <v>1</v>
      </c>
      <c r="B126" s="153" t="s">
        <v>313</v>
      </c>
      <c r="C126" s="152" t="s">
        <v>457</v>
      </c>
      <c r="D126" s="153" t="s">
        <v>49</v>
      </c>
      <c r="E126" s="372" t="s">
        <v>458</v>
      </c>
      <c r="F126" s="373" t="s">
        <v>18</v>
      </c>
      <c r="G126" s="374">
        <v>0.54</v>
      </c>
      <c r="H126" s="375">
        <v>39815</v>
      </c>
      <c r="I126" s="422">
        <v>40178</v>
      </c>
      <c r="J126" s="373" t="s">
        <v>19</v>
      </c>
      <c r="K126" s="377">
        <f>28/30</f>
        <v>0.93333333333333335</v>
      </c>
      <c r="L126" s="373"/>
      <c r="M126" s="373"/>
      <c r="N126" s="373">
        <f>+M126*G126</f>
        <v>0</v>
      </c>
      <c r="O126" s="378"/>
      <c r="P126" s="378"/>
      <c r="Q126" s="1694" t="s">
        <v>573</v>
      </c>
      <c r="R126" s="175"/>
      <c r="S126" s="175"/>
      <c r="T126" s="175"/>
      <c r="U126" s="175"/>
      <c r="V126" s="175"/>
      <c r="W126" s="175"/>
      <c r="X126" s="175"/>
      <c r="Y126" s="175"/>
      <c r="Z126" s="175"/>
    </row>
    <row r="127" spans="1:26" s="430" customFormat="1" ht="51">
      <c r="A127" s="423">
        <f>+A126+1</f>
        <v>2</v>
      </c>
      <c r="B127" s="424" t="s">
        <v>313</v>
      </c>
      <c r="C127" s="425" t="s">
        <v>321</v>
      </c>
      <c r="D127" s="424" t="s">
        <v>49</v>
      </c>
      <c r="E127" s="300" t="s">
        <v>459</v>
      </c>
      <c r="F127" s="294" t="s">
        <v>18</v>
      </c>
      <c r="G127" s="303">
        <v>0.46</v>
      </c>
      <c r="H127" s="426">
        <v>41652</v>
      </c>
      <c r="I127" s="427">
        <v>41961</v>
      </c>
      <c r="J127" s="294" t="s">
        <v>19</v>
      </c>
      <c r="K127" s="304"/>
      <c r="L127" s="304">
        <v>10.050000000000001</v>
      </c>
      <c r="M127" s="294">
        <v>204</v>
      </c>
      <c r="N127" s="294">
        <v>93.84</v>
      </c>
      <c r="O127" s="428">
        <v>213153985</v>
      </c>
      <c r="P127" s="428">
        <v>77</v>
      </c>
      <c r="Q127" s="1695"/>
      <c r="R127" s="429"/>
      <c r="S127" s="429"/>
      <c r="T127" s="429"/>
      <c r="U127" s="429"/>
      <c r="V127" s="429"/>
      <c r="W127" s="429"/>
      <c r="X127" s="429"/>
      <c r="Y127" s="429"/>
      <c r="Z127" s="429"/>
    </row>
    <row r="128" spans="1:26" s="162" customFormat="1">
      <c r="A128" s="150" t="e">
        <f>+#REF!+1</f>
        <v>#REF!</v>
      </c>
      <c r="B128" s="153"/>
      <c r="C128" s="152"/>
      <c r="D128" s="153"/>
      <c r="E128" s="431"/>
      <c r="F128" s="432"/>
      <c r="G128" s="433"/>
      <c r="H128" s="431"/>
      <c r="I128" s="432"/>
      <c r="J128" s="432"/>
      <c r="K128" s="432"/>
      <c r="L128" s="432"/>
      <c r="M128" s="432"/>
      <c r="N128" s="432"/>
      <c r="O128" s="434"/>
      <c r="P128" s="434"/>
      <c r="Q128" s="379"/>
      <c r="R128" s="175"/>
      <c r="S128" s="175"/>
      <c r="T128" s="175"/>
      <c r="U128" s="175"/>
      <c r="V128" s="175"/>
      <c r="W128" s="175"/>
      <c r="X128" s="175"/>
      <c r="Y128" s="175"/>
      <c r="Z128" s="175"/>
    </row>
    <row r="129" spans="1:17" s="162" customFormat="1">
      <c r="A129" s="150"/>
      <c r="B129" s="151" t="s">
        <v>28</v>
      </c>
      <c r="C129" s="152"/>
      <c r="D129" s="153"/>
      <c r="E129" s="431"/>
      <c r="F129" s="432"/>
      <c r="G129" s="433"/>
      <c r="H129" s="431"/>
      <c r="I129" s="432"/>
      <c r="J129" s="432"/>
      <c r="K129" s="435">
        <f>SUM(K126:K128)</f>
        <v>0.93333333333333335</v>
      </c>
      <c r="L129" s="436">
        <f>SUM(L126:L128)</f>
        <v>10.050000000000001</v>
      </c>
      <c r="M129" s="436">
        <f>SUM(M126:M128)</f>
        <v>204</v>
      </c>
      <c r="N129" s="436">
        <f>SUM(N126:N128)</f>
        <v>93.84</v>
      </c>
      <c r="O129" s="434"/>
      <c r="P129" s="434"/>
      <c r="Q129" s="378"/>
    </row>
    <row r="130" spans="1:17">
      <c r="B130" s="112"/>
      <c r="C130" s="383"/>
      <c r="D130" s="112"/>
      <c r="E130" s="384"/>
      <c r="F130" s="321"/>
      <c r="G130" s="385"/>
      <c r="H130" s="386"/>
      <c r="I130" s="321"/>
      <c r="J130" s="321"/>
      <c r="K130" s="321"/>
      <c r="L130" s="321"/>
      <c r="M130" s="321"/>
      <c r="N130" s="321"/>
      <c r="O130" s="321"/>
      <c r="P130" s="321"/>
    </row>
    <row r="131" spans="1:17" ht="18.75">
      <c r="B131" s="166" t="s">
        <v>123</v>
      </c>
      <c r="C131" s="176">
        <f>+K129</f>
        <v>0.93333333333333335</v>
      </c>
      <c r="H131" s="437"/>
      <c r="I131" s="390"/>
      <c r="J131" s="390"/>
      <c r="K131" s="390"/>
      <c r="L131" s="390"/>
      <c r="M131" s="390"/>
      <c r="N131" s="321"/>
      <c r="O131" s="321"/>
      <c r="P131" s="321"/>
    </row>
    <row r="133" spans="1:17" ht="15.75" thickBot="1"/>
    <row r="134" spans="1:17" ht="37.15" customHeight="1" thickBot="1">
      <c r="B134" s="177" t="s">
        <v>124</v>
      </c>
      <c r="C134" s="142" t="s">
        <v>125</v>
      </c>
      <c r="D134" s="177" t="s">
        <v>27</v>
      </c>
      <c r="E134" s="394" t="s">
        <v>126</v>
      </c>
    </row>
    <row r="135" spans="1:17" ht="41.45" customHeight="1">
      <c r="B135" s="178" t="s">
        <v>127</v>
      </c>
      <c r="C135" s="179">
        <v>20</v>
      </c>
      <c r="D135" s="179">
        <v>0</v>
      </c>
      <c r="E135" s="1586">
        <f>D135+D136+D137</f>
        <v>0</v>
      </c>
    </row>
    <row r="136" spans="1:17">
      <c r="B136" s="178" t="s">
        <v>128</v>
      </c>
      <c r="C136" s="118">
        <v>30</v>
      </c>
      <c r="D136" s="187">
        <v>0</v>
      </c>
      <c r="E136" s="1541"/>
    </row>
    <row r="137" spans="1:17" ht="15.75" thickBot="1">
      <c r="B137" s="178" t="s">
        <v>129</v>
      </c>
      <c r="C137" s="180">
        <v>40</v>
      </c>
      <c r="D137" s="180">
        <v>0</v>
      </c>
      <c r="E137" s="1587"/>
    </row>
    <row r="139" spans="1:17" ht="15.75" thickBot="1"/>
    <row r="140" spans="1:17" ht="27" thickBot="1">
      <c r="B140" s="1268" t="s">
        <v>130</v>
      </c>
      <c r="C140" s="1269"/>
      <c r="D140" s="1269"/>
      <c r="E140" s="1269"/>
      <c r="F140" s="1269"/>
      <c r="G140" s="1269"/>
      <c r="H140" s="1269"/>
      <c r="I140" s="1269"/>
      <c r="J140" s="1269"/>
      <c r="K140" s="1269"/>
      <c r="L140" s="1269"/>
      <c r="M140" s="1269"/>
      <c r="N140" s="1270"/>
    </row>
    <row r="142" spans="1:17" ht="76.5" customHeight="1">
      <c r="B142" s="114" t="s">
        <v>92</v>
      </c>
      <c r="C142" s="114" t="s">
        <v>93</v>
      </c>
      <c r="D142" s="114" t="s">
        <v>94</v>
      </c>
      <c r="E142" s="338" t="s">
        <v>95</v>
      </c>
      <c r="F142" s="339" t="s">
        <v>96</v>
      </c>
      <c r="G142" s="340" t="s">
        <v>97</v>
      </c>
      <c r="H142" s="338" t="s">
        <v>98</v>
      </c>
      <c r="I142" s="339" t="s">
        <v>99</v>
      </c>
      <c r="J142" s="1640" t="s">
        <v>100</v>
      </c>
      <c r="K142" s="1641"/>
      <c r="L142" s="1642"/>
      <c r="M142" s="339" t="s">
        <v>101</v>
      </c>
      <c r="N142" s="339" t="s">
        <v>102</v>
      </c>
      <c r="O142" s="339" t="s">
        <v>103</v>
      </c>
      <c r="P142" s="1640" t="s">
        <v>82</v>
      </c>
      <c r="Q142" s="1642"/>
    </row>
    <row r="143" spans="1:17" ht="60.75" customHeight="1">
      <c r="B143" s="213" t="s">
        <v>460</v>
      </c>
      <c r="C143" s="217"/>
      <c r="D143" s="119"/>
      <c r="E143" s="342"/>
      <c r="F143" s="397"/>
      <c r="G143" s="398"/>
      <c r="H143" s="399"/>
      <c r="I143" s="331"/>
      <c r="J143" s="397" t="s">
        <v>189</v>
      </c>
      <c r="K143" s="347" t="s">
        <v>190</v>
      </c>
      <c r="L143" s="331" t="s">
        <v>191</v>
      </c>
      <c r="M143" s="335"/>
      <c r="N143" s="335"/>
      <c r="O143" s="335"/>
      <c r="P143" s="1696"/>
      <c r="Q143" s="1696"/>
    </row>
    <row r="144" spans="1:17" ht="60.75" customHeight="1">
      <c r="B144" s="213" t="s">
        <v>461</v>
      </c>
      <c r="C144" s="217"/>
      <c r="D144" s="119"/>
      <c r="E144" s="342"/>
      <c r="F144" s="397"/>
      <c r="G144" s="398"/>
      <c r="H144" s="399"/>
      <c r="I144" s="331"/>
      <c r="J144" s="397"/>
      <c r="K144" s="347"/>
      <c r="L144" s="331"/>
      <c r="M144" s="335"/>
      <c r="N144" s="335"/>
      <c r="O144" s="335"/>
      <c r="P144" s="1696"/>
      <c r="Q144" s="1696"/>
    </row>
    <row r="145" spans="2:17" ht="58.5" customHeight="1">
      <c r="B145" s="213" t="s">
        <v>462</v>
      </c>
      <c r="C145" s="438" t="s">
        <v>136</v>
      </c>
      <c r="D145" s="213" t="s">
        <v>574</v>
      </c>
      <c r="E145" s="342">
        <v>34563370</v>
      </c>
      <c r="F145" s="397" t="s">
        <v>463</v>
      </c>
      <c r="G145" s="398" t="s">
        <v>575</v>
      </c>
      <c r="H145" s="399">
        <v>36933</v>
      </c>
      <c r="I145" s="331" t="s">
        <v>576</v>
      </c>
      <c r="J145" s="346" t="s">
        <v>577</v>
      </c>
      <c r="K145" s="347" t="s">
        <v>578</v>
      </c>
      <c r="L145" s="347" t="s">
        <v>579</v>
      </c>
      <c r="M145" s="335" t="s">
        <v>18</v>
      </c>
      <c r="N145" s="335" t="s">
        <v>18</v>
      </c>
      <c r="O145" s="335" t="s">
        <v>18</v>
      </c>
      <c r="P145" s="1650" t="s">
        <v>464</v>
      </c>
      <c r="Q145" s="1650"/>
    </row>
    <row r="148" spans="2:17" ht="15.75" thickBot="1"/>
    <row r="149" spans="2:17" ht="54" customHeight="1">
      <c r="B149" s="48" t="s">
        <v>17</v>
      </c>
      <c r="C149" s="48" t="s">
        <v>124</v>
      </c>
      <c r="D149" s="114" t="s">
        <v>125</v>
      </c>
      <c r="E149" s="277" t="s">
        <v>27</v>
      </c>
      <c r="F149" s="401" t="s">
        <v>138</v>
      </c>
      <c r="G149" s="402"/>
    </row>
    <row r="150" spans="2:17" ht="120.75" customHeight="1">
      <c r="B150" s="1697" t="s">
        <v>139</v>
      </c>
      <c r="C150" s="144" t="s">
        <v>140</v>
      </c>
      <c r="D150" s="187">
        <v>25</v>
      </c>
      <c r="E150" s="337">
        <v>0</v>
      </c>
      <c r="F150" s="1698">
        <f>+E150+E151+E152</f>
        <v>10</v>
      </c>
      <c r="G150" s="403"/>
    </row>
    <row r="151" spans="2:17" ht="76.150000000000006" customHeight="1">
      <c r="B151" s="1697"/>
      <c r="C151" s="144" t="s">
        <v>141</v>
      </c>
      <c r="D151" s="146">
        <v>25</v>
      </c>
      <c r="E151" s="337">
        <v>0</v>
      </c>
      <c r="F151" s="1699"/>
      <c r="G151" s="403"/>
    </row>
    <row r="152" spans="2:17" ht="69" customHeight="1">
      <c r="B152" s="1697"/>
      <c r="C152" s="144" t="s">
        <v>142</v>
      </c>
      <c r="D152" s="187">
        <v>10</v>
      </c>
      <c r="E152" s="337">
        <v>10</v>
      </c>
      <c r="F152" s="1700"/>
      <c r="G152" s="403"/>
    </row>
    <row r="153" spans="2:17">
      <c r="C153" s="141"/>
    </row>
    <row r="156" spans="2:17">
      <c r="B156" s="42" t="s">
        <v>143</v>
      </c>
    </row>
    <row r="159" spans="2:17">
      <c r="B159" s="43" t="s">
        <v>17</v>
      </c>
      <c r="C159" s="43" t="s">
        <v>26</v>
      </c>
      <c r="D159" s="48" t="s">
        <v>27</v>
      </c>
      <c r="E159" s="277" t="s">
        <v>28</v>
      </c>
    </row>
    <row r="160" spans="2:17" ht="28.5">
      <c r="B160" s="49" t="s">
        <v>144</v>
      </c>
      <c r="C160" s="50">
        <v>40</v>
      </c>
      <c r="D160" s="187">
        <f>+E135</f>
        <v>0</v>
      </c>
      <c r="E160" s="1540">
        <f>+D160+D161</f>
        <v>10</v>
      </c>
    </row>
    <row r="161" spans="2:5" ht="42.75">
      <c r="B161" s="49" t="s">
        <v>145</v>
      </c>
      <c r="C161" s="50">
        <v>60</v>
      </c>
      <c r="D161" s="187">
        <f>+F150</f>
        <v>10</v>
      </c>
      <c r="E161" s="1543"/>
    </row>
  </sheetData>
  <mergeCells count="90">
    <mergeCell ref="D116:E116"/>
    <mergeCell ref="E160:E161"/>
    <mergeCell ref="B122:N122"/>
    <mergeCell ref="Q126:Q127"/>
    <mergeCell ref="E135:E137"/>
    <mergeCell ref="B140:N140"/>
    <mergeCell ref="J142:L142"/>
    <mergeCell ref="P142:Q142"/>
    <mergeCell ref="P143:Q143"/>
    <mergeCell ref="P144:Q144"/>
    <mergeCell ref="P145:Q145"/>
    <mergeCell ref="B150:B152"/>
    <mergeCell ref="F150:F152"/>
    <mergeCell ref="P104:Q104"/>
    <mergeCell ref="P108:Q108"/>
    <mergeCell ref="P109:Q109"/>
    <mergeCell ref="B112:N112"/>
    <mergeCell ref="D115:E115"/>
    <mergeCell ref="P99:Q99"/>
    <mergeCell ref="P100:Q100"/>
    <mergeCell ref="B119:P119"/>
    <mergeCell ref="P105:Q105"/>
    <mergeCell ref="C106:C107"/>
    <mergeCell ref="D106:D107"/>
    <mergeCell ref="E106:E107"/>
    <mergeCell ref="F106:F107"/>
    <mergeCell ref="G106:G107"/>
    <mergeCell ref="H106:H107"/>
    <mergeCell ref="I106:I107"/>
    <mergeCell ref="P106:Q107"/>
    <mergeCell ref="B101:B107"/>
    <mergeCell ref="P101:Q101"/>
    <mergeCell ref="P102:Q102"/>
    <mergeCell ref="P103:Q103"/>
    <mergeCell ref="N92:N93"/>
    <mergeCell ref="O92:O93"/>
    <mergeCell ref="N96:N98"/>
    <mergeCell ref="O96:O98"/>
    <mergeCell ref="P96:Q98"/>
    <mergeCell ref="G96:G98"/>
    <mergeCell ref="H96:H98"/>
    <mergeCell ref="I96:I98"/>
    <mergeCell ref="M96:M98"/>
    <mergeCell ref="G92:G94"/>
    <mergeCell ref="H92:H94"/>
    <mergeCell ref="I92:I94"/>
    <mergeCell ref="M92:M93"/>
    <mergeCell ref="P88:Q88"/>
    <mergeCell ref="B89:B90"/>
    <mergeCell ref="P89:Q89"/>
    <mergeCell ref="P90:Q90"/>
    <mergeCell ref="B91:B100"/>
    <mergeCell ref="P91:Q91"/>
    <mergeCell ref="C92:C94"/>
    <mergeCell ref="D92:D94"/>
    <mergeCell ref="E92:E94"/>
    <mergeCell ref="F92:F94"/>
    <mergeCell ref="P92:Q94"/>
    <mergeCell ref="P95:Q95"/>
    <mergeCell ref="C96:C98"/>
    <mergeCell ref="D96:D98"/>
    <mergeCell ref="E96:E98"/>
    <mergeCell ref="F96:F98"/>
    <mergeCell ref="Q50:Q57"/>
    <mergeCell ref="J87:L87"/>
    <mergeCell ref="P87:Q87"/>
    <mergeCell ref="C64:N64"/>
    <mergeCell ref="B66:N66"/>
    <mergeCell ref="O69:P69"/>
    <mergeCell ref="O70:P70"/>
    <mergeCell ref="O71:P71"/>
    <mergeCell ref="O72:P72"/>
    <mergeCell ref="O73:P73"/>
    <mergeCell ref="O74:P74"/>
    <mergeCell ref="O75:P75"/>
    <mergeCell ref="O76:P76"/>
    <mergeCell ref="B82:N82"/>
    <mergeCell ref="B60:B61"/>
    <mergeCell ref="C60:C61"/>
    <mergeCell ref="D60:E60"/>
    <mergeCell ref="B2:P2"/>
    <mergeCell ref="B4:P4"/>
    <mergeCell ref="C6:N6"/>
    <mergeCell ref="C7:N7"/>
    <mergeCell ref="C8:N8"/>
    <mergeCell ref="C9:E9"/>
    <mergeCell ref="B13:C20"/>
    <mergeCell ref="B21:C21"/>
    <mergeCell ref="E41:E42"/>
    <mergeCell ref="M46:N46"/>
  </mergeCells>
  <dataValidations count="2">
    <dataValidation type="decimal" allowBlank="1" showInputMessage="1" showErrorMessage="1" sqref="WVH983077 WLL983077 C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C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C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C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C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C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C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C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C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C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C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C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C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C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C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IV23:IV45 SR23:SR45 ACN23:ACN45 AMJ23:AMJ45 AWF23:AWF45 BGB23:BGB45 BPX23:BPX45 BZT23:BZT45 CJP23:CJP45 CTL23:CTL45 DDH23:DDH45 DND23:DND45 DWZ23:DWZ45 EGV23:EGV45 EQR23:EQR45 FAN23:FAN45 FKJ23:FKJ45 FUF23:FUF45 GEB23:GEB45 GNX23:GNX45 GXT23:GXT45 HHP23:HHP45 HRL23:HRL45 IBH23:IBH45 ILD23:ILD45 IUZ23:IUZ45 JEV23:JEV45 JOR23:JOR45 JYN23:JYN45 KIJ23:KIJ45 KSF23:KSF45 LCB23:LCB45 LLX23:LLX45 LVT23:LVT45 MFP23:MFP45 MPL23:MPL45 MZH23:MZH45 NJD23:NJD45 NSZ23:NSZ45 OCV23:OCV45 OMR23:OMR45 OWN23:OWN45 PGJ23:PGJ45 PQF23:PQF45 QAB23:QAB45 QJX23:QJX45 QTT23:QTT45 RDP23:RDP45 RNL23:RNL45 RXH23:RXH45 SHD23:SHD45 SQZ23:SQZ45 TAV23:TAV45 TKR23:TKR45 TUN23:TUN45 UEJ23:UEJ45 UOF23:UOF45 UYB23:UYB45 VHX23:VHX45 VRT23:VRT45 WBP23:WBP45 WLL23:WLL45 WVH23:WVH45">
      <formula1>0</formula1>
      <formula2>1</formula2>
    </dataValidation>
    <dataValidation type="list" allowBlank="1" showInputMessage="1" showErrorMessage="1" sqref="WVE983077 A65573 IS65573 SO65573 ACK65573 AMG65573 AWC65573 BFY65573 BPU65573 BZQ65573 CJM65573 CTI65573 DDE65573 DNA65573 DWW65573 EGS65573 EQO65573 FAK65573 FKG65573 FUC65573 GDY65573 GNU65573 GXQ65573 HHM65573 HRI65573 IBE65573 ILA65573 IUW65573 JES65573 JOO65573 JYK65573 KIG65573 KSC65573 LBY65573 LLU65573 LVQ65573 MFM65573 MPI65573 MZE65573 NJA65573 NSW65573 OCS65573 OMO65573 OWK65573 PGG65573 PQC65573 PZY65573 QJU65573 QTQ65573 RDM65573 RNI65573 RXE65573 SHA65573 SQW65573 TAS65573 TKO65573 TUK65573 UEG65573 UOC65573 UXY65573 VHU65573 VRQ65573 WBM65573 WLI65573 WVE65573 A131109 IS131109 SO131109 ACK131109 AMG131109 AWC131109 BFY131109 BPU131109 BZQ131109 CJM131109 CTI131109 DDE131109 DNA131109 DWW131109 EGS131109 EQO131109 FAK131109 FKG131109 FUC131109 GDY131109 GNU131109 GXQ131109 HHM131109 HRI131109 IBE131109 ILA131109 IUW131109 JES131109 JOO131109 JYK131109 KIG131109 KSC131109 LBY131109 LLU131109 LVQ131109 MFM131109 MPI131109 MZE131109 NJA131109 NSW131109 OCS131109 OMO131109 OWK131109 PGG131109 PQC131109 PZY131109 QJU131109 QTQ131109 RDM131109 RNI131109 RXE131109 SHA131109 SQW131109 TAS131109 TKO131109 TUK131109 UEG131109 UOC131109 UXY131109 VHU131109 VRQ131109 WBM131109 WLI131109 WVE131109 A196645 IS196645 SO196645 ACK196645 AMG196645 AWC196645 BFY196645 BPU196645 BZQ196645 CJM196645 CTI196645 DDE196645 DNA196645 DWW196645 EGS196645 EQO196645 FAK196645 FKG196645 FUC196645 GDY196645 GNU196645 GXQ196645 HHM196645 HRI196645 IBE196645 ILA196645 IUW196645 JES196645 JOO196645 JYK196645 KIG196645 KSC196645 LBY196645 LLU196645 LVQ196645 MFM196645 MPI196645 MZE196645 NJA196645 NSW196645 OCS196645 OMO196645 OWK196645 PGG196645 PQC196645 PZY196645 QJU196645 QTQ196645 RDM196645 RNI196645 RXE196645 SHA196645 SQW196645 TAS196645 TKO196645 TUK196645 UEG196645 UOC196645 UXY196645 VHU196645 VRQ196645 WBM196645 WLI196645 WVE196645 A262181 IS262181 SO262181 ACK262181 AMG262181 AWC262181 BFY262181 BPU262181 BZQ262181 CJM262181 CTI262181 DDE262181 DNA262181 DWW262181 EGS262181 EQO262181 FAK262181 FKG262181 FUC262181 GDY262181 GNU262181 GXQ262181 HHM262181 HRI262181 IBE262181 ILA262181 IUW262181 JES262181 JOO262181 JYK262181 KIG262181 KSC262181 LBY262181 LLU262181 LVQ262181 MFM262181 MPI262181 MZE262181 NJA262181 NSW262181 OCS262181 OMO262181 OWK262181 PGG262181 PQC262181 PZY262181 QJU262181 QTQ262181 RDM262181 RNI262181 RXE262181 SHA262181 SQW262181 TAS262181 TKO262181 TUK262181 UEG262181 UOC262181 UXY262181 VHU262181 VRQ262181 WBM262181 WLI262181 WVE262181 A327717 IS327717 SO327717 ACK327717 AMG327717 AWC327717 BFY327717 BPU327717 BZQ327717 CJM327717 CTI327717 DDE327717 DNA327717 DWW327717 EGS327717 EQO327717 FAK327717 FKG327717 FUC327717 GDY327717 GNU327717 GXQ327717 HHM327717 HRI327717 IBE327717 ILA327717 IUW327717 JES327717 JOO327717 JYK327717 KIG327717 KSC327717 LBY327717 LLU327717 LVQ327717 MFM327717 MPI327717 MZE327717 NJA327717 NSW327717 OCS327717 OMO327717 OWK327717 PGG327717 PQC327717 PZY327717 QJU327717 QTQ327717 RDM327717 RNI327717 RXE327717 SHA327717 SQW327717 TAS327717 TKO327717 TUK327717 UEG327717 UOC327717 UXY327717 VHU327717 VRQ327717 WBM327717 WLI327717 WVE327717 A393253 IS393253 SO393253 ACK393253 AMG393253 AWC393253 BFY393253 BPU393253 BZQ393253 CJM393253 CTI393253 DDE393253 DNA393253 DWW393253 EGS393253 EQO393253 FAK393253 FKG393253 FUC393253 GDY393253 GNU393253 GXQ393253 HHM393253 HRI393253 IBE393253 ILA393253 IUW393253 JES393253 JOO393253 JYK393253 KIG393253 KSC393253 LBY393253 LLU393253 LVQ393253 MFM393253 MPI393253 MZE393253 NJA393253 NSW393253 OCS393253 OMO393253 OWK393253 PGG393253 PQC393253 PZY393253 QJU393253 QTQ393253 RDM393253 RNI393253 RXE393253 SHA393253 SQW393253 TAS393253 TKO393253 TUK393253 UEG393253 UOC393253 UXY393253 VHU393253 VRQ393253 WBM393253 WLI393253 WVE393253 A458789 IS458789 SO458789 ACK458789 AMG458789 AWC458789 BFY458789 BPU458789 BZQ458789 CJM458789 CTI458789 DDE458789 DNA458789 DWW458789 EGS458789 EQO458789 FAK458789 FKG458789 FUC458789 GDY458789 GNU458789 GXQ458789 HHM458789 HRI458789 IBE458789 ILA458789 IUW458789 JES458789 JOO458789 JYK458789 KIG458789 KSC458789 LBY458789 LLU458789 LVQ458789 MFM458789 MPI458789 MZE458789 NJA458789 NSW458789 OCS458789 OMO458789 OWK458789 PGG458789 PQC458789 PZY458789 QJU458789 QTQ458789 RDM458789 RNI458789 RXE458789 SHA458789 SQW458789 TAS458789 TKO458789 TUK458789 UEG458789 UOC458789 UXY458789 VHU458789 VRQ458789 WBM458789 WLI458789 WVE458789 A524325 IS524325 SO524325 ACK524325 AMG524325 AWC524325 BFY524325 BPU524325 BZQ524325 CJM524325 CTI524325 DDE524325 DNA524325 DWW524325 EGS524325 EQO524325 FAK524325 FKG524325 FUC524325 GDY524325 GNU524325 GXQ524325 HHM524325 HRI524325 IBE524325 ILA524325 IUW524325 JES524325 JOO524325 JYK524325 KIG524325 KSC524325 LBY524325 LLU524325 LVQ524325 MFM524325 MPI524325 MZE524325 NJA524325 NSW524325 OCS524325 OMO524325 OWK524325 PGG524325 PQC524325 PZY524325 QJU524325 QTQ524325 RDM524325 RNI524325 RXE524325 SHA524325 SQW524325 TAS524325 TKO524325 TUK524325 UEG524325 UOC524325 UXY524325 VHU524325 VRQ524325 WBM524325 WLI524325 WVE524325 A589861 IS589861 SO589861 ACK589861 AMG589861 AWC589861 BFY589861 BPU589861 BZQ589861 CJM589861 CTI589861 DDE589861 DNA589861 DWW589861 EGS589861 EQO589861 FAK589861 FKG589861 FUC589861 GDY589861 GNU589861 GXQ589861 HHM589861 HRI589861 IBE589861 ILA589861 IUW589861 JES589861 JOO589861 JYK589861 KIG589861 KSC589861 LBY589861 LLU589861 LVQ589861 MFM589861 MPI589861 MZE589861 NJA589861 NSW589861 OCS589861 OMO589861 OWK589861 PGG589861 PQC589861 PZY589861 QJU589861 QTQ589861 RDM589861 RNI589861 RXE589861 SHA589861 SQW589861 TAS589861 TKO589861 TUK589861 UEG589861 UOC589861 UXY589861 VHU589861 VRQ589861 WBM589861 WLI589861 WVE589861 A655397 IS655397 SO655397 ACK655397 AMG655397 AWC655397 BFY655397 BPU655397 BZQ655397 CJM655397 CTI655397 DDE655397 DNA655397 DWW655397 EGS655397 EQO655397 FAK655397 FKG655397 FUC655397 GDY655397 GNU655397 GXQ655397 HHM655397 HRI655397 IBE655397 ILA655397 IUW655397 JES655397 JOO655397 JYK655397 KIG655397 KSC655397 LBY655397 LLU655397 LVQ655397 MFM655397 MPI655397 MZE655397 NJA655397 NSW655397 OCS655397 OMO655397 OWK655397 PGG655397 PQC655397 PZY655397 QJU655397 QTQ655397 RDM655397 RNI655397 RXE655397 SHA655397 SQW655397 TAS655397 TKO655397 TUK655397 UEG655397 UOC655397 UXY655397 VHU655397 VRQ655397 WBM655397 WLI655397 WVE655397 A720933 IS720933 SO720933 ACK720933 AMG720933 AWC720933 BFY720933 BPU720933 BZQ720933 CJM720933 CTI720933 DDE720933 DNA720933 DWW720933 EGS720933 EQO720933 FAK720933 FKG720933 FUC720933 GDY720933 GNU720933 GXQ720933 HHM720933 HRI720933 IBE720933 ILA720933 IUW720933 JES720933 JOO720933 JYK720933 KIG720933 KSC720933 LBY720933 LLU720933 LVQ720933 MFM720933 MPI720933 MZE720933 NJA720933 NSW720933 OCS720933 OMO720933 OWK720933 PGG720933 PQC720933 PZY720933 QJU720933 QTQ720933 RDM720933 RNI720933 RXE720933 SHA720933 SQW720933 TAS720933 TKO720933 TUK720933 UEG720933 UOC720933 UXY720933 VHU720933 VRQ720933 WBM720933 WLI720933 WVE720933 A786469 IS786469 SO786469 ACK786469 AMG786469 AWC786469 BFY786469 BPU786469 BZQ786469 CJM786469 CTI786469 DDE786469 DNA786469 DWW786469 EGS786469 EQO786469 FAK786469 FKG786469 FUC786469 GDY786469 GNU786469 GXQ786469 HHM786469 HRI786469 IBE786469 ILA786469 IUW786469 JES786469 JOO786469 JYK786469 KIG786469 KSC786469 LBY786469 LLU786469 LVQ786469 MFM786469 MPI786469 MZE786469 NJA786469 NSW786469 OCS786469 OMO786469 OWK786469 PGG786469 PQC786469 PZY786469 QJU786469 QTQ786469 RDM786469 RNI786469 RXE786469 SHA786469 SQW786469 TAS786469 TKO786469 TUK786469 UEG786469 UOC786469 UXY786469 VHU786469 VRQ786469 WBM786469 WLI786469 WVE786469 A852005 IS852005 SO852005 ACK852005 AMG852005 AWC852005 BFY852005 BPU852005 BZQ852005 CJM852005 CTI852005 DDE852005 DNA852005 DWW852005 EGS852005 EQO852005 FAK852005 FKG852005 FUC852005 GDY852005 GNU852005 GXQ852005 HHM852005 HRI852005 IBE852005 ILA852005 IUW852005 JES852005 JOO852005 JYK852005 KIG852005 KSC852005 LBY852005 LLU852005 LVQ852005 MFM852005 MPI852005 MZE852005 NJA852005 NSW852005 OCS852005 OMO852005 OWK852005 PGG852005 PQC852005 PZY852005 QJU852005 QTQ852005 RDM852005 RNI852005 RXE852005 SHA852005 SQW852005 TAS852005 TKO852005 TUK852005 UEG852005 UOC852005 UXY852005 VHU852005 VRQ852005 WBM852005 WLI852005 WVE852005 A917541 IS917541 SO917541 ACK917541 AMG917541 AWC917541 BFY917541 BPU917541 BZQ917541 CJM917541 CTI917541 DDE917541 DNA917541 DWW917541 EGS917541 EQO917541 FAK917541 FKG917541 FUC917541 GDY917541 GNU917541 GXQ917541 HHM917541 HRI917541 IBE917541 ILA917541 IUW917541 JES917541 JOO917541 JYK917541 KIG917541 KSC917541 LBY917541 LLU917541 LVQ917541 MFM917541 MPI917541 MZE917541 NJA917541 NSW917541 OCS917541 OMO917541 OWK917541 PGG917541 PQC917541 PZY917541 QJU917541 QTQ917541 RDM917541 RNI917541 RXE917541 SHA917541 SQW917541 TAS917541 TKO917541 TUK917541 UEG917541 UOC917541 UXY917541 VHU917541 VRQ917541 WBM917541 WLI917541 WVE917541 A983077 IS983077 SO983077 ACK983077 AMG983077 AWC983077 BFY983077 BPU983077 BZQ983077 CJM983077 CTI983077 DDE983077 DNA983077 DWW983077 EGS983077 EQO983077 FAK983077 FKG983077 FUC983077 GDY983077 GNU983077 GXQ983077 HHM983077 HRI983077 IBE983077 ILA983077 IUW983077 JES983077 JOO983077 JYK983077 KIG983077 KSC983077 LBY983077 LLU983077 LVQ983077 MFM983077 MPI983077 MZE983077 NJA983077 NSW983077 OCS983077 OMO983077 OWK983077 PGG983077 PQC983077 PZY983077 QJU983077 QTQ983077 RDM983077 RNI983077 RXE983077 SHA983077 SQW983077 TAS983077 TKO983077 TUK983077 UEG983077 UOC983077 UXY983077 VHU983077 VRQ983077 WBM983077 WLI983077 A23:A45 IS23:IS45 SO23:SO45 ACK23:ACK45 AMG23:AMG45 AWC23:AWC45 BFY23:BFY45 BPU23:BPU45 BZQ23:BZQ45 CJM23:CJM45 CTI23:CTI45 DDE23:DDE45 DNA23:DNA45 DWW23:DWW45 EGS23:EGS45 EQO23:EQO45 FAK23:FAK45 FKG23:FKG45 FUC23:FUC45 GDY23:GDY45 GNU23:GNU45 GXQ23:GXQ45 HHM23:HHM45 HRI23:HRI45 IBE23:IBE45 ILA23:ILA45 IUW23:IUW45 JES23:JES45 JOO23:JOO45 JYK23:JYK45 KIG23:KIG45 KSC23:KSC45 LBY23:LBY45 LLU23:LLU45 LVQ23:LVQ45 MFM23:MFM45 MPI23:MPI45 MZE23:MZE45 NJA23:NJA45 NSW23:NSW45 OCS23:OCS45 OMO23:OMO45 OWK23:OWK45 PGG23:PGG45 PQC23:PQC45 PZY23:PZY45 QJU23:QJU45 QTQ23:QTQ45 RDM23:RDM45 RNI23:RNI45 RXE23:RXE45 SHA23:SHA45 SQW23:SQW45 TAS23:TAS45 TKO23:TKO45 TUK23:TUK45 UEG23:UEG45 UOC23:UOC45 UXY23:UXY45 VHU23:VHU45 VRQ23:VRQ45 WBM23:WBM45 WLI23:WLI45 WVE23:WVE45">
      <formula1>"1,2,3,4,5"</formula1>
    </dataValidation>
  </dataValidations>
  <pageMargins left="0.7" right="0.7" top="0.75" bottom="0.75" header="0.3" footer="0.3"/>
  <pageSetup orientation="portrait" horizontalDpi="4294967295" verticalDpi="4294967295"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2:Z160"/>
  <sheetViews>
    <sheetView topLeftCell="B1" zoomScale="70" zoomScaleNormal="70" workbookViewId="0">
      <selection activeCell="B26" sqref="B26"/>
    </sheetView>
  </sheetViews>
  <sheetFormatPr baseColWidth="10" defaultRowHeight="15"/>
  <cols>
    <col min="1" max="1" width="3.140625" style="1" bestFit="1" customWidth="1"/>
    <col min="2" max="2" width="102.7109375" style="1" bestFit="1" customWidth="1"/>
    <col min="3" max="3" width="33.5703125" style="15" customWidth="1"/>
    <col min="4" max="4" width="26.7109375" style="1" customWidth="1"/>
    <col min="5" max="5" width="25" style="235" customWidth="1"/>
    <col min="6" max="6" width="29.7109375" style="234" customWidth="1"/>
    <col min="7" max="7" width="29.7109375" style="236" customWidth="1"/>
    <col min="8" max="8" width="24.5703125" style="237" customWidth="1"/>
    <col min="9" max="9" width="22.85546875" style="235" customWidth="1"/>
    <col min="10" max="10" width="23.5703125" style="234" customWidth="1"/>
    <col min="11" max="11" width="14.7109375" style="234" bestFit="1" customWidth="1"/>
    <col min="12" max="12" width="20.140625" style="234" customWidth="1"/>
    <col min="13" max="13" width="18.7109375" style="234" customWidth="1"/>
    <col min="14" max="14" width="22.140625" style="234" customWidth="1"/>
    <col min="15" max="15" width="26.140625" style="234" customWidth="1"/>
    <col min="16" max="16" width="19.5703125" style="234" bestFit="1" customWidth="1"/>
    <col min="17" max="17" width="27.42578125" style="234"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465</v>
      </c>
      <c r="D6" s="1258"/>
      <c r="E6" s="1258"/>
      <c r="F6" s="1258"/>
      <c r="G6" s="1258"/>
      <c r="H6" s="1258"/>
      <c r="I6" s="1258"/>
      <c r="J6" s="1258"/>
      <c r="K6" s="1258"/>
      <c r="L6" s="1258"/>
      <c r="M6" s="1258"/>
      <c r="N6" s="1259"/>
    </row>
    <row r="7" spans="2:16" ht="16.5" thickBot="1">
      <c r="B7" s="5" t="s">
        <v>4</v>
      </c>
      <c r="C7" s="1258" t="s">
        <v>310</v>
      </c>
      <c r="D7" s="1258"/>
      <c r="E7" s="1258"/>
      <c r="F7" s="1258"/>
      <c r="G7" s="1258"/>
      <c r="H7" s="1258"/>
      <c r="I7" s="1258"/>
      <c r="J7" s="1258"/>
      <c r="K7" s="1258"/>
      <c r="L7" s="1258"/>
      <c r="M7" s="1258"/>
      <c r="N7" s="1259"/>
    </row>
    <row r="8" spans="2:16" ht="16.5" thickBot="1">
      <c r="B8" s="5" t="s">
        <v>5</v>
      </c>
      <c r="C8" s="1258" t="s">
        <v>311</v>
      </c>
      <c r="D8" s="1258"/>
      <c r="E8" s="1258"/>
      <c r="F8" s="1258"/>
      <c r="G8" s="1258"/>
      <c r="H8" s="1258"/>
      <c r="I8" s="1258"/>
      <c r="J8" s="1258"/>
      <c r="K8" s="1258"/>
      <c r="L8" s="1258"/>
      <c r="M8" s="1258"/>
      <c r="N8" s="1259"/>
    </row>
    <row r="9" spans="2:16" ht="16.5" thickBot="1">
      <c r="B9" s="5" t="s">
        <v>146</v>
      </c>
      <c r="C9" s="1260">
        <v>40</v>
      </c>
      <c r="D9" s="1260"/>
      <c r="E9" s="1261"/>
      <c r="F9" s="238"/>
      <c r="G9" s="3"/>
      <c r="H9" s="239"/>
      <c r="I9" s="240"/>
      <c r="J9" s="238"/>
      <c r="K9" s="238"/>
      <c r="L9" s="238"/>
      <c r="M9" s="238"/>
      <c r="N9" s="241"/>
    </row>
    <row r="10" spans="2:16" ht="16.5" thickBot="1">
      <c r="B10" s="8" t="s">
        <v>8</v>
      </c>
      <c r="C10" s="9">
        <v>41977</v>
      </c>
      <c r="D10" s="10"/>
      <c r="E10" s="242"/>
      <c r="F10" s="242"/>
      <c r="G10" s="10"/>
      <c r="H10" s="243"/>
      <c r="I10" s="244"/>
      <c r="J10" s="242"/>
      <c r="K10" s="242"/>
      <c r="L10" s="242"/>
      <c r="M10" s="242"/>
      <c r="N10" s="245"/>
    </row>
    <row r="11" spans="2:16" ht="15.75">
      <c r="B11" s="12"/>
      <c r="C11" s="246"/>
      <c r="D11" s="14"/>
      <c r="E11" s="247"/>
      <c r="F11" s="247"/>
      <c r="G11" s="14"/>
      <c r="H11" s="248"/>
      <c r="N11" s="247"/>
    </row>
    <row r="12" spans="2:16">
      <c r="N12" s="249"/>
    </row>
    <row r="13" spans="2:16" ht="45.75" customHeight="1">
      <c r="B13" s="1262" t="s">
        <v>9</v>
      </c>
      <c r="C13" s="1262"/>
      <c r="D13" s="17" t="s">
        <v>10</v>
      </c>
      <c r="E13" s="250" t="s">
        <v>11</v>
      </c>
      <c r="F13" s="251" t="s">
        <v>12</v>
      </c>
      <c r="G13" s="1230"/>
      <c r="I13" s="252"/>
      <c r="J13" s="253"/>
      <c r="K13" s="253"/>
      <c r="L13" s="253"/>
      <c r="M13" s="253"/>
      <c r="N13" s="249"/>
    </row>
    <row r="14" spans="2:16">
      <c r="B14" s="1262"/>
      <c r="C14" s="1262"/>
      <c r="D14" s="17"/>
      <c r="E14" s="208"/>
      <c r="F14" s="254"/>
      <c r="G14" s="1231"/>
      <c r="I14" s="255"/>
      <c r="J14" s="256"/>
      <c r="K14" s="256"/>
      <c r="L14" s="256"/>
      <c r="M14" s="256"/>
      <c r="N14" s="249"/>
    </row>
    <row r="15" spans="2:16">
      <c r="B15" s="1262"/>
      <c r="C15" s="1262"/>
      <c r="D15" s="17"/>
      <c r="E15" s="208"/>
      <c r="F15" s="254"/>
      <c r="G15" s="1231"/>
      <c r="I15" s="255"/>
      <c r="J15" s="256"/>
      <c r="K15" s="256"/>
      <c r="L15" s="256"/>
      <c r="M15" s="256"/>
      <c r="N15" s="249"/>
    </row>
    <row r="16" spans="2:16">
      <c r="B16" s="1262"/>
      <c r="C16" s="1262"/>
      <c r="D16" s="17"/>
      <c r="E16" s="208"/>
      <c r="F16" s="254"/>
      <c r="G16" s="1231"/>
      <c r="I16" s="255"/>
      <c r="J16" s="256"/>
      <c r="K16" s="256"/>
      <c r="L16" s="256"/>
      <c r="M16" s="256"/>
      <c r="N16" s="249"/>
    </row>
    <row r="17" spans="1:14">
      <c r="B17" s="1262"/>
      <c r="C17" s="1262"/>
      <c r="D17" s="17"/>
      <c r="E17" s="257"/>
      <c r="F17" s="254"/>
      <c r="G17" s="1231"/>
      <c r="H17" s="258"/>
      <c r="I17" s="255"/>
      <c r="J17" s="256"/>
      <c r="K17" s="256"/>
      <c r="L17" s="256"/>
      <c r="M17" s="256"/>
    </row>
    <row r="18" spans="1:14">
      <c r="B18" s="1262"/>
      <c r="C18" s="1262"/>
      <c r="D18" s="17"/>
      <c r="E18" s="257"/>
      <c r="F18" s="254"/>
      <c r="G18" s="1231"/>
      <c r="H18" s="258"/>
      <c r="I18" s="255"/>
      <c r="J18" s="256"/>
      <c r="K18" s="256"/>
      <c r="L18" s="256"/>
      <c r="M18" s="256"/>
    </row>
    <row r="19" spans="1:14">
      <c r="B19" s="1262"/>
      <c r="C19" s="1262"/>
      <c r="D19" s="17"/>
      <c r="E19" s="257"/>
      <c r="F19" s="254"/>
      <c r="G19" s="1231"/>
      <c r="H19" s="258"/>
    </row>
    <row r="20" spans="1:14">
      <c r="B20" s="1262"/>
      <c r="C20" s="1262"/>
      <c r="D20" s="17">
        <v>40</v>
      </c>
      <c r="E20" s="257">
        <v>835312400</v>
      </c>
      <c r="F20" s="254">
        <v>400</v>
      </c>
      <c r="G20" s="1231"/>
      <c r="H20" s="258"/>
    </row>
    <row r="21" spans="1:14" ht="15.75" thickBot="1">
      <c r="B21" s="1263" t="s">
        <v>13</v>
      </c>
      <c r="C21" s="1264"/>
      <c r="D21" s="17"/>
      <c r="E21" s="29">
        <f>SUM(E14:E20)</f>
        <v>835312400</v>
      </c>
      <c r="F21" s="259">
        <f>SUM(F14:F20)</f>
        <v>400</v>
      </c>
      <c r="G21" s="1231"/>
      <c r="H21" s="258"/>
    </row>
    <row r="22" spans="1:14" ht="55.5" customHeight="1" thickBot="1">
      <c r="A22" s="30"/>
      <c r="B22" s="31" t="s">
        <v>14</v>
      </c>
      <c r="C22" s="260" t="s">
        <v>15</v>
      </c>
      <c r="E22" s="252"/>
      <c r="F22" s="253"/>
      <c r="G22" s="261"/>
      <c r="H22" s="262"/>
      <c r="I22" s="263"/>
      <c r="J22" s="264"/>
      <c r="K22" s="264"/>
      <c r="L22" s="264"/>
      <c r="M22" s="264"/>
    </row>
    <row r="23" spans="1:14" ht="15.75" thickBot="1">
      <c r="A23" s="33">
        <v>1</v>
      </c>
      <c r="C23" s="265">
        <f>F21*80%</f>
        <v>320</v>
      </c>
      <c r="D23" s="266"/>
      <c r="E23" s="267">
        <f>E21</f>
        <v>835312400</v>
      </c>
      <c r="F23" s="268"/>
      <c r="G23" s="269"/>
      <c r="H23" s="270"/>
      <c r="I23" s="263"/>
      <c r="J23" s="264"/>
      <c r="K23" s="264"/>
      <c r="L23" s="264"/>
      <c r="M23" s="264"/>
    </row>
    <row r="24" spans="1:14">
      <c r="A24" s="39"/>
      <c r="C24" s="271"/>
      <c r="D24" s="23"/>
      <c r="E24" s="272"/>
      <c r="F24" s="268"/>
      <c r="G24" s="269"/>
      <c r="H24" s="270"/>
      <c r="I24" s="263"/>
      <c r="J24" s="264"/>
      <c r="K24" s="264"/>
      <c r="L24" s="264"/>
      <c r="M24" s="264"/>
    </row>
    <row r="25" spans="1:14">
      <c r="A25" s="39"/>
      <c r="C25" s="271"/>
      <c r="D25" s="23"/>
      <c r="E25" s="272"/>
      <c r="F25" s="268"/>
      <c r="G25" s="269"/>
      <c r="H25" s="270"/>
      <c r="I25" s="263"/>
      <c r="J25" s="264"/>
      <c r="K25" s="264"/>
      <c r="L25" s="264"/>
      <c r="M25" s="264"/>
    </row>
    <row r="26" spans="1:14">
      <c r="A26" s="39"/>
      <c r="B26" s="42" t="s">
        <v>16</v>
      </c>
      <c r="C26" s="141"/>
      <c r="D26"/>
      <c r="E26" s="273"/>
      <c r="F26" s="274"/>
      <c r="G26" s="275"/>
      <c r="H26" s="276"/>
      <c r="N26" s="249"/>
    </row>
    <row r="27" spans="1:14">
      <c r="A27" s="39"/>
      <c r="B27"/>
      <c r="C27" s="141"/>
      <c r="D27"/>
      <c r="E27" s="273"/>
      <c r="F27" s="274"/>
      <c r="G27" s="275"/>
      <c r="H27" s="276"/>
      <c r="N27" s="249"/>
    </row>
    <row r="28" spans="1:14">
      <c r="A28" s="39"/>
      <c r="B28" s="43" t="s">
        <v>17</v>
      </c>
      <c r="C28" s="43" t="s">
        <v>18</v>
      </c>
      <c r="D28" s="43" t="s">
        <v>19</v>
      </c>
      <c r="E28" s="273"/>
      <c r="F28" s="274"/>
      <c r="G28" s="275"/>
      <c r="H28" s="276"/>
      <c r="N28" s="249"/>
    </row>
    <row r="29" spans="1:14">
      <c r="A29" s="39"/>
      <c r="B29" s="44" t="s">
        <v>20</v>
      </c>
      <c r="C29" s="187"/>
      <c r="D29" s="44" t="s">
        <v>184</v>
      </c>
      <c r="E29" s="273"/>
      <c r="F29" s="274"/>
      <c r="G29" s="275"/>
      <c r="H29" s="276"/>
      <c r="N29" s="249"/>
    </row>
    <row r="30" spans="1:14">
      <c r="A30" s="39"/>
      <c r="B30" s="44" t="s">
        <v>21</v>
      </c>
      <c r="C30" s="187"/>
      <c r="D30" s="44" t="s">
        <v>184</v>
      </c>
      <c r="E30" s="273"/>
      <c r="F30" s="274"/>
      <c r="G30" s="275"/>
      <c r="H30" s="276"/>
      <c r="N30" s="249"/>
    </row>
    <row r="31" spans="1:14">
      <c r="A31" s="39"/>
      <c r="B31" s="44" t="s">
        <v>22</v>
      </c>
      <c r="C31" s="187" t="s">
        <v>184</v>
      </c>
      <c r="D31" s="44"/>
      <c r="E31" s="273"/>
      <c r="F31" s="274"/>
      <c r="G31" s="275"/>
      <c r="H31" s="276"/>
      <c r="N31" s="249"/>
    </row>
    <row r="32" spans="1:14">
      <c r="A32" s="39"/>
      <c r="B32" s="44" t="s">
        <v>23</v>
      </c>
      <c r="C32" s="187"/>
      <c r="D32" s="44" t="s">
        <v>184</v>
      </c>
      <c r="E32" s="273"/>
      <c r="F32" s="274"/>
      <c r="G32" s="275"/>
      <c r="H32" s="276"/>
      <c r="N32" s="249"/>
    </row>
    <row r="33" spans="1:26">
      <c r="A33" s="39"/>
      <c r="B33" s="46" t="s">
        <v>312</v>
      </c>
      <c r="C33" s="47" t="s">
        <v>184</v>
      </c>
      <c r="D33" s="46"/>
      <c r="E33" s="273"/>
      <c r="F33" s="274"/>
      <c r="G33" s="275"/>
      <c r="H33" s="276"/>
      <c r="N33" s="249"/>
    </row>
    <row r="34" spans="1:26">
      <c r="A34" s="39"/>
      <c r="B34"/>
      <c r="C34" s="141"/>
      <c r="D34"/>
      <c r="E34" s="273"/>
      <c r="F34" s="274"/>
      <c r="G34" s="275"/>
      <c r="H34" s="276"/>
      <c r="N34" s="249"/>
    </row>
    <row r="35" spans="1:26">
      <c r="A35" s="39"/>
      <c r="B35" s="42" t="s">
        <v>25</v>
      </c>
      <c r="C35" s="141"/>
      <c r="D35"/>
      <c r="E35" s="273"/>
      <c r="F35" s="274"/>
      <c r="G35" s="275"/>
      <c r="H35" s="276"/>
      <c r="N35" s="249"/>
    </row>
    <row r="36" spans="1:26">
      <c r="A36" s="39"/>
      <c r="B36"/>
      <c r="C36" s="141"/>
      <c r="D36"/>
      <c r="E36" s="273"/>
      <c r="F36" s="274"/>
      <c r="G36" s="275"/>
      <c r="H36" s="276"/>
      <c r="N36" s="249"/>
    </row>
    <row r="37" spans="1:26">
      <c r="A37" s="39"/>
      <c r="B37"/>
      <c r="C37" s="141"/>
      <c r="D37"/>
      <c r="E37" s="273"/>
      <c r="F37" s="274"/>
      <c r="G37" s="275"/>
      <c r="H37" s="276"/>
      <c r="N37" s="249"/>
    </row>
    <row r="38" spans="1:26">
      <c r="A38" s="39"/>
      <c r="B38" s="43" t="s">
        <v>17</v>
      </c>
      <c r="C38" s="43" t="s">
        <v>26</v>
      </c>
      <c r="D38" s="48" t="s">
        <v>27</v>
      </c>
      <c r="E38" s="277" t="s">
        <v>28</v>
      </c>
      <c r="F38" s="274"/>
      <c r="G38" s="275"/>
      <c r="H38" s="276"/>
      <c r="N38" s="249"/>
    </row>
    <row r="39" spans="1:26" ht="28.5">
      <c r="A39" s="39"/>
      <c r="B39" s="49" t="s">
        <v>29</v>
      </c>
      <c r="C39" s="50">
        <v>40</v>
      </c>
      <c r="D39" s="278">
        <v>0</v>
      </c>
      <c r="E39" s="1540">
        <f>+D39+D40</f>
        <v>0</v>
      </c>
      <c r="F39" s="274"/>
      <c r="G39" s="275"/>
      <c r="H39" s="276"/>
      <c r="N39" s="249"/>
    </row>
    <row r="40" spans="1:26" ht="42.75">
      <c r="A40" s="39"/>
      <c r="B40" s="49" t="s">
        <v>30</v>
      </c>
      <c r="C40" s="50">
        <v>60</v>
      </c>
      <c r="D40" s="278">
        <v>0</v>
      </c>
      <c r="E40" s="1543"/>
      <c r="F40" s="274"/>
      <c r="G40" s="275"/>
      <c r="H40" s="276"/>
      <c r="N40" s="249"/>
    </row>
    <row r="41" spans="1:26">
      <c r="A41" s="39"/>
      <c r="C41" s="271"/>
      <c r="D41" s="23"/>
      <c r="E41" s="272"/>
      <c r="F41" s="268"/>
      <c r="G41" s="269"/>
      <c r="H41" s="270"/>
      <c r="I41" s="263"/>
      <c r="J41" s="264"/>
      <c r="K41" s="264"/>
      <c r="L41" s="264"/>
      <c r="M41" s="264"/>
    </row>
    <row r="42" spans="1:26">
      <c r="A42" s="39"/>
      <c r="C42" s="271"/>
      <c r="D42" s="23"/>
      <c r="E42" s="272"/>
      <c r="F42" s="268"/>
      <c r="G42" s="269"/>
      <c r="H42" s="270"/>
      <c r="I42" s="263"/>
      <c r="J42" s="264"/>
      <c r="K42" s="264"/>
      <c r="L42" s="264"/>
      <c r="M42" s="264"/>
    </row>
    <row r="43" spans="1:26">
      <c r="A43" s="39"/>
      <c r="C43" s="271"/>
      <c r="D43" s="23"/>
      <c r="E43" s="272"/>
      <c r="F43" s="268"/>
      <c r="G43" s="269"/>
      <c r="H43" s="270"/>
      <c r="I43" s="263"/>
      <c r="J43" s="264"/>
      <c r="K43" s="264"/>
      <c r="L43" s="264"/>
      <c r="M43" s="264"/>
    </row>
    <row r="44" spans="1:26" ht="15.75" thickBot="1">
      <c r="M44" s="1636" t="s">
        <v>31</v>
      </c>
      <c r="N44" s="1636"/>
    </row>
    <row r="45" spans="1:26">
      <c r="B45" s="42" t="s">
        <v>32</v>
      </c>
      <c r="M45" s="279"/>
      <c r="N45" s="279"/>
    </row>
    <row r="46" spans="1:26" ht="15.75" thickBot="1">
      <c r="M46" s="279"/>
      <c r="N46" s="279"/>
    </row>
    <row r="47" spans="1:26" s="15" customFormat="1" ht="109.5" customHeight="1">
      <c r="B47" s="52" t="s">
        <v>33</v>
      </c>
      <c r="C47" s="52" t="s">
        <v>34</v>
      </c>
      <c r="D47" s="52" t="s">
        <v>35</v>
      </c>
      <c r="E47" s="280" t="s">
        <v>36</v>
      </c>
      <c r="F47" s="281" t="s">
        <v>37</v>
      </c>
      <c r="G47" s="282" t="s">
        <v>38</v>
      </c>
      <c r="H47" s="280" t="s">
        <v>39</v>
      </c>
      <c r="I47" s="283" t="s">
        <v>40</v>
      </c>
      <c r="J47" s="281" t="s">
        <v>41</v>
      </c>
      <c r="K47" s="281" t="s">
        <v>42</v>
      </c>
      <c r="L47" s="281" t="s">
        <v>43</v>
      </c>
      <c r="M47" s="281" t="s">
        <v>44</v>
      </c>
      <c r="N47" s="281" t="s">
        <v>45</v>
      </c>
      <c r="O47" s="281" t="s">
        <v>46</v>
      </c>
      <c r="P47" s="284" t="s">
        <v>47</v>
      </c>
      <c r="Q47" s="284" t="s">
        <v>48</v>
      </c>
    </row>
    <row r="48" spans="1:26" s="296" customFormat="1" ht="75.75" customHeight="1">
      <c r="A48" s="285">
        <v>1</v>
      </c>
      <c r="B48" s="286" t="s">
        <v>313</v>
      </c>
      <c r="C48" s="287" t="s">
        <v>314</v>
      </c>
      <c r="D48" s="288" t="s">
        <v>49</v>
      </c>
      <c r="E48" s="289" t="s">
        <v>315</v>
      </c>
      <c r="F48" s="290" t="s">
        <v>18</v>
      </c>
      <c r="G48" s="291" t="s">
        <v>223</v>
      </c>
      <c r="H48" s="292">
        <v>40182</v>
      </c>
      <c r="I48" s="293">
        <v>40543</v>
      </c>
      <c r="J48" s="290" t="s">
        <v>19</v>
      </c>
      <c r="K48" s="294">
        <f>(DAYS360(H48,I48))/30</f>
        <v>11.9</v>
      </c>
      <c r="L48" s="294">
        <v>0</v>
      </c>
      <c r="M48" s="294">
        <v>40</v>
      </c>
      <c r="N48" s="290" t="s">
        <v>223</v>
      </c>
      <c r="O48" s="290">
        <v>209951170</v>
      </c>
      <c r="P48" s="290">
        <v>69</v>
      </c>
      <c r="Q48" s="1701" t="s">
        <v>316</v>
      </c>
      <c r="R48" s="295"/>
      <c r="S48" s="295"/>
      <c r="T48" s="295"/>
      <c r="U48" s="295"/>
      <c r="V48" s="295"/>
      <c r="W48" s="295"/>
      <c r="X48" s="295"/>
      <c r="Y48" s="295"/>
      <c r="Z48" s="295"/>
    </row>
    <row r="49" spans="1:26" s="296" customFormat="1" ht="57">
      <c r="A49" s="285">
        <f>+A48+1</f>
        <v>2</v>
      </c>
      <c r="B49" s="286" t="s">
        <v>313</v>
      </c>
      <c r="C49" s="287" t="s">
        <v>314</v>
      </c>
      <c r="D49" s="288" t="s">
        <v>49</v>
      </c>
      <c r="E49" s="289" t="s">
        <v>317</v>
      </c>
      <c r="F49" s="290" t="s">
        <v>18</v>
      </c>
      <c r="G49" s="291" t="s">
        <v>223</v>
      </c>
      <c r="H49" s="292">
        <v>40546</v>
      </c>
      <c r="I49" s="293">
        <v>40908</v>
      </c>
      <c r="J49" s="290" t="s">
        <v>19</v>
      </c>
      <c r="K49" s="294">
        <f t="shared" ref="K49:K55" si="0">(DAYS360(H49,I49))/30</f>
        <v>11.933333333333334</v>
      </c>
      <c r="L49" s="294">
        <v>0</v>
      </c>
      <c r="M49" s="294">
        <v>40</v>
      </c>
      <c r="N49" s="290" t="s">
        <v>223</v>
      </c>
      <c r="O49" s="290">
        <v>144648488</v>
      </c>
      <c r="P49" s="290">
        <v>70</v>
      </c>
      <c r="Q49" s="1702"/>
      <c r="R49" s="295"/>
      <c r="S49" s="295"/>
      <c r="T49" s="295"/>
      <c r="U49" s="295"/>
      <c r="V49" s="295"/>
      <c r="W49" s="295"/>
      <c r="X49" s="295"/>
      <c r="Y49" s="295"/>
      <c r="Z49" s="295"/>
    </row>
    <row r="50" spans="1:26" s="296" customFormat="1" ht="57">
      <c r="A50" s="285">
        <f t="shared" ref="A50:A54" si="1">+A49+1</f>
        <v>3</v>
      </c>
      <c r="B50" s="286" t="s">
        <v>313</v>
      </c>
      <c r="C50" s="287" t="s">
        <v>314</v>
      </c>
      <c r="D50" s="288" t="s">
        <v>49</v>
      </c>
      <c r="E50" s="289" t="s">
        <v>318</v>
      </c>
      <c r="F50" s="290" t="s">
        <v>18</v>
      </c>
      <c r="G50" s="291" t="s">
        <v>223</v>
      </c>
      <c r="H50" s="292">
        <v>40925</v>
      </c>
      <c r="I50" s="293">
        <v>41273</v>
      </c>
      <c r="J50" s="290" t="s">
        <v>19</v>
      </c>
      <c r="K50" s="294">
        <f t="shared" si="0"/>
        <v>11.433333333333334</v>
      </c>
      <c r="L50" s="294">
        <v>0</v>
      </c>
      <c r="M50" s="294">
        <v>40</v>
      </c>
      <c r="N50" s="290" t="s">
        <v>223</v>
      </c>
      <c r="O50" s="290">
        <v>115981643</v>
      </c>
      <c r="P50" s="290">
        <v>70</v>
      </c>
      <c r="Q50" s="1702"/>
      <c r="R50" s="295"/>
      <c r="S50" s="295"/>
      <c r="T50" s="295"/>
      <c r="U50" s="295"/>
      <c r="V50" s="295"/>
      <c r="W50" s="295"/>
      <c r="X50" s="295"/>
      <c r="Y50" s="295"/>
      <c r="Z50" s="295"/>
    </row>
    <row r="51" spans="1:26" s="296" customFormat="1" ht="57">
      <c r="A51" s="285">
        <f t="shared" si="1"/>
        <v>4</v>
      </c>
      <c r="B51" s="297" t="s">
        <v>313</v>
      </c>
      <c r="C51" s="298" t="s">
        <v>314</v>
      </c>
      <c r="D51" s="299" t="s">
        <v>49</v>
      </c>
      <c r="E51" s="300" t="s">
        <v>319</v>
      </c>
      <c r="F51" s="294" t="s">
        <v>18</v>
      </c>
      <c r="G51" s="291" t="s">
        <v>223</v>
      </c>
      <c r="H51" s="301">
        <v>41291</v>
      </c>
      <c r="I51" s="302">
        <v>41639</v>
      </c>
      <c r="J51" s="294" t="s">
        <v>19</v>
      </c>
      <c r="K51" s="294">
        <f t="shared" si="0"/>
        <v>11.466666666666667</v>
      </c>
      <c r="L51" s="294">
        <v>0</v>
      </c>
      <c r="M51" s="294">
        <v>40</v>
      </c>
      <c r="N51" s="290" t="s">
        <v>223</v>
      </c>
      <c r="O51" s="294">
        <v>210725530</v>
      </c>
      <c r="P51" s="294">
        <v>71</v>
      </c>
      <c r="Q51" s="1702"/>
      <c r="R51" s="295"/>
      <c r="S51" s="295"/>
      <c r="T51" s="295"/>
      <c r="U51" s="295"/>
      <c r="V51" s="295"/>
      <c r="W51" s="295"/>
      <c r="X51" s="295"/>
      <c r="Y51" s="295"/>
      <c r="Z51" s="295"/>
    </row>
    <row r="52" spans="1:26" s="296" customFormat="1" ht="57">
      <c r="A52" s="285">
        <f t="shared" si="1"/>
        <v>5</v>
      </c>
      <c r="B52" s="297" t="s">
        <v>313</v>
      </c>
      <c r="C52" s="298" t="s">
        <v>314</v>
      </c>
      <c r="D52" s="299" t="s">
        <v>49</v>
      </c>
      <c r="E52" s="300" t="s">
        <v>320</v>
      </c>
      <c r="F52" s="294" t="s">
        <v>18</v>
      </c>
      <c r="G52" s="291" t="s">
        <v>223</v>
      </c>
      <c r="H52" s="301">
        <v>41652</v>
      </c>
      <c r="I52" s="293">
        <v>41961</v>
      </c>
      <c r="J52" s="294" t="s">
        <v>19</v>
      </c>
      <c r="K52" s="294">
        <f t="shared" si="0"/>
        <v>10.166666666666666</v>
      </c>
      <c r="L52" s="294">
        <v>0</v>
      </c>
      <c r="M52" s="294">
        <v>40</v>
      </c>
      <c r="N52" s="290" t="s">
        <v>223</v>
      </c>
      <c r="O52" s="294">
        <v>207053098</v>
      </c>
      <c r="P52" s="294">
        <v>71</v>
      </c>
      <c r="Q52" s="1702"/>
      <c r="R52" s="295"/>
      <c r="S52" s="295"/>
      <c r="T52" s="295"/>
      <c r="U52" s="295"/>
      <c r="V52" s="295"/>
      <c r="W52" s="295"/>
      <c r="X52" s="295"/>
      <c r="Y52" s="295"/>
      <c r="Z52" s="295"/>
    </row>
    <row r="53" spans="1:26" s="296" customFormat="1" ht="57">
      <c r="A53" s="285">
        <f t="shared" si="1"/>
        <v>6</v>
      </c>
      <c r="B53" s="297" t="s">
        <v>313</v>
      </c>
      <c r="C53" s="298" t="s">
        <v>321</v>
      </c>
      <c r="D53" s="299" t="s">
        <v>49</v>
      </c>
      <c r="E53" s="300" t="s">
        <v>322</v>
      </c>
      <c r="F53" s="294" t="s">
        <v>18</v>
      </c>
      <c r="G53" s="291" t="s">
        <v>223</v>
      </c>
      <c r="H53" s="301">
        <v>40546</v>
      </c>
      <c r="I53" s="302">
        <v>40880</v>
      </c>
      <c r="J53" s="294" t="s">
        <v>19</v>
      </c>
      <c r="K53" s="294">
        <f t="shared" si="0"/>
        <v>11</v>
      </c>
      <c r="L53" s="294">
        <v>0</v>
      </c>
      <c r="M53" s="294">
        <v>68</v>
      </c>
      <c r="N53" s="290" t="s">
        <v>223</v>
      </c>
      <c r="O53" s="294">
        <v>152304102</v>
      </c>
      <c r="P53" s="294">
        <v>76</v>
      </c>
      <c r="Q53" s="1702"/>
      <c r="R53" s="295"/>
      <c r="S53" s="295"/>
      <c r="T53" s="295"/>
      <c r="U53" s="295"/>
      <c r="V53" s="295"/>
      <c r="W53" s="295"/>
      <c r="X53" s="295"/>
      <c r="Y53" s="295"/>
      <c r="Z53" s="295"/>
    </row>
    <row r="54" spans="1:26" s="296" customFormat="1" ht="57">
      <c r="A54" s="285">
        <f t="shared" si="1"/>
        <v>7</v>
      </c>
      <c r="B54" s="297" t="s">
        <v>313</v>
      </c>
      <c r="C54" s="298" t="s">
        <v>321</v>
      </c>
      <c r="D54" s="299" t="s">
        <v>49</v>
      </c>
      <c r="E54" s="300" t="s">
        <v>323</v>
      </c>
      <c r="F54" s="294" t="s">
        <v>18</v>
      </c>
      <c r="G54" s="291" t="s">
        <v>223</v>
      </c>
      <c r="H54" s="301">
        <v>40925</v>
      </c>
      <c r="I54" s="302">
        <v>41273</v>
      </c>
      <c r="J54" s="294" t="s">
        <v>19</v>
      </c>
      <c r="K54" s="294">
        <f t="shared" si="0"/>
        <v>11.433333333333334</v>
      </c>
      <c r="L54" s="294">
        <v>0</v>
      </c>
      <c r="M54" s="294">
        <v>68</v>
      </c>
      <c r="N54" s="290" t="s">
        <v>223</v>
      </c>
      <c r="O54" s="294">
        <v>161737939</v>
      </c>
      <c r="P54" s="294">
        <v>76</v>
      </c>
      <c r="Q54" s="1702"/>
      <c r="R54" s="295"/>
      <c r="S54" s="295"/>
      <c r="T54" s="295"/>
      <c r="U54" s="295"/>
      <c r="V54" s="295"/>
      <c r="W54" s="295"/>
      <c r="X54" s="295"/>
      <c r="Y54" s="295"/>
      <c r="Z54" s="295"/>
    </row>
    <row r="55" spans="1:26" s="296" customFormat="1" ht="57">
      <c r="A55" s="285">
        <v>8</v>
      </c>
      <c r="B55" s="297" t="s">
        <v>313</v>
      </c>
      <c r="C55" s="298" t="s">
        <v>321</v>
      </c>
      <c r="D55" s="299" t="s">
        <v>49</v>
      </c>
      <c r="E55" s="300" t="s">
        <v>319</v>
      </c>
      <c r="F55" s="294" t="s">
        <v>18</v>
      </c>
      <c r="G55" s="291" t="s">
        <v>223</v>
      </c>
      <c r="H55" s="301">
        <v>41291</v>
      </c>
      <c r="I55" s="302">
        <v>41639</v>
      </c>
      <c r="J55" s="294" t="s">
        <v>19</v>
      </c>
      <c r="K55" s="294">
        <f t="shared" si="0"/>
        <v>11.466666666666667</v>
      </c>
      <c r="L55" s="294">
        <v>0</v>
      </c>
      <c r="M55" s="294">
        <v>68</v>
      </c>
      <c r="N55" s="290" t="s">
        <v>223</v>
      </c>
      <c r="O55" s="294">
        <v>210725530</v>
      </c>
      <c r="P55" s="294">
        <v>77</v>
      </c>
      <c r="Q55" s="1703"/>
      <c r="R55" s="295"/>
      <c r="S55" s="295"/>
      <c r="T55" s="295"/>
      <c r="U55" s="295"/>
      <c r="V55" s="295"/>
      <c r="W55" s="295"/>
      <c r="X55" s="295"/>
      <c r="Y55" s="295"/>
      <c r="Z55" s="295"/>
    </row>
    <row r="56" spans="1:26" s="296" customFormat="1" ht="14.25">
      <c r="A56" s="285"/>
      <c r="B56" s="299"/>
      <c r="C56" s="298"/>
      <c r="D56" s="299"/>
      <c r="E56" s="300"/>
      <c r="F56" s="294"/>
      <c r="G56" s="303"/>
      <c r="H56" s="301"/>
      <c r="I56" s="302"/>
      <c r="J56" s="294"/>
      <c r="K56" s="294"/>
      <c r="L56" s="294"/>
      <c r="M56" s="294"/>
      <c r="N56" s="294">
        <f t="shared" ref="N56" si="2">+M56*G56</f>
        <v>0</v>
      </c>
      <c r="O56" s="294"/>
      <c r="P56" s="294"/>
      <c r="Q56" s="294"/>
      <c r="R56" s="295"/>
      <c r="S56" s="295"/>
      <c r="T56" s="295"/>
      <c r="U56" s="295"/>
      <c r="V56" s="295"/>
      <c r="W56" s="295"/>
      <c r="X56" s="295"/>
      <c r="Y56" s="295"/>
      <c r="Z56" s="295"/>
    </row>
    <row r="57" spans="1:26" s="296" customFormat="1" ht="14.25">
      <c r="A57" s="285"/>
      <c r="B57" s="297" t="s">
        <v>28</v>
      </c>
      <c r="C57" s="298"/>
      <c r="D57" s="299"/>
      <c r="E57" s="300"/>
      <c r="F57" s="294"/>
      <c r="G57" s="294"/>
      <c r="H57" s="301"/>
      <c r="I57" s="302"/>
      <c r="J57" s="294"/>
      <c r="K57" s="304">
        <f>SUM(K48:K56)</f>
        <v>90.800000000000011</v>
      </c>
      <c r="L57" s="294">
        <f>SUM(L48:L56)</f>
        <v>0</v>
      </c>
      <c r="M57" s="294">
        <f>SUM(M48:M56)</f>
        <v>404</v>
      </c>
      <c r="N57" s="294">
        <f>SUM(N48:N56)</f>
        <v>0</v>
      </c>
      <c r="O57" s="294"/>
      <c r="P57" s="294"/>
      <c r="Q57" s="300"/>
    </row>
    <row r="58" spans="1:26" s="305" customFormat="1" ht="14.25">
      <c r="C58" s="306"/>
      <c r="E58" s="307"/>
      <c r="F58" s="308"/>
      <c r="G58" s="309"/>
      <c r="H58" s="310"/>
      <c r="I58" s="307"/>
      <c r="J58" s="308"/>
      <c r="K58" s="308"/>
      <c r="L58" s="308"/>
      <c r="M58" s="308"/>
      <c r="N58" s="308"/>
      <c r="O58" s="308"/>
      <c r="P58" s="308"/>
      <c r="Q58" s="308"/>
    </row>
    <row r="59" spans="1:26" s="305" customFormat="1">
      <c r="B59" s="1647" t="s">
        <v>60</v>
      </c>
      <c r="C59" s="1647" t="s">
        <v>61</v>
      </c>
      <c r="D59" s="1635" t="s">
        <v>62</v>
      </c>
      <c r="E59" s="1635"/>
      <c r="F59" s="308"/>
      <c r="G59" s="309"/>
      <c r="H59" s="310"/>
      <c r="I59" s="307"/>
      <c r="J59" s="308"/>
      <c r="K59" s="308"/>
      <c r="L59" s="308"/>
      <c r="M59" s="308"/>
      <c r="N59" s="308"/>
      <c r="O59" s="308"/>
      <c r="P59" s="308"/>
      <c r="Q59" s="308"/>
    </row>
    <row r="60" spans="1:26" s="305" customFormat="1">
      <c r="B60" s="1648"/>
      <c r="C60" s="1648"/>
      <c r="D60" s="311" t="s">
        <v>63</v>
      </c>
      <c r="E60" s="312" t="s">
        <v>64</v>
      </c>
      <c r="F60" s="308"/>
      <c r="G60" s="309"/>
      <c r="H60" s="310"/>
      <c r="I60" s="307"/>
      <c r="J60" s="308"/>
      <c r="K60" s="308"/>
      <c r="L60" s="308"/>
      <c r="M60" s="308"/>
      <c r="N60" s="308"/>
      <c r="O60" s="308"/>
      <c r="P60" s="308"/>
      <c r="Q60" s="308"/>
    </row>
    <row r="61" spans="1:26" s="305" customFormat="1" ht="30.6" customHeight="1">
      <c r="B61" s="313" t="s">
        <v>65</v>
      </c>
      <c r="C61" s="314">
        <f>+K57</f>
        <v>90.800000000000011</v>
      </c>
      <c r="D61" s="315"/>
      <c r="E61" s="316" t="s">
        <v>184</v>
      </c>
      <c r="F61" s="317"/>
      <c r="G61" s="318"/>
      <c r="H61" s="319"/>
      <c r="I61" s="320"/>
      <c r="J61" s="317"/>
      <c r="K61" s="317"/>
      <c r="L61" s="317"/>
      <c r="M61" s="317"/>
      <c r="N61" s="308"/>
      <c r="O61" s="308"/>
      <c r="P61" s="308"/>
      <c r="Q61" s="308"/>
    </row>
    <row r="62" spans="1:26" s="305" customFormat="1" ht="30" customHeight="1">
      <c r="B62" s="313" t="s">
        <v>66</v>
      </c>
      <c r="C62" s="314">
        <f>+M57</f>
        <v>404</v>
      </c>
      <c r="D62" s="315"/>
      <c r="E62" s="316" t="s">
        <v>184</v>
      </c>
      <c r="F62" s="308"/>
      <c r="G62" s="309"/>
      <c r="H62" s="310"/>
      <c r="I62" s="307"/>
      <c r="J62" s="308"/>
      <c r="K62" s="308"/>
      <c r="L62" s="308"/>
      <c r="M62" s="308"/>
      <c r="N62" s="308"/>
      <c r="O62" s="308"/>
      <c r="P62" s="308"/>
      <c r="Q62" s="308"/>
    </row>
    <row r="63" spans="1:26" s="112" customFormat="1">
      <c r="B63" s="113"/>
      <c r="C63" s="1274"/>
      <c r="D63" s="1274"/>
      <c r="E63" s="1274"/>
      <c r="F63" s="1274"/>
      <c r="G63" s="1274"/>
      <c r="H63" s="1274"/>
      <c r="I63" s="1274"/>
      <c r="J63" s="1274"/>
      <c r="K63" s="1274"/>
      <c r="L63" s="1274"/>
      <c r="M63" s="1274"/>
      <c r="N63" s="1274"/>
      <c r="O63" s="321"/>
      <c r="P63" s="321"/>
      <c r="Q63" s="321"/>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322" t="s">
        <v>72</v>
      </c>
      <c r="F68" s="323" t="s">
        <v>73</v>
      </c>
      <c r="G68" s="324" t="s">
        <v>74</v>
      </c>
      <c r="H68" s="322" t="s">
        <v>75</v>
      </c>
      <c r="I68" s="325" t="s">
        <v>76</v>
      </c>
      <c r="J68" s="323" t="s">
        <v>77</v>
      </c>
      <c r="K68" s="323" t="s">
        <v>78</v>
      </c>
      <c r="L68" s="323" t="s">
        <v>79</v>
      </c>
      <c r="M68" s="326" t="s">
        <v>80</v>
      </c>
      <c r="N68" s="326" t="s">
        <v>81</v>
      </c>
      <c r="O68" s="1640" t="s">
        <v>82</v>
      </c>
      <c r="P68" s="1642"/>
      <c r="Q68" s="323" t="s">
        <v>83</v>
      </c>
    </row>
    <row r="69" spans="2:17" s="183" customFormat="1" ht="159.75" customHeight="1">
      <c r="B69" s="129" t="s">
        <v>324</v>
      </c>
      <c r="C69" s="146" t="s">
        <v>155</v>
      </c>
      <c r="D69" s="189" t="s">
        <v>325</v>
      </c>
      <c r="E69" s="327">
        <v>300</v>
      </c>
      <c r="F69" s="328" t="s">
        <v>326</v>
      </c>
      <c r="G69" s="328" t="s">
        <v>326</v>
      </c>
      <c r="H69" s="328" t="s">
        <v>326</v>
      </c>
      <c r="I69" s="327" t="s">
        <v>18</v>
      </c>
      <c r="J69" s="328" t="s">
        <v>326</v>
      </c>
      <c r="K69" s="328" t="s">
        <v>326</v>
      </c>
      <c r="L69" s="328" t="s">
        <v>326</v>
      </c>
      <c r="M69" s="328" t="s">
        <v>326</v>
      </c>
      <c r="N69" s="328" t="s">
        <v>326</v>
      </c>
      <c r="O69" s="1704" t="s">
        <v>327</v>
      </c>
      <c r="P69" s="1297"/>
      <c r="Q69" s="329" t="s">
        <v>18</v>
      </c>
    </row>
    <row r="70" spans="2:17">
      <c r="B70" s="119"/>
      <c r="C70" s="47"/>
      <c r="D70" s="120"/>
      <c r="E70" s="330"/>
      <c r="F70" s="331"/>
      <c r="G70" s="332"/>
      <c r="H70" s="333"/>
      <c r="I70" s="334"/>
      <c r="J70" s="331"/>
      <c r="K70" s="335"/>
      <c r="L70" s="335"/>
      <c r="M70" s="335"/>
      <c r="N70" s="335"/>
      <c r="O70" s="1645"/>
      <c r="P70" s="1646"/>
      <c r="Q70" s="335"/>
    </row>
    <row r="71" spans="2:17">
      <c r="B71" s="44"/>
      <c r="C71" s="187"/>
      <c r="D71" s="44"/>
      <c r="E71" s="336"/>
      <c r="F71" s="335"/>
      <c r="G71" s="205"/>
      <c r="H71" s="337"/>
      <c r="I71" s="336"/>
      <c r="J71" s="335"/>
      <c r="K71" s="335"/>
      <c r="L71" s="335"/>
      <c r="M71" s="335"/>
      <c r="N71" s="335"/>
      <c r="O71" s="1645"/>
      <c r="P71" s="1646"/>
      <c r="Q71" s="335"/>
    </row>
    <row r="72" spans="2:17">
      <c r="B72" s="1" t="s">
        <v>88</v>
      </c>
    </row>
    <row r="73" spans="2:17">
      <c r="B73" s="1" t="s">
        <v>89</v>
      </c>
    </row>
    <row r="74" spans="2:17">
      <c r="B74" s="1" t="s">
        <v>90</v>
      </c>
    </row>
    <row r="76" spans="2:17" ht="15.75" thickBot="1"/>
    <row r="77" spans="2:17" ht="27" thickBot="1">
      <c r="B77" s="1268" t="s">
        <v>91</v>
      </c>
      <c r="C77" s="1269"/>
      <c r="D77" s="1269"/>
      <c r="E77" s="1269"/>
      <c r="F77" s="1269"/>
      <c r="G77" s="1269"/>
      <c r="H77" s="1269"/>
      <c r="I77" s="1269"/>
      <c r="J77" s="1269"/>
      <c r="K77" s="1269"/>
      <c r="L77" s="1269"/>
      <c r="M77" s="1269"/>
      <c r="N77" s="1270"/>
    </row>
    <row r="82" spans="2:17" ht="76.5" customHeight="1">
      <c r="B82" s="114" t="s">
        <v>92</v>
      </c>
      <c r="C82" s="114" t="s">
        <v>93</v>
      </c>
      <c r="D82" s="114" t="s">
        <v>94</v>
      </c>
      <c r="E82" s="338" t="s">
        <v>95</v>
      </c>
      <c r="F82" s="339" t="s">
        <v>96</v>
      </c>
      <c r="G82" s="340" t="s">
        <v>97</v>
      </c>
      <c r="H82" s="338" t="s">
        <v>98</v>
      </c>
      <c r="I82" s="341" t="s">
        <v>99</v>
      </c>
      <c r="J82" s="1640" t="s">
        <v>100</v>
      </c>
      <c r="K82" s="1641"/>
      <c r="L82" s="1642"/>
      <c r="M82" s="339" t="s">
        <v>101</v>
      </c>
      <c r="N82" s="339" t="s">
        <v>102</v>
      </c>
      <c r="O82" s="339" t="s">
        <v>103</v>
      </c>
      <c r="P82" s="1640" t="s">
        <v>82</v>
      </c>
      <c r="Q82" s="1642"/>
    </row>
    <row r="83" spans="2:17" ht="105" customHeight="1">
      <c r="B83" s="129" t="s">
        <v>104</v>
      </c>
      <c r="C83" s="217" t="s">
        <v>328</v>
      </c>
      <c r="D83" s="213" t="s">
        <v>329</v>
      </c>
      <c r="E83" s="342">
        <v>34567493</v>
      </c>
      <c r="F83" s="343" t="s">
        <v>330</v>
      </c>
      <c r="G83" s="344" t="s">
        <v>331</v>
      </c>
      <c r="H83" s="345">
        <v>35265</v>
      </c>
      <c r="I83" s="334" t="s">
        <v>332</v>
      </c>
      <c r="J83" s="346" t="s">
        <v>333</v>
      </c>
      <c r="K83" s="347" t="s">
        <v>334</v>
      </c>
      <c r="L83" s="347" t="s">
        <v>335</v>
      </c>
      <c r="M83" s="335" t="s">
        <v>18</v>
      </c>
      <c r="N83" s="335" t="s">
        <v>19</v>
      </c>
      <c r="O83" s="335" t="s">
        <v>336</v>
      </c>
      <c r="P83" s="1705" t="s">
        <v>337</v>
      </c>
      <c r="Q83" s="1706"/>
    </row>
    <row r="84" spans="2:17" ht="124.5" customHeight="1">
      <c r="B84" s="348" t="s">
        <v>104</v>
      </c>
      <c r="C84" s="217" t="s">
        <v>328</v>
      </c>
      <c r="D84" s="213" t="s">
        <v>338</v>
      </c>
      <c r="E84" s="342">
        <v>34331199</v>
      </c>
      <c r="F84" s="344" t="s">
        <v>339</v>
      </c>
      <c r="G84" s="344" t="s">
        <v>340</v>
      </c>
      <c r="H84" s="345">
        <v>41020</v>
      </c>
      <c r="I84" s="334" t="s">
        <v>332</v>
      </c>
      <c r="J84" s="346" t="s">
        <v>341</v>
      </c>
      <c r="K84" s="347" t="s">
        <v>342</v>
      </c>
      <c r="L84" s="347" t="s">
        <v>343</v>
      </c>
      <c r="M84" s="335" t="s">
        <v>18</v>
      </c>
      <c r="N84" s="335" t="s">
        <v>18</v>
      </c>
      <c r="O84" s="335" t="s">
        <v>336</v>
      </c>
      <c r="P84" s="1707" t="s">
        <v>344</v>
      </c>
      <c r="Q84" s="1708"/>
    </row>
    <row r="85" spans="2:17" ht="88.5" customHeight="1">
      <c r="B85" s="1428" t="s">
        <v>249</v>
      </c>
      <c r="C85" s="217" t="s">
        <v>345</v>
      </c>
      <c r="D85" s="213" t="s">
        <v>346</v>
      </c>
      <c r="E85" s="342">
        <v>4708381</v>
      </c>
      <c r="F85" s="344" t="s">
        <v>347</v>
      </c>
      <c r="G85" s="344" t="s">
        <v>348</v>
      </c>
      <c r="H85" s="349">
        <v>41894</v>
      </c>
      <c r="I85" s="350" t="s">
        <v>218</v>
      </c>
      <c r="J85" s="346" t="s">
        <v>349</v>
      </c>
      <c r="K85" s="346" t="s">
        <v>350</v>
      </c>
      <c r="L85" s="346" t="s">
        <v>347</v>
      </c>
      <c r="M85" s="346" t="s">
        <v>18</v>
      </c>
      <c r="N85" s="347" t="s">
        <v>19</v>
      </c>
      <c r="O85" s="347" t="s">
        <v>18</v>
      </c>
      <c r="P85" s="1690" t="s">
        <v>351</v>
      </c>
      <c r="Q85" s="1691"/>
    </row>
    <row r="86" spans="2:17" ht="88.5" customHeight="1">
      <c r="B86" s="1429"/>
      <c r="C86" s="217" t="s">
        <v>345</v>
      </c>
      <c r="D86" s="213" t="s">
        <v>352</v>
      </c>
      <c r="E86" s="342">
        <v>34542758</v>
      </c>
      <c r="F86" s="344" t="s">
        <v>347</v>
      </c>
      <c r="G86" s="344" t="s">
        <v>353</v>
      </c>
      <c r="H86" s="349">
        <v>41257</v>
      </c>
      <c r="I86" s="350" t="s">
        <v>218</v>
      </c>
      <c r="J86" s="346" t="s">
        <v>333</v>
      </c>
      <c r="K86" s="346" t="s">
        <v>354</v>
      </c>
      <c r="L86" s="346" t="s">
        <v>347</v>
      </c>
      <c r="M86" s="346" t="s">
        <v>18</v>
      </c>
      <c r="N86" s="347" t="s">
        <v>19</v>
      </c>
      <c r="O86" s="347" t="s">
        <v>18</v>
      </c>
      <c r="P86" s="1690" t="s">
        <v>351</v>
      </c>
      <c r="Q86" s="1691"/>
    </row>
    <row r="87" spans="2:17" ht="81.75" customHeight="1">
      <c r="B87" s="1430"/>
      <c r="C87" s="217" t="s">
        <v>345</v>
      </c>
      <c r="D87" s="213" t="s">
        <v>355</v>
      </c>
      <c r="E87" s="342">
        <v>1061724831</v>
      </c>
      <c r="F87" s="344" t="s">
        <v>347</v>
      </c>
      <c r="G87" s="344" t="s">
        <v>353</v>
      </c>
      <c r="H87" s="349">
        <v>41915</v>
      </c>
      <c r="I87" s="350" t="s">
        <v>218</v>
      </c>
      <c r="J87" s="346" t="s">
        <v>356</v>
      </c>
      <c r="K87" s="346" t="s">
        <v>357</v>
      </c>
      <c r="L87" s="346" t="s">
        <v>347</v>
      </c>
      <c r="M87" s="346" t="s">
        <v>18</v>
      </c>
      <c r="N87" s="347" t="s">
        <v>19</v>
      </c>
      <c r="O87" s="347" t="s">
        <v>18</v>
      </c>
      <c r="P87" s="1690" t="s">
        <v>351</v>
      </c>
      <c r="Q87" s="1691"/>
    </row>
    <row r="88" spans="2:17" ht="96" customHeight="1">
      <c r="B88" s="1280" t="s">
        <v>358</v>
      </c>
      <c r="C88" s="217" t="s">
        <v>359</v>
      </c>
      <c r="D88" s="213" t="s">
        <v>360</v>
      </c>
      <c r="E88" s="342">
        <v>1061698524</v>
      </c>
      <c r="F88" s="344" t="s">
        <v>361</v>
      </c>
      <c r="G88" s="344" t="s">
        <v>362</v>
      </c>
      <c r="H88" s="349">
        <v>40788</v>
      </c>
      <c r="I88" s="350" t="s">
        <v>332</v>
      </c>
      <c r="J88" s="346" t="s">
        <v>363</v>
      </c>
      <c r="K88" s="346" t="s">
        <v>364</v>
      </c>
      <c r="L88" s="346" t="s">
        <v>365</v>
      </c>
      <c r="M88" s="346" t="s">
        <v>18</v>
      </c>
      <c r="N88" s="347"/>
      <c r="O88" s="347"/>
      <c r="P88" s="1690"/>
      <c r="Q88" s="1691"/>
    </row>
    <row r="89" spans="2:17" ht="126.75" customHeight="1">
      <c r="B89" s="1280"/>
      <c r="C89" s="351" t="s">
        <v>359</v>
      </c>
      <c r="D89" s="352" t="s">
        <v>366</v>
      </c>
      <c r="E89" s="352">
        <v>48605855</v>
      </c>
      <c r="F89" s="352" t="s">
        <v>367</v>
      </c>
      <c r="G89" s="352" t="s">
        <v>368</v>
      </c>
      <c r="H89" s="353">
        <v>41034</v>
      </c>
      <c r="I89" s="352" t="s">
        <v>332</v>
      </c>
      <c r="J89" s="346" t="s">
        <v>369</v>
      </c>
      <c r="K89" s="346" t="s">
        <v>370</v>
      </c>
      <c r="L89" s="346" t="s">
        <v>371</v>
      </c>
      <c r="M89" s="350" t="s">
        <v>18</v>
      </c>
      <c r="N89" s="354"/>
      <c r="O89" s="354"/>
      <c r="P89" s="1690"/>
      <c r="Q89" s="1691"/>
    </row>
    <row r="90" spans="2:17" ht="125.25" customHeight="1">
      <c r="B90" s="1280"/>
      <c r="C90" s="217" t="s">
        <v>359</v>
      </c>
      <c r="D90" s="352" t="s">
        <v>372</v>
      </c>
      <c r="E90" s="352">
        <v>27333122</v>
      </c>
      <c r="F90" s="352" t="s">
        <v>373</v>
      </c>
      <c r="G90" s="352" t="s">
        <v>374</v>
      </c>
      <c r="H90" s="353">
        <v>41599</v>
      </c>
      <c r="I90" s="352" t="s">
        <v>332</v>
      </c>
      <c r="J90" s="346" t="s">
        <v>369</v>
      </c>
      <c r="K90" s="346" t="s">
        <v>375</v>
      </c>
      <c r="L90" s="346" t="s">
        <v>371</v>
      </c>
      <c r="M90" s="350" t="s">
        <v>18</v>
      </c>
      <c r="N90" s="354"/>
      <c r="O90" s="354"/>
      <c r="P90" s="1690"/>
      <c r="Q90" s="1691"/>
    </row>
    <row r="91" spans="2:17" ht="109.5" customHeight="1">
      <c r="B91" s="1280"/>
      <c r="C91" s="217" t="s">
        <v>359</v>
      </c>
      <c r="D91" s="352" t="s">
        <v>376</v>
      </c>
      <c r="E91" s="352">
        <v>34559762</v>
      </c>
      <c r="F91" s="352" t="s">
        <v>377</v>
      </c>
      <c r="G91" s="352" t="s">
        <v>378</v>
      </c>
      <c r="H91" s="353">
        <v>37526</v>
      </c>
      <c r="I91" s="352" t="s">
        <v>332</v>
      </c>
      <c r="J91" s="346" t="s">
        <v>379</v>
      </c>
      <c r="K91" s="346" t="s">
        <v>380</v>
      </c>
      <c r="L91" s="346" t="s">
        <v>381</v>
      </c>
      <c r="M91" s="346" t="s">
        <v>18</v>
      </c>
      <c r="N91" s="347"/>
      <c r="O91" s="347"/>
      <c r="P91" s="1690"/>
      <c r="Q91" s="1691"/>
    </row>
    <row r="92" spans="2:17" ht="79.5" customHeight="1">
      <c r="B92" s="1280"/>
      <c r="C92" s="355" t="s">
        <v>359</v>
      </c>
      <c r="D92" s="344" t="s">
        <v>382</v>
      </c>
      <c r="E92" s="342">
        <v>98322686</v>
      </c>
      <c r="F92" s="344" t="s">
        <v>383</v>
      </c>
      <c r="G92" s="344" t="s">
        <v>384</v>
      </c>
      <c r="H92" s="349">
        <v>39430</v>
      </c>
      <c r="I92" s="350" t="s">
        <v>332</v>
      </c>
      <c r="J92" s="346" t="s">
        <v>379</v>
      </c>
      <c r="K92" s="346" t="s">
        <v>385</v>
      </c>
      <c r="L92" s="346" t="s">
        <v>381</v>
      </c>
      <c r="M92" s="346" t="s">
        <v>18</v>
      </c>
      <c r="N92" s="347"/>
      <c r="O92" s="347"/>
      <c r="P92" s="1690"/>
      <c r="Q92" s="1691"/>
    </row>
    <row r="93" spans="2:17" ht="60.75" customHeight="1">
      <c r="B93" s="1280"/>
      <c r="C93" s="217" t="s">
        <v>359</v>
      </c>
      <c r="D93" s="213" t="s">
        <v>386</v>
      </c>
      <c r="E93" s="342">
        <v>1061716030</v>
      </c>
      <c r="F93" s="356" t="s">
        <v>387</v>
      </c>
      <c r="G93" s="356" t="s">
        <v>388</v>
      </c>
      <c r="H93" s="349">
        <v>41432</v>
      </c>
      <c r="I93" s="350" t="s">
        <v>332</v>
      </c>
      <c r="J93" s="346" t="s">
        <v>389</v>
      </c>
      <c r="K93" s="346" t="s">
        <v>390</v>
      </c>
      <c r="L93" s="346" t="s">
        <v>391</v>
      </c>
      <c r="M93" s="350" t="s">
        <v>18</v>
      </c>
      <c r="N93" s="354"/>
      <c r="O93" s="354"/>
      <c r="P93" s="1678"/>
      <c r="Q93" s="1678"/>
    </row>
    <row r="94" spans="2:17" ht="82.5" customHeight="1">
      <c r="B94" s="1280"/>
      <c r="C94" s="217" t="s">
        <v>359</v>
      </c>
      <c r="D94" s="213" t="s">
        <v>392</v>
      </c>
      <c r="E94" s="342">
        <v>25273254</v>
      </c>
      <c r="F94" s="356" t="s">
        <v>387</v>
      </c>
      <c r="G94" s="356" t="s">
        <v>393</v>
      </c>
      <c r="H94" s="349">
        <v>37239</v>
      </c>
      <c r="I94" s="350" t="s">
        <v>332</v>
      </c>
      <c r="J94" s="346" t="s">
        <v>394</v>
      </c>
      <c r="K94" s="346" t="s">
        <v>395</v>
      </c>
      <c r="L94" s="346" t="s">
        <v>391</v>
      </c>
      <c r="M94" s="350" t="s">
        <v>18</v>
      </c>
      <c r="N94" s="354"/>
      <c r="O94" s="354"/>
      <c r="P94" s="1690"/>
      <c r="Q94" s="1691"/>
    </row>
    <row r="95" spans="2:17" ht="60.75" customHeight="1">
      <c r="B95" s="1280"/>
      <c r="C95" s="217" t="s">
        <v>359</v>
      </c>
      <c r="D95" s="213" t="s">
        <v>396</v>
      </c>
      <c r="E95" s="342">
        <v>34554258</v>
      </c>
      <c r="F95" s="356" t="s">
        <v>397</v>
      </c>
      <c r="G95" s="356" t="s">
        <v>384</v>
      </c>
      <c r="H95" s="349">
        <v>34683</v>
      </c>
      <c r="I95" s="350" t="s">
        <v>332</v>
      </c>
      <c r="J95" s="346" t="s">
        <v>398</v>
      </c>
      <c r="K95" s="346" t="s">
        <v>399</v>
      </c>
      <c r="L95" s="346" t="s">
        <v>400</v>
      </c>
      <c r="M95" s="350" t="s">
        <v>18</v>
      </c>
      <c r="N95" s="354"/>
      <c r="O95" s="354"/>
      <c r="P95" s="1690"/>
      <c r="Q95" s="1691"/>
    </row>
    <row r="96" spans="2:17" ht="112.5" customHeight="1">
      <c r="B96" s="1310" t="s">
        <v>401</v>
      </c>
      <c r="C96" s="217" t="s">
        <v>359</v>
      </c>
      <c r="D96" s="213" t="s">
        <v>402</v>
      </c>
      <c r="E96" s="342">
        <v>48604988</v>
      </c>
      <c r="F96" s="356" t="s">
        <v>403</v>
      </c>
      <c r="G96" s="356" t="s">
        <v>404</v>
      </c>
      <c r="H96" s="349">
        <v>41410</v>
      </c>
      <c r="I96" s="350" t="s">
        <v>332</v>
      </c>
      <c r="J96" s="346" t="s">
        <v>405</v>
      </c>
      <c r="K96" s="346" t="s">
        <v>406</v>
      </c>
      <c r="L96" s="346" t="s">
        <v>371</v>
      </c>
      <c r="M96" s="350" t="s">
        <v>19</v>
      </c>
      <c r="N96" s="354"/>
      <c r="O96" s="354"/>
      <c r="P96" s="1690"/>
      <c r="Q96" s="1691"/>
    </row>
    <row r="97" spans="2:17" ht="122.25" customHeight="1">
      <c r="B97" s="1311"/>
      <c r="C97" s="217" t="s">
        <v>359</v>
      </c>
      <c r="D97" s="213" t="s">
        <v>407</v>
      </c>
      <c r="E97" s="342">
        <v>25596927</v>
      </c>
      <c r="F97" s="356" t="s">
        <v>408</v>
      </c>
      <c r="G97" s="356" t="s">
        <v>409</v>
      </c>
      <c r="H97" s="349">
        <v>39051</v>
      </c>
      <c r="I97" s="350" t="s">
        <v>332</v>
      </c>
      <c r="J97" s="346" t="s">
        <v>405</v>
      </c>
      <c r="K97" s="346" t="s">
        <v>410</v>
      </c>
      <c r="L97" s="346" t="s">
        <v>371</v>
      </c>
      <c r="M97" s="350" t="s">
        <v>19</v>
      </c>
      <c r="N97" s="354"/>
      <c r="O97" s="354"/>
      <c r="P97" s="1690"/>
      <c r="Q97" s="1691"/>
    </row>
    <row r="98" spans="2:17" ht="116.25" customHeight="1">
      <c r="B98" s="1311"/>
      <c r="C98" s="217" t="s">
        <v>359</v>
      </c>
      <c r="D98" s="213" t="s">
        <v>411</v>
      </c>
      <c r="E98" s="342">
        <v>25592887</v>
      </c>
      <c r="F98" s="356" t="s">
        <v>408</v>
      </c>
      <c r="G98" s="356" t="s">
        <v>412</v>
      </c>
      <c r="H98" s="349">
        <v>36157</v>
      </c>
      <c r="I98" s="350" t="s">
        <v>332</v>
      </c>
      <c r="J98" s="346" t="s">
        <v>405</v>
      </c>
      <c r="K98" s="346" t="s">
        <v>413</v>
      </c>
      <c r="L98" s="346" t="s">
        <v>371</v>
      </c>
      <c r="M98" s="350" t="s">
        <v>19</v>
      </c>
      <c r="N98" s="354"/>
      <c r="O98" s="354"/>
      <c r="P98" s="1690"/>
      <c r="Q98" s="1691"/>
    </row>
    <row r="99" spans="2:17" ht="109.5" customHeight="1">
      <c r="B99" s="1311"/>
      <c r="C99" s="217" t="s">
        <v>359</v>
      </c>
      <c r="D99" s="213" t="s">
        <v>414</v>
      </c>
      <c r="E99" s="342">
        <v>31538487</v>
      </c>
      <c r="F99" s="356" t="s">
        <v>415</v>
      </c>
      <c r="G99" s="356" t="s">
        <v>416</v>
      </c>
      <c r="H99" s="349">
        <v>41431</v>
      </c>
      <c r="I99" s="350" t="s">
        <v>332</v>
      </c>
      <c r="J99" s="346" t="s">
        <v>405</v>
      </c>
      <c r="K99" s="346" t="s">
        <v>413</v>
      </c>
      <c r="L99" s="346" t="s">
        <v>371</v>
      </c>
      <c r="M99" s="350" t="s">
        <v>19</v>
      </c>
      <c r="N99" s="354"/>
      <c r="O99" s="354"/>
      <c r="P99" s="1690"/>
      <c r="Q99" s="1691"/>
    </row>
    <row r="100" spans="2:17" ht="133.5" customHeight="1">
      <c r="B100" s="1311"/>
      <c r="C100" s="217" t="s">
        <v>359</v>
      </c>
      <c r="D100" s="213" t="s">
        <v>417</v>
      </c>
      <c r="E100" s="342">
        <v>25596809</v>
      </c>
      <c r="F100" s="356" t="s">
        <v>418</v>
      </c>
      <c r="G100" s="356" t="s">
        <v>419</v>
      </c>
      <c r="H100" s="349">
        <v>35257</v>
      </c>
      <c r="I100" s="350" t="s">
        <v>332</v>
      </c>
      <c r="J100" s="346" t="s">
        <v>405</v>
      </c>
      <c r="K100" s="346" t="s">
        <v>420</v>
      </c>
      <c r="L100" s="346" t="s">
        <v>371</v>
      </c>
      <c r="M100" s="350" t="s">
        <v>19</v>
      </c>
      <c r="N100" s="354"/>
      <c r="O100" s="354"/>
      <c r="P100" s="1690"/>
      <c r="Q100" s="1691"/>
    </row>
    <row r="101" spans="2:17" ht="131.25" customHeight="1">
      <c r="B101" s="1311"/>
      <c r="C101" s="217" t="s">
        <v>359</v>
      </c>
      <c r="D101" s="213" t="s">
        <v>421</v>
      </c>
      <c r="E101" s="342">
        <v>25605911</v>
      </c>
      <c r="F101" s="356"/>
      <c r="G101" s="356"/>
      <c r="H101" s="349"/>
      <c r="I101" s="350"/>
      <c r="J101" s="346" t="s">
        <v>405</v>
      </c>
      <c r="K101" s="346" t="s">
        <v>422</v>
      </c>
      <c r="L101" s="346" t="s">
        <v>371</v>
      </c>
      <c r="M101" s="346" t="s">
        <v>19</v>
      </c>
      <c r="N101" s="347"/>
      <c r="O101" s="347"/>
      <c r="P101" s="1678"/>
      <c r="Q101" s="1678"/>
    </row>
    <row r="102" spans="2:17" ht="111.75" customHeight="1">
      <c r="B102" s="1311"/>
      <c r="C102" s="217" t="s">
        <v>359</v>
      </c>
      <c r="D102" s="213" t="s">
        <v>423</v>
      </c>
      <c r="E102" s="342">
        <v>1059354153</v>
      </c>
      <c r="F102" s="356" t="s">
        <v>415</v>
      </c>
      <c r="G102" s="356" t="s">
        <v>424</v>
      </c>
      <c r="H102" s="349">
        <v>41447</v>
      </c>
      <c r="I102" s="350" t="s">
        <v>332</v>
      </c>
      <c r="J102" s="346" t="s">
        <v>425</v>
      </c>
      <c r="K102" s="346" t="s">
        <v>426</v>
      </c>
      <c r="L102" s="346" t="s">
        <v>371</v>
      </c>
      <c r="M102" s="346" t="s">
        <v>19</v>
      </c>
      <c r="N102" s="347"/>
      <c r="O102" s="347"/>
      <c r="P102" s="1651"/>
      <c r="Q102" s="1652"/>
    </row>
    <row r="103" spans="2:17" ht="111.75" customHeight="1">
      <c r="B103" s="1315"/>
      <c r="C103" s="217" t="s">
        <v>359</v>
      </c>
      <c r="D103" s="213" t="s">
        <v>427</v>
      </c>
      <c r="E103" s="342">
        <v>25596749</v>
      </c>
      <c r="F103" s="356" t="s">
        <v>428</v>
      </c>
      <c r="G103" s="356" t="s">
        <v>429</v>
      </c>
      <c r="H103" s="349">
        <v>41614</v>
      </c>
      <c r="I103" s="350" t="s">
        <v>332</v>
      </c>
      <c r="J103" s="346" t="s">
        <v>425</v>
      </c>
      <c r="K103" s="346" t="s">
        <v>430</v>
      </c>
      <c r="L103" s="346" t="s">
        <v>371</v>
      </c>
      <c r="M103" s="346" t="s">
        <v>19</v>
      </c>
      <c r="N103" s="347"/>
      <c r="O103" s="347"/>
      <c r="P103" s="1651"/>
      <c r="Q103" s="1652"/>
    </row>
    <row r="104" spans="2:17" ht="60.75" customHeight="1">
      <c r="B104" s="1428" t="s">
        <v>431</v>
      </c>
      <c r="C104" s="1499" t="s">
        <v>328</v>
      </c>
      <c r="D104" s="1529" t="s">
        <v>432</v>
      </c>
      <c r="E104" s="1665">
        <v>25605737</v>
      </c>
      <c r="F104" s="1499" t="s">
        <v>433</v>
      </c>
      <c r="G104" s="1502" t="s">
        <v>434</v>
      </c>
      <c r="H104" s="1502">
        <v>34459</v>
      </c>
      <c r="I104" s="1713" t="s">
        <v>332</v>
      </c>
      <c r="J104" s="346" t="s">
        <v>435</v>
      </c>
      <c r="K104" s="346" t="s">
        <v>436</v>
      </c>
      <c r="L104" s="346" t="s">
        <v>437</v>
      </c>
      <c r="M104" s="1671" t="s">
        <v>336</v>
      </c>
      <c r="N104" s="1679"/>
      <c r="O104" s="1679"/>
      <c r="P104" s="1709"/>
      <c r="Q104" s="1710"/>
    </row>
    <row r="105" spans="2:17" ht="60.75" customHeight="1">
      <c r="B105" s="1429"/>
      <c r="C105" s="1501"/>
      <c r="D105" s="1530"/>
      <c r="E105" s="1667"/>
      <c r="F105" s="1501"/>
      <c r="G105" s="1504"/>
      <c r="H105" s="1504"/>
      <c r="I105" s="1714"/>
      <c r="J105" s="361" t="s">
        <v>438</v>
      </c>
      <c r="K105" s="361" t="s">
        <v>439</v>
      </c>
      <c r="L105" s="361" t="s">
        <v>440</v>
      </c>
      <c r="M105" s="1673"/>
      <c r="N105" s="1681"/>
      <c r="O105" s="1681"/>
      <c r="P105" s="1711"/>
      <c r="Q105" s="1712"/>
    </row>
    <row r="106" spans="2:17" ht="60.75" customHeight="1">
      <c r="B106" s="1429"/>
      <c r="C106" s="362" t="s">
        <v>328</v>
      </c>
      <c r="D106" s="363" t="s">
        <v>441</v>
      </c>
      <c r="E106" s="364">
        <v>1059358230</v>
      </c>
      <c r="F106" s="363" t="s">
        <v>442</v>
      </c>
      <c r="G106" s="363" t="s">
        <v>443</v>
      </c>
      <c r="H106" s="365">
        <v>41011</v>
      </c>
      <c r="I106" s="366" t="s">
        <v>332</v>
      </c>
      <c r="J106" s="361" t="s">
        <v>444</v>
      </c>
      <c r="K106" s="361" t="s">
        <v>445</v>
      </c>
      <c r="L106" s="361" t="s">
        <v>446</v>
      </c>
      <c r="M106" s="361" t="s">
        <v>18</v>
      </c>
      <c r="N106" s="367"/>
      <c r="O106" s="367"/>
      <c r="P106" s="1651"/>
      <c r="Q106" s="1652"/>
    </row>
    <row r="107" spans="2:17" ht="84" customHeight="1">
      <c r="B107" s="139" t="s">
        <v>192</v>
      </c>
      <c r="C107" s="217" t="s">
        <v>328</v>
      </c>
      <c r="D107" s="213" t="s">
        <v>447</v>
      </c>
      <c r="E107" s="342">
        <v>91291150</v>
      </c>
      <c r="F107" s="346" t="s">
        <v>448</v>
      </c>
      <c r="G107" s="344" t="s">
        <v>185</v>
      </c>
      <c r="H107" s="345"/>
      <c r="I107" s="334" t="s">
        <v>332</v>
      </c>
      <c r="J107" s="346" t="s">
        <v>449</v>
      </c>
      <c r="K107" s="347" t="s">
        <v>450</v>
      </c>
      <c r="L107" s="347" t="s">
        <v>451</v>
      </c>
      <c r="M107" s="335" t="s">
        <v>18</v>
      </c>
      <c r="N107" s="368"/>
      <c r="O107" s="368"/>
      <c r="P107" s="1690"/>
      <c r="Q107" s="1691"/>
    </row>
    <row r="108" spans="2:17" ht="84" customHeight="1">
      <c r="B108" s="139" t="s">
        <v>192</v>
      </c>
      <c r="C108" s="217" t="s">
        <v>328</v>
      </c>
      <c r="D108" s="44" t="s">
        <v>452</v>
      </c>
      <c r="E108" s="44">
        <v>10304936</v>
      </c>
      <c r="F108" s="346" t="s">
        <v>453</v>
      </c>
      <c r="G108" s="344" t="s">
        <v>374</v>
      </c>
      <c r="H108" s="345">
        <v>40606</v>
      </c>
      <c r="I108" s="334" t="s">
        <v>332</v>
      </c>
      <c r="J108" s="346" t="s">
        <v>454</v>
      </c>
      <c r="K108" s="347" t="s">
        <v>455</v>
      </c>
      <c r="L108" s="347" t="s">
        <v>456</v>
      </c>
      <c r="M108" s="335" t="s">
        <v>18</v>
      </c>
      <c r="N108" s="368"/>
      <c r="O108" s="368"/>
      <c r="P108" s="1690"/>
      <c r="Q108" s="1691"/>
    </row>
    <row r="109" spans="2:17">
      <c r="H109" s="369"/>
    </row>
    <row r="110" spans="2:17" ht="15.75" thickBot="1"/>
    <row r="111" spans="2:17" ht="27" thickBot="1">
      <c r="B111" s="1268" t="s">
        <v>118</v>
      </c>
      <c r="C111" s="1269"/>
      <c r="D111" s="1269"/>
      <c r="E111" s="1269"/>
      <c r="F111" s="1269"/>
      <c r="G111" s="1269"/>
      <c r="H111" s="1269"/>
      <c r="I111" s="1269"/>
      <c r="J111" s="1269"/>
      <c r="K111" s="1269"/>
      <c r="L111" s="1269"/>
      <c r="M111" s="1269"/>
      <c r="N111" s="1270"/>
    </row>
    <row r="114" spans="1:26" ht="46.15" customHeight="1">
      <c r="B114" s="115" t="s">
        <v>17</v>
      </c>
      <c r="C114" s="115" t="s">
        <v>119</v>
      </c>
      <c r="D114" s="1271" t="s">
        <v>82</v>
      </c>
      <c r="E114" s="1273"/>
    </row>
    <row r="115" spans="1:26" ht="91.5" customHeight="1">
      <c r="B115" s="129" t="s">
        <v>181</v>
      </c>
      <c r="C115" s="187" t="s">
        <v>18</v>
      </c>
      <c r="D115" s="1366"/>
      <c r="E115" s="1366"/>
    </row>
    <row r="118" spans="1:26" ht="26.25">
      <c r="B118" s="1256" t="s">
        <v>121</v>
      </c>
      <c r="C118" s="1257"/>
      <c r="D118" s="1257"/>
      <c r="E118" s="1257"/>
      <c r="F118" s="1257"/>
      <c r="G118" s="1257"/>
      <c r="H118" s="1257"/>
      <c r="I118" s="1257"/>
      <c r="J118" s="1257"/>
      <c r="K118" s="1257"/>
      <c r="L118" s="1257"/>
      <c r="M118" s="1257"/>
      <c r="N118" s="1257"/>
      <c r="O118" s="1257"/>
      <c r="P118" s="1257"/>
    </row>
    <row r="120" spans="1:26" ht="15.75" thickBot="1"/>
    <row r="121" spans="1:26" ht="27" thickBot="1">
      <c r="B121" s="1268" t="s">
        <v>122</v>
      </c>
      <c r="C121" s="1269"/>
      <c r="D121" s="1269"/>
      <c r="E121" s="1269"/>
      <c r="F121" s="1269"/>
      <c r="G121" s="1269"/>
      <c r="H121" s="1269"/>
      <c r="I121" s="1269"/>
      <c r="J121" s="1269"/>
      <c r="K121" s="1269"/>
      <c r="L121" s="1269"/>
      <c r="M121" s="1269"/>
      <c r="N121" s="1270"/>
      <c r="Q121" s="234">
        <f>3-31</f>
        <v>-28</v>
      </c>
      <c r="S121" s="1">
        <f>28/30</f>
        <v>0.93333333333333335</v>
      </c>
    </row>
    <row r="123" spans="1:26" ht="15.75" thickBot="1">
      <c r="M123" s="279"/>
      <c r="N123" s="279"/>
    </row>
    <row r="124" spans="1:26" s="15" customFormat="1" ht="109.5" customHeight="1">
      <c r="B124" s="52" t="s">
        <v>33</v>
      </c>
      <c r="C124" s="52" t="s">
        <v>34</v>
      </c>
      <c r="D124" s="52" t="s">
        <v>35</v>
      </c>
      <c r="E124" s="280" t="s">
        <v>36</v>
      </c>
      <c r="F124" s="281" t="s">
        <v>37</v>
      </c>
      <c r="G124" s="282" t="s">
        <v>38</v>
      </c>
      <c r="H124" s="280" t="s">
        <v>39</v>
      </c>
      <c r="I124" s="283" t="s">
        <v>40</v>
      </c>
      <c r="J124" s="281" t="s">
        <v>41</v>
      </c>
      <c r="K124" s="281" t="s">
        <v>42</v>
      </c>
      <c r="L124" s="281" t="s">
        <v>43</v>
      </c>
      <c r="M124" s="281" t="s">
        <v>44</v>
      </c>
      <c r="N124" s="281" t="s">
        <v>45</v>
      </c>
      <c r="O124" s="281" t="s">
        <v>46</v>
      </c>
      <c r="P124" s="284" t="s">
        <v>47</v>
      </c>
      <c r="Q124" s="284" t="s">
        <v>48</v>
      </c>
    </row>
    <row r="125" spans="1:26" s="162" customFormat="1" ht="168" customHeight="1">
      <c r="A125" s="150">
        <v>1</v>
      </c>
      <c r="B125" s="153"/>
      <c r="C125" s="371"/>
      <c r="D125" s="153"/>
      <c r="E125" s="372"/>
      <c r="F125" s="373"/>
      <c r="G125" s="374"/>
      <c r="H125" s="375"/>
      <c r="I125" s="376"/>
      <c r="J125" s="373"/>
      <c r="K125" s="377"/>
      <c r="L125" s="373"/>
      <c r="M125" s="373"/>
      <c r="N125" s="373"/>
      <c r="O125" s="378"/>
      <c r="P125" s="378"/>
      <c r="Q125" s="379"/>
      <c r="R125" s="175"/>
      <c r="S125" s="175"/>
      <c r="T125" s="175"/>
      <c r="U125" s="175"/>
      <c r="V125" s="175"/>
      <c r="W125" s="175"/>
      <c r="X125" s="175"/>
      <c r="Y125" s="175"/>
      <c r="Z125" s="175"/>
    </row>
    <row r="126" spans="1:26" s="162" customFormat="1" ht="166.5" customHeight="1">
      <c r="A126" s="150">
        <f>+A125+1</f>
        <v>2</v>
      </c>
      <c r="B126" s="153"/>
      <c r="C126" s="371"/>
      <c r="D126" s="153"/>
      <c r="E126" s="372"/>
      <c r="F126" s="373"/>
      <c r="G126" s="374"/>
      <c r="H126" s="375"/>
      <c r="I126" s="376"/>
      <c r="J126" s="373"/>
      <c r="K126" s="373"/>
      <c r="L126" s="377"/>
      <c r="M126" s="373"/>
      <c r="N126" s="373"/>
      <c r="O126" s="378"/>
      <c r="P126" s="378"/>
      <c r="Q126" s="379"/>
      <c r="R126" s="175"/>
      <c r="S126" s="175"/>
      <c r="T126" s="175"/>
      <c r="U126" s="175"/>
      <c r="V126" s="175"/>
      <c r="W126" s="175"/>
      <c r="X126" s="175"/>
      <c r="Y126" s="175"/>
      <c r="Z126" s="175"/>
    </row>
    <row r="127" spans="1:26" s="162" customFormat="1">
      <c r="A127" s="150">
        <f t="shared" ref="A127" si="3">+A126+1</f>
        <v>3</v>
      </c>
      <c r="B127" s="153"/>
      <c r="C127" s="152"/>
      <c r="D127" s="153"/>
      <c r="E127" s="372"/>
      <c r="F127" s="373"/>
      <c r="G127" s="371"/>
      <c r="H127" s="372"/>
      <c r="I127" s="380"/>
      <c r="J127" s="373"/>
      <c r="K127" s="373"/>
      <c r="L127" s="373"/>
      <c r="M127" s="373"/>
      <c r="N127" s="373"/>
      <c r="O127" s="378"/>
      <c r="P127" s="378"/>
      <c r="Q127" s="379"/>
      <c r="R127" s="175"/>
      <c r="S127" s="175"/>
      <c r="T127" s="175"/>
      <c r="U127" s="175"/>
      <c r="V127" s="175"/>
      <c r="W127" s="175"/>
      <c r="X127" s="175"/>
      <c r="Y127" s="175"/>
      <c r="Z127" s="175"/>
    </row>
    <row r="128" spans="1:26" s="162" customFormat="1">
      <c r="A128" s="150"/>
      <c r="B128" s="151" t="s">
        <v>28</v>
      </c>
      <c r="C128" s="152"/>
      <c r="D128" s="153"/>
      <c r="E128" s="372"/>
      <c r="F128" s="373"/>
      <c r="G128" s="371"/>
      <c r="H128" s="372"/>
      <c r="I128" s="380"/>
      <c r="J128" s="373"/>
      <c r="K128" s="381">
        <f>SUM(K125:K127)</f>
        <v>0</v>
      </c>
      <c r="L128" s="382">
        <f>SUM(L125:L127)</f>
        <v>0</v>
      </c>
      <c r="M128" s="382">
        <f>SUM(M125:M127)</f>
        <v>0</v>
      </c>
      <c r="N128" s="382">
        <f>SUM(N125:N127)</f>
        <v>0</v>
      </c>
      <c r="O128" s="378"/>
      <c r="P128" s="378"/>
      <c r="Q128" s="378"/>
    </row>
    <row r="129" spans="2:17">
      <c r="B129" s="112"/>
      <c r="C129" s="383"/>
      <c r="D129" s="112"/>
      <c r="E129" s="384"/>
      <c r="F129" s="321"/>
      <c r="G129" s="385"/>
      <c r="H129" s="386"/>
      <c r="I129" s="384"/>
      <c r="J129" s="321"/>
      <c r="K129" s="321"/>
      <c r="L129" s="321"/>
      <c r="M129" s="321"/>
      <c r="N129" s="321"/>
      <c r="O129" s="321"/>
      <c r="P129" s="321"/>
    </row>
    <row r="130" spans="2:17" ht="18.75">
      <c r="B130" s="166" t="s">
        <v>123</v>
      </c>
      <c r="C130" s="176">
        <f>+K128</f>
        <v>0</v>
      </c>
      <c r="H130" s="387"/>
      <c r="I130" s="388"/>
      <c r="J130" s="389"/>
      <c r="K130" s="390"/>
      <c r="L130" s="390"/>
      <c r="M130" s="390"/>
      <c r="N130" s="321"/>
      <c r="O130" s="321"/>
      <c r="P130" s="321"/>
    </row>
    <row r="131" spans="2:17">
      <c r="H131" s="391"/>
      <c r="I131" s="392"/>
      <c r="J131" s="393"/>
    </row>
    <row r="132" spans="2:17" ht="15.75" thickBot="1"/>
    <row r="133" spans="2:17" ht="37.15" customHeight="1" thickBot="1">
      <c r="B133" s="177" t="s">
        <v>124</v>
      </c>
      <c r="C133" s="142" t="s">
        <v>125</v>
      </c>
      <c r="D133" s="177" t="s">
        <v>27</v>
      </c>
      <c r="E133" s="394" t="s">
        <v>126</v>
      </c>
    </row>
    <row r="134" spans="2:17" ht="41.45" customHeight="1">
      <c r="B134" s="178" t="s">
        <v>127</v>
      </c>
      <c r="C134" s="179">
        <v>20</v>
      </c>
      <c r="D134" s="395">
        <v>0</v>
      </c>
      <c r="E134" s="1586">
        <f>SUM(D134:D136)</f>
        <v>0</v>
      </c>
    </row>
    <row r="135" spans="2:17">
      <c r="B135" s="178" t="s">
        <v>128</v>
      </c>
      <c r="C135" s="118">
        <v>30</v>
      </c>
      <c r="D135" s="118">
        <v>0</v>
      </c>
      <c r="E135" s="1541"/>
    </row>
    <row r="136" spans="2:17" ht="15.75" thickBot="1">
      <c r="B136" s="178" t="s">
        <v>129</v>
      </c>
      <c r="C136" s="180">
        <v>40</v>
      </c>
      <c r="D136" s="396">
        <v>0</v>
      </c>
      <c r="E136" s="1587"/>
    </row>
    <row r="138" spans="2:17" ht="15.75" thickBot="1"/>
    <row r="139" spans="2:17" ht="27" thickBot="1">
      <c r="B139" s="1268" t="s">
        <v>130</v>
      </c>
      <c r="C139" s="1269"/>
      <c r="D139" s="1269"/>
      <c r="E139" s="1269"/>
      <c r="F139" s="1269"/>
      <c r="G139" s="1269"/>
      <c r="H139" s="1269"/>
      <c r="I139" s="1269"/>
      <c r="J139" s="1269"/>
      <c r="K139" s="1269"/>
      <c r="L139" s="1269"/>
      <c r="M139" s="1269"/>
      <c r="N139" s="1270"/>
    </row>
    <row r="141" spans="2:17" ht="76.5" customHeight="1">
      <c r="B141" s="114" t="s">
        <v>92</v>
      </c>
      <c r="C141" s="114" t="s">
        <v>93</v>
      </c>
      <c r="D141" s="114" t="s">
        <v>94</v>
      </c>
      <c r="E141" s="338" t="s">
        <v>95</v>
      </c>
      <c r="F141" s="339" t="s">
        <v>96</v>
      </c>
      <c r="G141" s="340" t="s">
        <v>97</v>
      </c>
      <c r="H141" s="338" t="s">
        <v>98</v>
      </c>
      <c r="I141" s="341" t="s">
        <v>99</v>
      </c>
      <c r="J141" s="1640" t="s">
        <v>100</v>
      </c>
      <c r="K141" s="1641"/>
      <c r="L141" s="1642"/>
      <c r="M141" s="339" t="s">
        <v>101</v>
      </c>
      <c r="N141" s="339" t="s">
        <v>102</v>
      </c>
      <c r="O141" s="339" t="s">
        <v>103</v>
      </c>
      <c r="P141" s="1640" t="s">
        <v>82</v>
      </c>
      <c r="Q141" s="1642"/>
    </row>
    <row r="142" spans="2:17" ht="60.75" customHeight="1">
      <c r="B142" s="213" t="s">
        <v>460</v>
      </c>
      <c r="C142" s="217"/>
      <c r="D142" s="119"/>
      <c r="E142" s="342"/>
      <c r="F142" s="397"/>
      <c r="G142" s="398"/>
      <c r="H142" s="399"/>
      <c r="I142" s="334"/>
      <c r="J142" s="397" t="s">
        <v>189</v>
      </c>
      <c r="K142" s="347" t="s">
        <v>190</v>
      </c>
      <c r="L142" s="331" t="s">
        <v>191</v>
      </c>
      <c r="M142" s="335"/>
      <c r="N142" s="335"/>
      <c r="O142" s="335"/>
      <c r="P142" s="1696"/>
      <c r="Q142" s="1696"/>
    </row>
    <row r="143" spans="2:17" ht="60.75" customHeight="1">
      <c r="B143" s="213" t="s">
        <v>461</v>
      </c>
      <c r="C143" s="217"/>
      <c r="D143" s="119"/>
      <c r="E143" s="342"/>
      <c r="F143" s="397"/>
      <c r="G143" s="398"/>
      <c r="H143" s="399"/>
      <c r="I143" s="334"/>
      <c r="J143" s="397"/>
      <c r="K143" s="347"/>
      <c r="L143" s="331"/>
      <c r="M143" s="335"/>
      <c r="N143" s="335"/>
      <c r="O143" s="335"/>
      <c r="P143" s="1650"/>
      <c r="Q143" s="1650"/>
    </row>
    <row r="144" spans="2:17" ht="87.75" customHeight="1">
      <c r="B144" s="213" t="s">
        <v>462</v>
      </c>
      <c r="C144" s="217"/>
      <c r="D144" s="213"/>
      <c r="E144" s="342"/>
      <c r="F144" s="397"/>
      <c r="G144" s="398"/>
      <c r="H144" s="400"/>
      <c r="I144" s="334"/>
      <c r="J144" s="346"/>
      <c r="K144" s="347"/>
      <c r="L144" s="347"/>
      <c r="M144" s="335"/>
      <c r="N144" s="335"/>
      <c r="O144" s="335"/>
      <c r="P144" s="1650"/>
      <c r="Q144" s="1650"/>
    </row>
    <row r="147" spans="1:26" ht="15.75" thickBot="1"/>
    <row r="148" spans="1:26" ht="54" customHeight="1">
      <c r="B148" s="48" t="s">
        <v>17</v>
      </c>
      <c r="C148" s="48" t="s">
        <v>124</v>
      </c>
      <c r="D148" s="114" t="s">
        <v>125</v>
      </c>
      <c r="E148" s="277" t="s">
        <v>27</v>
      </c>
      <c r="F148" s="401" t="s">
        <v>138</v>
      </c>
      <c r="G148" s="402"/>
    </row>
    <row r="149" spans="1:26" ht="120.75" customHeight="1">
      <c r="B149" s="1697" t="s">
        <v>139</v>
      </c>
      <c r="C149" s="144" t="s">
        <v>140</v>
      </c>
      <c r="D149" s="187">
        <v>25</v>
      </c>
      <c r="E149" s="337">
        <v>0</v>
      </c>
      <c r="F149" s="1698">
        <f>+E149+E150+E151</f>
        <v>0</v>
      </c>
      <c r="G149" s="403"/>
    </row>
    <row r="150" spans="1:26" ht="76.150000000000006" customHeight="1">
      <c r="B150" s="1697"/>
      <c r="C150" s="144" t="s">
        <v>141</v>
      </c>
      <c r="D150" s="146">
        <v>25</v>
      </c>
      <c r="E150" s="337">
        <v>0</v>
      </c>
      <c r="F150" s="1699"/>
      <c r="G150" s="403"/>
    </row>
    <row r="151" spans="1:26" ht="69" customHeight="1">
      <c r="B151" s="1697"/>
      <c r="C151" s="144" t="s">
        <v>142</v>
      </c>
      <c r="D151" s="187">
        <v>10</v>
      </c>
      <c r="E151" s="337">
        <v>0</v>
      </c>
      <c r="F151" s="1700"/>
      <c r="G151" s="403"/>
    </row>
    <row r="152" spans="1:26">
      <c r="C152" s="141"/>
    </row>
    <row r="155" spans="1:26" s="234" customFormat="1">
      <c r="A155" s="1"/>
      <c r="B155" s="42" t="s">
        <v>143</v>
      </c>
      <c r="C155" s="15"/>
      <c r="D155" s="1"/>
      <c r="E155" s="235"/>
      <c r="G155" s="236"/>
      <c r="H155" s="237"/>
      <c r="I155" s="235"/>
      <c r="R155" s="1"/>
      <c r="S155" s="1"/>
      <c r="T155" s="1"/>
      <c r="U155" s="1"/>
      <c r="V155" s="1"/>
      <c r="W155" s="1"/>
      <c r="X155" s="1"/>
      <c r="Y155" s="1"/>
      <c r="Z155" s="1"/>
    </row>
    <row r="158" spans="1:26" s="234" customFormat="1">
      <c r="A158" s="1"/>
      <c r="B158" s="43" t="s">
        <v>17</v>
      </c>
      <c r="C158" s="43" t="s">
        <v>26</v>
      </c>
      <c r="D158" s="48" t="s">
        <v>27</v>
      </c>
      <c r="E158" s="277" t="s">
        <v>28</v>
      </c>
      <c r="G158" s="236"/>
      <c r="H158" s="237"/>
      <c r="I158" s="235"/>
      <c r="R158" s="1"/>
      <c r="S158" s="1"/>
      <c r="T158" s="1"/>
      <c r="U158" s="1"/>
      <c r="V158" s="1"/>
      <c r="W158" s="1"/>
      <c r="X158" s="1"/>
      <c r="Y158" s="1"/>
      <c r="Z158" s="1"/>
    </row>
    <row r="159" spans="1:26" s="234" customFormat="1" ht="28.5">
      <c r="A159" s="1"/>
      <c r="B159" s="49" t="s">
        <v>144</v>
      </c>
      <c r="C159" s="50">
        <v>40</v>
      </c>
      <c r="D159" s="187">
        <f>+E134</f>
        <v>0</v>
      </c>
      <c r="E159" s="1540">
        <f>+D159+D160</f>
        <v>0</v>
      </c>
      <c r="G159" s="236"/>
      <c r="H159" s="237"/>
      <c r="I159" s="235"/>
      <c r="R159" s="1"/>
      <c r="S159" s="1"/>
      <c r="T159" s="1"/>
      <c r="U159" s="1"/>
      <c r="V159" s="1"/>
      <c r="W159" s="1"/>
      <c r="X159" s="1"/>
      <c r="Y159" s="1"/>
      <c r="Z159" s="1"/>
    </row>
    <row r="160" spans="1:26" s="234" customFormat="1" ht="42.75">
      <c r="A160" s="1"/>
      <c r="B160" s="49" t="s">
        <v>145</v>
      </c>
      <c r="C160" s="50">
        <v>60</v>
      </c>
      <c r="D160" s="187">
        <f>+F149</f>
        <v>0</v>
      </c>
      <c r="E160" s="1543"/>
      <c r="G160" s="236"/>
      <c r="H160" s="237"/>
      <c r="I160" s="235"/>
      <c r="R160" s="1"/>
      <c r="S160" s="1"/>
      <c r="T160" s="1"/>
      <c r="U160" s="1"/>
      <c r="V160" s="1"/>
      <c r="W160" s="1"/>
      <c r="X160" s="1"/>
      <c r="Y160" s="1"/>
      <c r="Z160" s="1"/>
    </row>
  </sheetData>
  <mergeCells count="77">
    <mergeCell ref="P107:Q107"/>
    <mergeCell ref="P108:Q108"/>
    <mergeCell ref="B111:N111"/>
    <mergeCell ref="D114:E114"/>
    <mergeCell ref="E159:E160"/>
    <mergeCell ref="B118:P118"/>
    <mergeCell ref="B121:N121"/>
    <mergeCell ref="E134:E136"/>
    <mergeCell ref="B139:N139"/>
    <mergeCell ref="J141:L141"/>
    <mergeCell ref="P141:Q141"/>
    <mergeCell ref="P142:Q142"/>
    <mergeCell ref="P143:Q143"/>
    <mergeCell ref="P144:Q144"/>
    <mergeCell ref="B149:B151"/>
    <mergeCell ref="F149:F151"/>
    <mergeCell ref="D115:E115"/>
    <mergeCell ref="H104:H105"/>
    <mergeCell ref="I104:I105"/>
    <mergeCell ref="M104:M105"/>
    <mergeCell ref="N104:N105"/>
    <mergeCell ref="O104:O105"/>
    <mergeCell ref="P104:Q105"/>
    <mergeCell ref="B104:B106"/>
    <mergeCell ref="C104:C105"/>
    <mergeCell ref="D104:D105"/>
    <mergeCell ref="E104:E105"/>
    <mergeCell ref="F104:F105"/>
    <mergeCell ref="G104:G105"/>
    <mergeCell ref="P106:Q106"/>
    <mergeCell ref="B96:B103"/>
    <mergeCell ref="P96:Q96"/>
    <mergeCell ref="P97:Q97"/>
    <mergeCell ref="P98:Q98"/>
    <mergeCell ref="P99:Q99"/>
    <mergeCell ref="P100:Q100"/>
    <mergeCell ref="P101:Q101"/>
    <mergeCell ref="P102:Q102"/>
    <mergeCell ref="P103:Q103"/>
    <mergeCell ref="B88:B95"/>
    <mergeCell ref="P88:Q88"/>
    <mergeCell ref="P89:Q89"/>
    <mergeCell ref="P90:Q90"/>
    <mergeCell ref="P91:Q91"/>
    <mergeCell ref="P92:Q92"/>
    <mergeCell ref="P93:Q93"/>
    <mergeCell ref="P94:Q94"/>
    <mergeCell ref="P95:Q95"/>
    <mergeCell ref="Q48:Q55"/>
    <mergeCell ref="B85:B87"/>
    <mergeCell ref="P85:Q85"/>
    <mergeCell ref="P86:Q86"/>
    <mergeCell ref="P87:Q87"/>
    <mergeCell ref="C63:N63"/>
    <mergeCell ref="B65:N65"/>
    <mergeCell ref="O68:P68"/>
    <mergeCell ref="O69:P69"/>
    <mergeCell ref="O70:P70"/>
    <mergeCell ref="O71:P71"/>
    <mergeCell ref="B77:N77"/>
    <mergeCell ref="J82:L82"/>
    <mergeCell ref="P82:Q82"/>
    <mergeCell ref="P83:Q83"/>
    <mergeCell ref="P84:Q84"/>
    <mergeCell ref="B59:B60"/>
    <mergeCell ref="C59:C60"/>
    <mergeCell ref="D59:E59"/>
    <mergeCell ref="B2:P2"/>
    <mergeCell ref="B4:P4"/>
    <mergeCell ref="C6:N6"/>
    <mergeCell ref="C7:N7"/>
    <mergeCell ref="C8:N8"/>
    <mergeCell ref="C9:E9"/>
    <mergeCell ref="B13:C20"/>
    <mergeCell ref="B21:C21"/>
    <mergeCell ref="E39:E40"/>
    <mergeCell ref="M44:N44"/>
  </mergeCells>
  <dataValidations count="2">
    <dataValidation type="list" allowBlank="1" showInputMessage="1" showErrorMessage="1" sqref="WVE983076 A65572 IS65572 SO65572 ACK65572 AMG65572 AWC65572 BFY65572 BPU65572 BZQ65572 CJM65572 CTI65572 DDE65572 DNA65572 DWW65572 EGS65572 EQO65572 FAK65572 FKG65572 FUC65572 GDY65572 GNU65572 GXQ65572 HHM65572 HRI65572 IBE65572 ILA65572 IUW65572 JES65572 JOO65572 JYK65572 KIG65572 KSC65572 LBY65572 LLU65572 LVQ65572 MFM65572 MPI65572 MZE65572 NJA65572 NSW65572 OCS65572 OMO65572 OWK65572 PGG65572 PQC65572 PZY65572 QJU65572 QTQ65572 RDM65572 RNI65572 RXE65572 SHA65572 SQW65572 TAS65572 TKO65572 TUK65572 UEG65572 UOC65572 UXY65572 VHU65572 VRQ65572 WBM65572 WLI65572 WVE65572 A131108 IS131108 SO131108 ACK131108 AMG131108 AWC131108 BFY131108 BPU131108 BZQ131108 CJM131108 CTI131108 DDE131108 DNA131108 DWW131108 EGS131108 EQO131108 FAK131108 FKG131108 FUC131108 GDY131108 GNU131108 GXQ131108 HHM131108 HRI131108 IBE131108 ILA131108 IUW131108 JES131108 JOO131108 JYK131108 KIG131108 KSC131108 LBY131108 LLU131108 LVQ131108 MFM131108 MPI131108 MZE131108 NJA131108 NSW131108 OCS131108 OMO131108 OWK131108 PGG131108 PQC131108 PZY131108 QJU131108 QTQ131108 RDM131108 RNI131108 RXE131108 SHA131108 SQW131108 TAS131108 TKO131108 TUK131108 UEG131108 UOC131108 UXY131108 VHU131108 VRQ131108 WBM131108 WLI131108 WVE131108 A196644 IS196644 SO196644 ACK196644 AMG196644 AWC196644 BFY196644 BPU196644 BZQ196644 CJM196644 CTI196644 DDE196644 DNA196644 DWW196644 EGS196644 EQO196644 FAK196644 FKG196644 FUC196644 GDY196644 GNU196644 GXQ196644 HHM196644 HRI196644 IBE196644 ILA196644 IUW196644 JES196644 JOO196644 JYK196644 KIG196644 KSC196644 LBY196644 LLU196644 LVQ196644 MFM196644 MPI196644 MZE196644 NJA196644 NSW196644 OCS196644 OMO196644 OWK196644 PGG196644 PQC196644 PZY196644 QJU196644 QTQ196644 RDM196644 RNI196644 RXE196644 SHA196644 SQW196644 TAS196644 TKO196644 TUK196644 UEG196644 UOC196644 UXY196644 VHU196644 VRQ196644 WBM196644 WLI196644 WVE196644 A262180 IS262180 SO262180 ACK262180 AMG262180 AWC262180 BFY262180 BPU262180 BZQ262180 CJM262180 CTI262180 DDE262180 DNA262180 DWW262180 EGS262180 EQO262180 FAK262180 FKG262180 FUC262180 GDY262180 GNU262180 GXQ262180 HHM262180 HRI262180 IBE262180 ILA262180 IUW262180 JES262180 JOO262180 JYK262180 KIG262180 KSC262180 LBY262180 LLU262180 LVQ262180 MFM262180 MPI262180 MZE262180 NJA262180 NSW262180 OCS262180 OMO262180 OWK262180 PGG262180 PQC262180 PZY262180 QJU262180 QTQ262180 RDM262180 RNI262180 RXE262180 SHA262180 SQW262180 TAS262180 TKO262180 TUK262180 UEG262180 UOC262180 UXY262180 VHU262180 VRQ262180 WBM262180 WLI262180 WVE262180 A327716 IS327716 SO327716 ACK327716 AMG327716 AWC327716 BFY327716 BPU327716 BZQ327716 CJM327716 CTI327716 DDE327716 DNA327716 DWW327716 EGS327716 EQO327716 FAK327716 FKG327716 FUC327716 GDY327716 GNU327716 GXQ327716 HHM327716 HRI327716 IBE327716 ILA327716 IUW327716 JES327716 JOO327716 JYK327716 KIG327716 KSC327716 LBY327716 LLU327716 LVQ327716 MFM327716 MPI327716 MZE327716 NJA327716 NSW327716 OCS327716 OMO327716 OWK327716 PGG327716 PQC327716 PZY327716 QJU327716 QTQ327716 RDM327716 RNI327716 RXE327716 SHA327716 SQW327716 TAS327716 TKO327716 TUK327716 UEG327716 UOC327716 UXY327716 VHU327716 VRQ327716 WBM327716 WLI327716 WVE327716 A393252 IS393252 SO393252 ACK393252 AMG393252 AWC393252 BFY393252 BPU393252 BZQ393252 CJM393252 CTI393252 DDE393252 DNA393252 DWW393252 EGS393252 EQO393252 FAK393252 FKG393252 FUC393252 GDY393252 GNU393252 GXQ393252 HHM393252 HRI393252 IBE393252 ILA393252 IUW393252 JES393252 JOO393252 JYK393252 KIG393252 KSC393252 LBY393252 LLU393252 LVQ393252 MFM393252 MPI393252 MZE393252 NJA393252 NSW393252 OCS393252 OMO393252 OWK393252 PGG393252 PQC393252 PZY393252 QJU393252 QTQ393252 RDM393252 RNI393252 RXE393252 SHA393252 SQW393252 TAS393252 TKO393252 TUK393252 UEG393252 UOC393252 UXY393252 VHU393252 VRQ393252 WBM393252 WLI393252 WVE393252 A458788 IS458788 SO458788 ACK458788 AMG458788 AWC458788 BFY458788 BPU458788 BZQ458788 CJM458788 CTI458788 DDE458788 DNA458788 DWW458788 EGS458788 EQO458788 FAK458788 FKG458788 FUC458788 GDY458788 GNU458788 GXQ458788 HHM458788 HRI458788 IBE458788 ILA458788 IUW458788 JES458788 JOO458788 JYK458788 KIG458788 KSC458788 LBY458788 LLU458788 LVQ458788 MFM458788 MPI458788 MZE458788 NJA458788 NSW458788 OCS458788 OMO458788 OWK458788 PGG458788 PQC458788 PZY458788 QJU458788 QTQ458788 RDM458788 RNI458788 RXE458788 SHA458788 SQW458788 TAS458788 TKO458788 TUK458788 UEG458788 UOC458788 UXY458788 VHU458788 VRQ458788 WBM458788 WLI458788 WVE458788 A524324 IS524324 SO524324 ACK524324 AMG524324 AWC524324 BFY524324 BPU524324 BZQ524324 CJM524324 CTI524324 DDE524324 DNA524324 DWW524324 EGS524324 EQO524324 FAK524324 FKG524324 FUC524324 GDY524324 GNU524324 GXQ524324 HHM524324 HRI524324 IBE524324 ILA524324 IUW524324 JES524324 JOO524324 JYK524324 KIG524324 KSC524324 LBY524324 LLU524324 LVQ524324 MFM524324 MPI524324 MZE524324 NJA524324 NSW524324 OCS524324 OMO524324 OWK524324 PGG524324 PQC524324 PZY524324 QJU524324 QTQ524324 RDM524324 RNI524324 RXE524324 SHA524324 SQW524324 TAS524324 TKO524324 TUK524324 UEG524324 UOC524324 UXY524324 VHU524324 VRQ524324 WBM524324 WLI524324 WVE524324 A589860 IS589860 SO589860 ACK589860 AMG589860 AWC589860 BFY589860 BPU589860 BZQ589860 CJM589860 CTI589860 DDE589860 DNA589860 DWW589860 EGS589860 EQO589860 FAK589860 FKG589860 FUC589860 GDY589860 GNU589860 GXQ589860 HHM589860 HRI589860 IBE589860 ILA589860 IUW589860 JES589860 JOO589860 JYK589860 KIG589860 KSC589860 LBY589860 LLU589860 LVQ589860 MFM589860 MPI589860 MZE589860 NJA589860 NSW589860 OCS589860 OMO589860 OWK589860 PGG589860 PQC589860 PZY589860 QJU589860 QTQ589860 RDM589860 RNI589860 RXE589860 SHA589860 SQW589860 TAS589860 TKO589860 TUK589860 UEG589860 UOC589860 UXY589860 VHU589860 VRQ589860 WBM589860 WLI589860 WVE589860 A655396 IS655396 SO655396 ACK655396 AMG655396 AWC655396 BFY655396 BPU655396 BZQ655396 CJM655396 CTI655396 DDE655396 DNA655396 DWW655396 EGS655396 EQO655396 FAK655396 FKG655396 FUC655396 GDY655396 GNU655396 GXQ655396 HHM655396 HRI655396 IBE655396 ILA655396 IUW655396 JES655396 JOO655396 JYK655396 KIG655396 KSC655396 LBY655396 LLU655396 LVQ655396 MFM655396 MPI655396 MZE655396 NJA655396 NSW655396 OCS655396 OMO655396 OWK655396 PGG655396 PQC655396 PZY655396 QJU655396 QTQ655396 RDM655396 RNI655396 RXE655396 SHA655396 SQW655396 TAS655396 TKO655396 TUK655396 UEG655396 UOC655396 UXY655396 VHU655396 VRQ655396 WBM655396 WLI655396 WVE655396 A720932 IS720932 SO720932 ACK720932 AMG720932 AWC720932 BFY720932 BPU720932 BZQ720932 CJM720932 CTI720932 DDE720932 DNA720932 DWW720932 EGS720932 EQO720932 FAK720932 FKG720932 FUC720932 GDY720932 GNU720932 GXQ720932 HHM720932 HRI720932 IBE720932 ILA720932 IUW720932 JES720932 JOO720932 JYK720932 KIG720932 KSC720932 LBY720932 LLU720932 LVQ720932 MFM720932 MPI720932 MZE720932 NJA720932 NSW720932 OCS720932 OMO720932 OWK720932 PGG720932 PQC720932 PZY720932 QJU720932 QTQ720932 RDM720932 RNI720932 RXE720932 SHA720932 SQW720932 TAS720932 TKO720932 TUK720932 UEG720932 UOC720932 UXY720932 VHU720932 VRQ720932 WBM720932 WLI720932 WVE720932 A786468 IS786468 SO786468 ACK786468 AMG786468 AWC786468 BFY786468 BPU786468 BZQ786468 CJM786468 CTI786468 DDE786468 DNA786468 DWW786468 EGS786468 EQO786468 FAK786468 FKG786468 FUC786468 GDY786468 GNU786468 GXQ786468 HHM786468 HRI786468 IBE786468 ILA786468 IUW786468 JES786468 JOO786468 JYK786468 KIG786468 KSC786468 LBY786468 LLU786468 LVQ786468 MFM786468 MPI786468 MZE786468 NJA786468 NSW786468 OCS786468 OMO786468 OWK786468 PGG786468 PQC786468 PZY786468 QJU786468 QTQ786468 RDM786468 RNI786468 RXE786468 SHA786468 SQW786468 TAS786468 TKO786468 TUK786468 UEG786468 UOC786468 UXY786468 VHU786468 VRQ786468 WBM786468 WLI786468 WVE786468 A852004 IS852004 SO852004 ACK852004 AMG852004 AWC852004 BFY852004 BPU852004 BZQ852004 CJM852004 CTI852004 DDE852004 DNA852004 DWW852004 EGS852004 EQO852004 FAK852004 FKG852004 FUC852004 GDY852004 GNU852004 GXQ852004 HHM852004 HRI852004 IBE852004 ILA852004 IUW852004 JES852004 JOO852004 JYK852004 KIG852004 KSC852004 LBY852004 LLU852004 LVQ852004 MFM852004 MPI852004 MZE852004 NJA852004 NSW852004 OCS852004 OMO852004 OWK852004 PGG852004 PQC852004 PZY852004 QJU852004 QTQ852004 RDM852004 RNI852004 RXE852004 SHA852004 SQW852004 TAS852004 TKO852004 TUK852004 UEG852004 UOC852004 UXY852004 VHU852004 VRQ852004 WBM852004 WLI852004 WVE852004 A917540 IS917540 SO917540 ACK917540 AMG917540 AWC917540 BFY917540 BPU917540 BZQ917540 CJM917540 CTI917540 DDE917540 DNA917540 DWW917540 EGS917540 EQO917540 FAK917540 FKG917540 FUC917540 GDY917540 GNU917540 GXQ917540 HHM917540 HRI917540 IBE917540 ILA917540 IUW917540 JES917540 JOO917540 JYK917540 KIG917540 KSC917540 LBY917540 LLU917540 LVQ917540 MFM917540 MPI917540 MZE917540 NJA917540 NSW917540 OCS917540 OMO917540 OWK917540 PGG917540 PQC917540 PZY917540 QJU917540 QTQ917540 RDM917540 RNI917540 RXE917540 SHA917540 SQW917540 TAS917540 TKO917540 TUK917540 UEG917540 UOC917540 UXY917540 VHU917540 VRQ917540 WBM917540 WLI917540 WVE917540 A983076 IS983076 SO983076 ACK983076 AMG983076 AWC983076 BFY983076 BPU983076 BZQ983076 CJM983076 CTI983076 DDE983076 DNA983076 DWW983076 EGS983076 EQO983076 FAK983076 FKG983076 FUC983076 GDY983076 GNU983076 GXQ983076 HHM983076 HRI983076 IBE983076 ILA983076 IUW983076 JES983076 JOO983076 JYK983076 KIG983076 KSC983076 LBY983076 LLU983076 LVQ983076 MFM983076 MPI983076 MZE983076 NJA983076 NSW983076 OCS983076 OMO983076 OWK983076 PGG983076 PQC983076 PZY983076 QJU983076 QTQ983076 RDM983076 RNI983076 RXE983076 SHA983076 SQW983076 TAS983076 TKO983076 TUK983076 UEG983076 UOC983076 UXY983076 VHU983076 VRQ983076 WBM983076 WLI983076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 type="decimal" allowBlank="1" showInputMessage="1" showErrorMessage="1" sqref="WVH983076 WLL983076 C65572 IV65572 SR65572 ACN65572 AMJ65572 AWF65572 BGB65572 BPX65572 BZT65572 CJP65572 CTL65572 DDH65572 DND65572 DWZ65572 EGV65572 EQR65572 FAN65572 FKJ65572 FUF65572 GEB65572 GNX65572 GXT65572 HHP65572 HRL65572 IBH65572 ILD65572 IUZ65572 JEV65572 JOR65572 JYN65572 KIJ65572 KSF65572 LCB65572 LLX65572 LVT65572 MFP65572 MPL65572 MZH65572 NJD65572 NSZ65572 OCV65572 OMR65572 OWN65572 PGJ65572 PQF65572 QAB65572 QJX65572 QTT65572 RDP65572 RNL65572 RXH65572 SHD65572 SQZ65572 TAV65572 TKR65572 TUN65572 UEJ65572 UOF65572 UYB65572 VHX65572 VRT65572 WBP65572 WLL65572 WVH65572 C131108 IV131108 SR131108 ACN131108 AMJ131108 AWF131108 BGB131108 BPX131108 BZT131108 CJP131108 CTL131108 DDH131108 DND131108 DWZ131108 EGV131108 EQR131108 FAN131108 FKJ131108 FUF131108 GEB131108 GNX131108 GXT131108 HHP131108 HRL131108 IBH131108 ILD131108 IUZ131108 JEV131108 JOR131108 JYN131108 KIJ131108 KSF131108 LCB131108 LLX131108 LVT131108 MFP131108 MPL131108 MZH131108 NJD131108 NSZ131108 OCV131108 OMR131108 OWN131108 PGJ131108 PQF131108 QAB131108 QJX131108 QTT131108 RDP131108 RNL131108 RXH131108 SHD131108 SQZ131108 TAV131108 TKR131108 TUN131108 UEJ131108 UOF131108 UYB131108 VHX131108 VRT131108 WBP131108 WLL131108 WVH131108 C196644 IV196644 SR196644 ACN196644 AMJ196644 AWF196644 BGB196644 BPX196644 BZT196644 CJP196644 CTL196644 DDH196644 DND196644 DWZ196644 EGV196644 EQR196644 FAN196644 FKJ196644 FUF196644 GEB196644 GNX196644 GXT196644 HHP196644 HRL196644 IBH196644 ILD196644 IUZ196644 JEV196644 JOR196644 JYN196644 KIJ196644 KSF196644 LCB196644 LLX196644 LVT196644 MFP196644 MPL196644 MZH196644 NJD196644 NSZ196644 OCV196644 OMR196644 OWN196644 PGJ196644 PQF196644 QAB196644 QJX196644 QTT196644 RDP196644 RNL196644 RXH196644 SHD196644 SQZ196644 TAV196644 TKR196644 TUN196644 UEJ196644 UOF196644 UYB196644 VHX196644 VRT196644 WBP196644 WLL196644 WVH196644 C262180 IV262180 SR262180 ACN262180 AMJ262180 AWF262180 BGB262180 BPX262180 BZT262180 CJP262180 CTL262180 DDH262180 DND262180 DWZ262180 EGV262180 EQR262180 FAN262180 FKJ262180 FUF262180 GEB262180 GNX262180 GXT262180 HHP262180 HRL262180 IBH262180 ILD262180 IUZ262180 JEV262180 JOR262180 JYN262180 KIJ262180 KSF262180 LCB262180 LLX262180 LVT262180 MFP262180 MPL262180 MZH262180 NJD262180 NSZ262180 OCV262180 OMR262180 OWN262180 PGJ262180 PQF262180 QAB262180 QJX262180 QTT262180 RDP262180 RNL262180 RXH262180 SHD262180 SQZ262180 TAV262180 TKR262180 TUN262180 UEJ262180 UOF262180 UYB262180 VHX262180 VRT262180 WBP262180 WLL262180 WVH262180 C327716 IV327716 SR327716 ACN327716 AMJ327716 AWF327716 BGB327716 BPX327716 BZT327716 CJP327716 CTL327716 DDH327716 DND327716 DWZ327716 EGV327716 EQR327716 FAN327716 FKJ327716 FUF327716 GEB327716 GNX327716 GXT327716 HHP327716 HRL327716 IBH327716 ILD327716 IUZ327716 JEV327716 JOR327716 JYN327716 KIJ327716 KSF327716 LCB327716 LLX327716 LVT327716 MFP327716 MPL327716 MZH327716 NJD327716 NSZ327716 OCV327716 OMR327716 OWN327716 PGJ327716 PQF327716 QAB327716 QJX327716 QTT327716 RDP327716 RNL327716 RXH327716 SHD327716 SQZ327716 TAV327716 TKR327716 TUN327716 UEJ327716 UOF327716 UYB327716 VHX327716 VRT327716 WBP327716 WLL327716 WVH327716 C393252 IV393252 SR393252 ACN393252 AMJ393252 AWF393252 BGB393252 BPX393252 BZT393252 CJP393252 CTL393252 DDH393252 DND393252 DWZ393252 EGV393252 EQR393252 FAN393252 FKJ393252 FUF393252 GEB393252 GNX393252 GXT393252 HHP393252 HRL393252 IBH393252 ILD393252 IUZ393252 JEV393252 JOR393252 JYN393252 KIJ393252 KSF393252 LCB393252 LLX393252 LVT393252 MFP393252 MPL393252 MZH393252 NJD393252 NSZ393252 OCV393252 OMR393252 OWN393252 PGJ393252 PQF393252 QAB393252 QJX393252 QTT393252 RDP393252 RNL393252 RXH393252 SHD393252 SQZ393252 TAV393252 TKR393252 TUN393252 UEJ393252 UOF393252 UYB393252 VHX393252 VRT393252 WBP393252 WLL393252 WVH393252 C458788 IV458788 SR458788 ACN458788 AMJ458788 AWF458788 BGB458788 BPX458788 BZT458788 CJP458788 CTL458788 DDH458788 DND458788 DWZ458788 EGV458788 EQR458788 FAN458788 FKJ458788 FUF458788 GEB458788 GNX458788 GXT458788 HHP458788 HRL458788 IBH458788 ILD458788 IUZ458788 JEV458788 JOR458788 JYN458788 KIJ458788 KSF458788 LCB458788 LLX458788 LVT458788 MFP458788 MPL458788 MZH458788 NJD458788 NSZ458788 OCV458788 OMR458788 OWN458788 PGJ458788 PQF458788 QAB458788 QJX458788 QTT458788 RDP458788 RNL458788 RXH458788 SHD458788 SQZ458788 TAV458788 TKR458788 TUN458788 UEJ458788 UOF458788 UYB458788 VHX458788 VRT458788 WBP458788 WLL458788 WVH458788 C524324 IV524324 SR524324 ACN524324 AMJ524324 AWF524324 BGB524324 BPX524324 BZT524324 CJP524324 CTL524324 DDH524324 DND524324 DWZ524324 EGV524324 EQR524324 FAN524324 FKJ524324 FUF524324 GEB524324 GNX524324 GXT524324 HHP524324 HRL524324 IBH524324 ILD524324 IUZ524324 JEV524324 JOR524324 JYN524324 KIJ524324 KSF524324 LCB524324 LLX524324 LVT524324 MFP524324 MPL524324 MZH524324 NJD524324 NSZ524324 OCV524324 OMR524324 OWN524324 PGJ524324 PQF524324 QAB524324 QJX524324 QTT524324 RDP524324 RNL524324 RXH524324 SHD524324 SQZ524324 TAV524324 TKR524324 TUN524324 UEJ524324 UOF524324 UYB524324 VHX524324 VRT524324 WBP524324 WLL524324 WVH524324 C589860 IV589860 SR589860 ACN589860 AMJ589860 AWF589860 BGB589860 BPX589860 BZT589860 CJP589860 CTL589860 DDH589860 DND589860 DWZ589860 EGV589860 EQR589860 FAN589860 FKJ589860 FUF589860 GEB589860 GNX589860 GXT589860 HHP589860 HRL589860 IBH589860 ILD589860 IUZ589860 JEV589860 JOR589860 JYN589860 KIJ589860 KSF589860 LCB589860 LLX589860 LVT589860 MFP589860 MPL589860 MZH589860 NJD589860 NSZ589860 OCV589860 OMR589860 OWN589860 PGJ589860 PQF589860 QAB589860 QJX589860 QTT589860 RDP589860 RNL589860 RXH589860 SHD589860 SQZ589860 TAV589860 TKR589860 TUN589860 UEJ589860 UOF589860 UYB589860 VHX589860 VRT589860 WBP589860 WLL589860 WVH589860 C655396 IV655396 SR655396 ACN655396 AMJ655396 AWF655396 BGB655396 BPX655396 BZT655396 CJP655396 CTL655396 DDH655396 DND655396 DWZ655396 EGV655396 EQR655396 FAN655396 FKJ655396 FUF655396 GEB655396 GNX655396 GXT655396 HHP655396 HRL655396 IBH655396 ILD655396 IUZ655396 JEV655396 JOR655396 JYN655396 KIJ655396 KSF655396 LCB655396 LLX655396 LVT655396 MFP655396 MPL655396 MZH655396 NJD655396 NSZ655396 OCV655396 OMR655396 OWN655396 PGJ655396 PQF655396 QAB655396 QJX655396 QTT655396 RDP655396 RNL655396 RXH655396 SHD655396 SQZ655396 TAV655396 TKR655396 TUN655396 UEJ655396 UOF655396 UYB655396 VHX655396 VRT655396 WBP655396 WLL655396 WVH655396 C720932 IV720932 SR720932 ACN720932 AMJ720932 AWF720932 BGB720932 BPX720932 BZT720932 CJP720932 CTL720932 DDH720932 DND720932 DWZ720932 EGV720932 EQR720932 FAN720932 FKJ720932 FUF720932 GEB720932 GNX720932 GXT720932 HHP720932 HRL720932 IBH720932 ILD720932 IUZ720932 JEV720932 JOR720932 JYN720932 KIJ720932 KSF720932 LCB720932 LLX720932 LVT720932 MFP720932 MPL720932 MZH720932 NJD720932 NSZ720932 OCV720932 OMR720932 OWN720932 PGJ720932 PQF720932 QAB720932 QJX720932 QTT720932 RDP720932 RNL720932 RXH720932 SHD720932 SQZ720932 TAV720932 TKR720932 TUN720932 UEJ720932 UOF720932 UYB720932 VHX720932 VRT720932 WBP720932 WLL720932 WVH720932 C786468 IV786468 SR786468 ACN786468 AMJ786468 AWF786468 BGB786468 BPX786468 BZT786468 CJP786468 CTL786468 DDH786468 DND786468 DWZ786468 EGV786468 EQR786468 FAN786468 FKJ786468 FUF786468 GEB786468 GNX786468 GXT786468 HHP786468 HRL786468 IBH786468 ILD786468 IUZ786468 JEV786468 JOR786468 JYN786468 KIJ786468 KSF786468 LCB786468 LLX786468 LVT786468 MFP786468 MPL786468 MZH786468 NJD786468 NSZ786468 OCV786468 OMR786468 OWN786468 PGJ786468 PQF786468 QAB786468 QJX786468 QTT786468 RDP786468 RNL786468 RXH786468 SHD786468 SQZ786468 TAV786468 TKR786468 TUN786468 UEJ786468 UOF786468 UYB786468 VHX786468 VRT786468 WBP786468 WLL786468 WVH786468 C852004 IV852004 SR852004 ACN852004 AMJ852004 AWF852004 BGB852004 BPX852004 BZT852004 CJP852004 CTL852004 DDH852004 DND852004 DWZ852004 EGV852004 EQR852004 FAN852004 FKJ852004 FUF852004 GEB852004 GNX852004 GXT852004 HHP852004 HRL852004 IBH852004 ILD852004 IUZ852004 JEV852004 JOR852004 JYN852004 KIJ852004 KSF852004 LCB852004 LLX852004 LVT852004 MFP852004 MPL852004 MZH852004 NJD852004 NSZ852004 OCV852004 OMR852004 OWN852004 PGJ852004 PQF852004 QAB852004 QJX852004 QTT852004 RDP852004 RNL852004 RXH852004 SHD852004 SQZ852004 TAV852004 TKR852004 TUN852004 UEJ852004 UOF852004 UYB852004 VHX852004 VRT852004 WBP852004 WLL852004 WVH852004 C917540 IV917540 SR917540 ACN917540 AMJ917540 AWF917540 BGB917540 BPX917540 BZT917540 CJP917540 CTL917540 DDH917540 DND917540 DWZ917540 EGV917540 EQR917540 FAN917540 FKJ917540 FUF917540 GEB917540 GNX917540 GXT917540 HHP917540 HRL917540 IBH917540 ILD917540 IUZ917540 JEV917540 JOR917540 JYN917540 KIJ917540 KSF917540 LCB917540 LLX917540 LVT917540 MFP917540 MPL917540 MZH917540 NJD917540 NSZ917540 OCV917540 OMR917540 OWN917540 PGJ917540 PQF917540 QAB917540 QJX917540 QTT917540 RDP917540 RNL917540 RXH917540 SHD917540 SQZ917540 TAV917540 TKR917540 TUN917540 UEJ917540 UOF917540 UYB917540 VHX917540 VRT917540 WBP917540 WLL917540 WVH917540 C983076 IV983076 SR983076 ACN983076 AMJ983076 AWF983076 BGB983076 BPX983076 BZT983076 CJP983076 CTL983076 DDH983076 DND983076 DWZ983076 EGV983076 EQR983076 FAN983076 FKJ983076 FUF983076 GEB983076 GNX983076 GXT983076 HHP983076 HRL983076 IBH983076 ILD983076 IUZ983076 JEV983076 JOR983076 JYN983076 KIJ983076 KSF983076 LCB983076 LLX983076 LVT983076 MFP983076 MPL983076 MZH983076 NJD983076 NSZ983076 OCV983076 OMR983076 OWN983076 PGJ983076 PQF983076 QAB983076 QJX983076 QTT983076 RDP983076 RNL983076 RXH983076 SHD983076 SQZ983076 TAV983076 TKR983076 TUN983076 UEJ983076 UOF983076 UYB983076 VHX983076 VRT983076 WBP983076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s>
  <pageMargins left="0.7" right="0.7" top="0.75" bottom="0.75" header="0.3" footer="0.3"/>
  <pageSetup orientation="portrait" horizontalDpi="4294967295" verticalDpi="4294967295"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2:Z158"/>
  <sheetViews>
    <sheetView zoomScale="69" zoomScaleNormal="69" workbookViewId="0">
      <selection activeCell="B30" sqref="B30"/>
    </sheetView>
  </sheetViews>
  <sheetFormatPr baseColWidth="10" defaultRowHeight="15"/>
  <cols>
    <col min="1" max="1" width="3.140625" style="1" bestFit="1" customWidth="1"/>
    <col min="2" max="2" width="86.85546875" style="1" customWidth="1"/>
    <col min="3" max="3" width="31.140625" style="1" customWidth="1"/>
    <col min="4" max="4" width="35.42578125" style="1" customWidth="1"/>
    <col min="5" max="5" width="25" style="1" customWidth="1"/>
    <col min="6" max="6" width="29.7109375" style="1" customWidth="1"/>
    <col min="7" max="7" width="43" style="1" customWidth="1"/>
    <col min="8" max="8" width="24.5703125" style="1" customWidth="1"/>
    <col min="9" max="9" width="24" style="1" customWidth="1"/>
    <col min="10" max="10" width="25.7109375" style="1" customWidth="1"/>
    <col min="11" max="11" width="18.28515625" style="1" customWidth="1"/>
    <col min="12" max="12" width="25.7109375"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2359</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11</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11</v>
      </c>
      <c r="E15" s="20">
        <v>326488560</v>
      </c>
      <c r="F15" s="208">
        <v>120</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28">
        <f>+SUM(E15:E21)</f>
        <v>326488560</v>
      </c>
      <c r="F22" s="29">
        <f>+SUM(F15:F21)</f>
        <v>120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1235">
        <f>+F22*0.8</f>
        <v>96</v>
      </c>
      <c r="D24" s="647"/>
      <c r="E24" s="1236">
        <f>E22</f>
        <v>326488560</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44"/>
      <c r="D30" s="44" t="s">
        <v>19</v>
      </c>
      <c r="E30"/>
      <c r="F30"/>
      <c r="G30"/>
      <c r="H30"/>
      <c r="I30" s="15"/>
      <c r="J30" s="15"/>
      <c r="K30" s="15"/>
      <c r="L30" s="15"/>
      <c r="M30" s="15"/>
      <c r="N30" s="16"/>
    </row>
    <row r="31" spans="1:14">
      <c r="A31" s="773"/>
      <c r="B31" s="44" t="s">
        <v>21</v>
      </c>
      <c r="C31" s="44" t="s">
        <v>18</v>
      </c>
      <c r="D31" s="44"/>
      <c r="E31"/>
      <c r="F31"/>
      <c r="G31"/>
      <c r="H31"/>
      <c r="I31" s="15"/>
      <c r="J31" s="15"/>
      <c r="K31" s="15"/>
      <c r="L31" s="15"/>
      <c r="M31" s="15"/>
      <c r="N31" s="16"/>
    </row>
    <row r="32" spans="1:14">
      <c r="A32" s="773"/>
      <c r="B32" s="44" t="s">
        <v>22</v>
      </c>
      <c r="C32" s="44"/>
      <c r="D32" s="44" t="s">
        <v>19</v>
      </c>
      <c r="E32"/>
      <c r="F32"/>
      <c r="G32"/>
      <c r="H32"/>
      <c r="I32" s="15"/>
      <c r="J32" s="15"/>
      <c r="K32" s="15"/>
      <c r="L32" s="15"/>
      <c r="M32" s="15"/>
      <c r="N32" s="16"/>
    </row>
    <row r="33" spans="1:17">
      <c r="A33" s="773"/>
      <c r="B33" s="44" t="s">
        <v>23</v>
      </c>
      <c r="C33" s="44" t="s">
        <v>18</v>
      </c>
      <c r="D33" s="44"/>
      <c r="E33"/>
      <c r="F33"/>
      <c r="G33"/>
      <c r="H33"/>
      <c r="I33" s="15"/>
      <c r="J33" s="15"/>
      <c r="K33" s="15"/>
      <c r="L33" s="15"/>
      <c r="M33" s="15"/>
      <c r="N33" s="16"/>
    </row>
    <row r="34" spans="1:17">
      <c r="A34" s="773"/>
      <c r="B34" s="44" t="s">
        <v>1764</v>
      </c>
      <c r="C34" s="44"/>
      <c r="D34" s="44" t="s">
        <v>19</v>
      </c>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42.75">
      <c r="A41" s="773"/>
      <c r="B41" s="49" t="s">
        <v>30</v>
      </c>
      <c r="C41" s="50">
        <v>60</v>
      </c>
      <c r="D41" s="605">
        <f>+F157</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v>1</v>
      </c>
      <c r="B49" s="151" t="s">
        <v>2359</v>
      </c>
      <c r="C49" s="152" t="s">
        <v>2361</v>
      </c>
      <c r="D49" s="153" t="s">
        <v>49</v>
      </c>
      <c r="E49" s="154" t="s">
        <v>2362</v>
      </c>
      <c r="F49" s="155" t="s">
        <v>18</v>
      </c>
      <c r="G49" s="184" t="s">
        <v>223</v>
      </c>
      <c r="H49" s="62">
        <v>41565</v>
      </c>
      <c r="I49" s="62">
        <v>41984</v>
      </c>
      <c r="J49" s="63" t="s">
        <v>19</v>
      </c>
      <c r="K49" s="67">
        <f>(DAYS360(H49,I49))/30</f>
        <v>13.766666666666667</v>
      </c>
      <c r="L49" s="157"/>
      <c r="M49" s="173">
        <v>120</v>
      </c>
      <c r="N49" s="173" t="s">
        <v>223</v>
      </c>
      <c r="O49" s="160">
        <v>311151360</v>
      </c>
      <c r="P49" s="160">
        <v>39</v>
      </c>
      <c r="Q49" s="174" t="s">
        <v>2363</v>
      </c>
      <c r="R49" s="175"/>
      <c r="S49" s="175"/>
      <c r="T49" s="175"/>
      <c r="U49" s="175"/>
      <c r="V49" s="175"/>
      <c r="W49" s="175"/>
      <c r="X49" s="175"/>
      <c r="Y49" s="175"/>
      <c r="Z49" s="175"/>
    </row>
    <row r="50" spans="1:26" s="162" customFormat="1" ht="331.5" customHeight="1">
      <c r="A50" s="150">
        <f t="shared" ref="A50:A56" si="0">+A49+1</f>
        <v>2</v>
      </c>
      <c r="B50" s="151" t="s">
        <v>2359</v>
      </c>
      <c r="C50" s="152" t="s">
        <v>2361</v>
      </c>
      <c r="D50" s="153" t="s">
        <v>49</v>
      </c>
      <c r="E50" s="154" t="s">
        <v>2364</v>
      </c>
      <c r="F50" s="155" t="s">
        <v>18</v>
      </c>
      <c r="G50" s="184" t="s">
        <v>223</v>
      </c>
      <c r="H50" s="156">
        <v>41859</v>
      </c>
      <c r="I50" s="156">
        <v>41984</v>
      </c>
      <c r="J50" s="157" t="s">
        <v>19</v>
      </c>
      <c r="K50" s="157"/>
      <c r="L50" s="67">
        <f>(DAYS360(H50,I50))/30</f>
        <v>4.0999999999999996</v>
      </c>
      <c r="M50" s="173">
        <v>55</v>
      </c>
      <c r="N50" s="173" t="s">
        <v>223</v>
      </c>
      <c r="O50" s="160">
        <v>56630057</v>
      </c>
      <c r="P50" s="160">
        <v>40</v>
      </c>
      <c r="Q50" s="73" t="s">
        <v>2365</v>
      </c>
      <c r="R50" s="71"/>
      <c r="S50" s="175"/>
      <c r="T50" s="175"/>
      <c r="U50" s="175"/>
      <c r="V50" s="175"/>
      <c r="W50" s="175"/>
      <c r="X50" s="175"/>
      <c r="Y50" s="175"/>
      <c r="Z50" s="175"/>
    </row>
    <row r="51" spans="1:26" s="162" customFormat="1" ht="30">
      <c r="A51" s="150">
        <f t="shared" si="0"/>
        <v>3</v>
      </c>
      <c r="B51" s="56" t="s">
        <v>2366</v>
      </c>
      <c r="C51" s="152"/>
      <c r="D51" s="153"/>
      <c r="E51" s="154"/>
      <c r="F51" s="155"/>
      <c r="G51" s="155"/>
      <c r="H51" s="155"/>
      <c r="I51" s="157"/>
      <c r="J51" s="157"/>
      <c r="K51" s="157"/>
      <c r="L51" s="157"/>
      <c r="M51" s="173"/>
      <c r="N51" s="173"/>
      <c r="O51" s="160"/>
      <c r="P51" s="160"/>
      <c r="Q51" s="174"/>
      <c r="R51" s="175"/>
      <c r="S51" s="175"/>
      <c r="T51" s="175"/>
      <c r="U51" s="175"/>
      <c r="V51" s="175"/>
      <c r="W51" s="175"/>
      <c r="X51" s="175"/>
      <c r="Y51" s="175"/>
      <c r="Z51" s="175"/>
    </row>
    <row r="52" spans="1:26" s="162" customFormat="1">
      <c r="A52" s="150">
        <f t="shared" si="0"/>
        <v>4</v>
      </c>
      <c r="B52" s="153"/>
      <c r="C52" s="152"/>
      <c r="D52" s="153"/>
      <c r="E52" s="154"/>
      <c r="F52" s="155"/>
      <c r="G52" s="155"/>
      <c r="H52" s="155"/>
      <c r="I52" s="157"/>
      <c r="J52" s="157"/>
      <c r="K52" s="157"/>
      <c r="L52" s="157"/>
      <c r="M52" s="173"/>
      <c r="N52" s="173"/>
      <c r="O52" s="160"/>
      <c r="P52" s="160"/>
      <c r="Q52" s="174"/>
      <c r="R52" s="175"/>
      <c r="S52" s="175"/>
      <c r="T52" s="175"/>
      <c r="U52" s="175"/>
      <c r="V52" s="175"/>
      <c r="W52" s="175"/>
      <c r="X52" s="175"/>
      <c r="Y52" s="175"/>
      <c r="Z52" s="175"/>
    </row>
    <row r="53" spans="1:26" s="162" customFormat="1">
      <c r="A53" s="150">
        <f t="shared" si="0"/>
        <v>5</v>
      </c>
      <c r="B53" s="153"/>
      <c r="C53" s="152"/>
      <c r="D53" s="153"/>
      <c r="E53" s="154"/>
      <c r="F53" s="155"/>
      <c r="G53" s="155"/>
      <c r="H53" s="155"/>
      <c r="I53" s="157"/>
      <c r="J53" s="157"/>
      <c r="K53" s="157"/>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54"/>
      <c r="F54" s="155"/>
      <c r="G54" s="155"/>
      <c r="H54" s="155"/>
      <c r="I54" s="157"/>
      <c r="J54" s="157"/>
      <c r="K54" s="157"/>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54"/>
      <c r="F55" s="155"/>
      <c r="G55" s="155"/>
      <c r="H55" s="155"/>
      <c r="I55" s="157"/>
      <c r="J55" s="157"/>
      <c r="K55" s="157"/>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54"/>
      <c r="F56" s="155"/>
      <c r="G56" s="155"/>
      <c r="H56" s="155"/>
      <c r="I56" s="157"/>
      <c r="J56" s="157"/>
      <c r="K56" s="157"/>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54"/>
      <c r="F57" s="155"/>
      <c r="G57" s="155"/>
      <c r="H57" s="155"/>
      <c r="I57" s="157"/>
      <c r="J57" s="157"/>
      <c r="K57" s="158">
        <f>SUM(K49:K56)</f>
        <v>13.766666666666667</v>
      </c>
      <c r="L57" s="158">
        <f>SUM(L49:L56)</f>
        <v>4.0999999999999996</v>
      </c>
      <c r="M57" s="185">
        <f>SUM(M49:M56)</f>
        <v>175</v>
      </c>
      <c r="N57" s="158">
        <f>SUM(N49:N56)</f>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625" t="s">
        <v>63</v>
      </c>
      <c r="E60" s="165" t="s">
        <v>64</v>
      </c>
    </row>
    <row r="61" spans="1:26" s="112" customFormat="1" ht="30.6" customHeight="1">
      <c r="B61" s="166" t="s">
        <v>65</v>
      </c>
      <c r="C61" s="572">
        <f>+K57</f>
        <v>13.766666666666667</v>
      </c>
      <c r="D61" s="117"/>
      <c r="E61" s="117" t="s">
        <v>184</v>
      </c>
      <c r="F61" s="168"/>
      <c r="G61" s="168"/>
      <c r="H61" s="168"/>
      <c r="I61" s="168"/>
      <c r="J61" s="168"/>
      <c r="K61" s="168"/>
      <c r="L61" s="168"/>
      <c r="M61" s="168"/>
    </row>
    <row r="62" spans="1:26" s="112" customFormat="1" ht="30" customHeight="1">
      <c r="B62" s="166" t="s">
        <v>66</v>
      </c>
      <c r="C62" s="167">
        <f>+M57</f>
        <v>175</v>
      </c>
      <c r="D62" s="117" t="s">
        <v>184</v>
      </c>
      <c r="E62" s="117"/>
    </row>
    <row r="63" spans="1:26" s="112" customFormat="1">
      <c r="B63" s="113"/>
      <c r="C63" s="1274"/>
      <c r="D63" s="1274"/>
      <c r="E63" s="1274"/>
      <c r="F63" s="1274"/>
      <c r="G63" s="1274"/>
      <c r="H63" s="1274"/>
      <c r="I63" s="1274"/>
      <c r="J63" s="1274"/>
      <c r="K63" s="1274"/>
      <c r="L63" s="1274"/>
      <c r="M63" s="1274"/>
      <c r="N63" s="1274"/>
    </row>
    <row r="64" spans="1:26" ht="28.15" customHeight="1" thickBot="1"/>
    <row r="65" spans="2:17" ht="27" thickBot="1">
      <c r="B65" s="1275" t="s">
        <v>68</v>
      </c>
      <c r="C65" s="1275"/>
      <c r="D65" s="1275"/>
      <c r="E65" s="1275"/>
      <c r="F65" s="1275"/>
      <c r="G65" s="1275"/>
      <c r="H65" s="1275"/>
      <c r="I65" s="1275"/>
      <c r="J65" s="1275"/>
      <c r="K65" s="1275"/>
      <c r="L65" s="1275"/>
      <c r="M65" s="1275"/>
      <c r="N65" s="1275"/>
    </row>
    <row r="68" spans="2:17" ht="109.5" customHeight="1">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ht="40.5" customHeight="1">
      <c r="B69" s="122" t="s">
        <v>2367</v>
      </c>
      <c r="C69" s="122" t="s">
        <v>2367</v>
      </c>
      <c r="D69" s="120" t="s">
        <v>2368</v>
      </c>
      <c r="E69" s="120">
        <v>120</v>
      </c>
      <c r="F69" s="121"/>
      <c r="G69" s="121"/>
      <c r="H69" s="121"/>
      <c r="I69" s="122"/>
      <c r="J69" s="122"/>
      <c r="K69" s="44"/>
      <c r="L69" s="44"/>
      <c r="M69" s="44"/>
      <c r="N69" s="44"/>
      <c r="O69" s="1377" t="s">
        <v>2369</v>
      </c>
      <c r="P69" s="1378"/>
      <c r="Q69" s="44" t="s">
        <v>19</v>
      </c>
    </row>
    <row r="70" spans="2:17">
      <c r="B70" s="119"/>
      <c r="C70" s="119"/>
      <c r="D70" s="120"/>
      <c r="E70" s="120"/>
      <c r="F70" s="121"/>
      <c r="G70" s="121"/>
      <c r="H70" s="121"/>
      <c r="I70" s="122"/>
      <c r="J70" s="122"/>
      <c r="K70" s="44"/>
      <c r="L70" s="44"/>
      <c r="M70" s="44"/>
      <c r="N70" s="44"/>
      <c r="O70" s="1715"/>
      <c r="P70" s="1716"/>
      <c r="Q70" s="44"/>
    </row>
    <row r="71" spans="2:17">
      <c r="B71" s="119"/>
      <c r="C71" s="119"/>
      <c r="D71" s="120"/>
      <c r="E71" s="120"/>
      <c r="F71" s="121"/>
      <c r="G71" s="121"/>
      <c r="H71" s="121"/>
      <c r="I71" s="122"/>
      <c r="J71" s="122"/>
      <c r="K71" s="44"/>
      <c r="L71" s="44"/>
      <c r="M71" s="44"/>
      <c r="N71" s="44"/>
      <c r="O71" s="1278"/>
      <c r="P71" s="1279"/>
      <c r="Q71" s="44"/>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7" ht="27" thickBot="1">
      <c r="B81" s="1268" t="s">
        <v>91</v>
      </c>
      <c r="C81" s="1269"/>
      <c r="D81" s="1269"/>
      <c r="E81" s="1269"/>
      <c r="F81" s="1269"/>
      <c r="G81" s="1269"/>
      <c r="H81" s="1269"/>
      <c r="I81" s="1269"/>
      <c r="J81" s="1269"/>
      <c r="K81" s="1269"/>
      <c r="L81" s="1269"/>
      <c r="M81" s="1269"/>
      <c r="N81" s="1270"/>
    </row>
    <row r="86" spans="2:17" ht="76.5" customHeight="1">
      <c r="B86" s="114" t="s">
        <v>92</v>
      </c>
      <c r="C86" s="114" t="s">
        <v>93</v>
      </c>
      <c r="D86" s="114" t="s">
        <v>94</v>
      </c>
      <c r="E86" s="114" t="s">
        <v>95</v>
      </c>
      <c r="F86" s="114" t="s">
        <v>96</v>
      </c>
      <c r="G86" s="114" t="s">
        <v>97</v>
      </c>
      <c r="H86" s="114" t="s">
        <v>98</v>
      </c>
      <c r="I86" s="114" t="s">
        <v>99</v>
      </c>
      <c r="J86" s="1271" t="s">
        <v>1031</v>
      </c>
      <c r="K86" s="1272"/>
      <c r="L86" s="1273"/>
      <c r="M86" s="114" t="s">
        <v>101</v>
      </c>
      <c r="N86" s="114" t="s">
        <v>102</v>
      </c>
      <c r="O86" s="114" t="s">
        <v>103</v>
      </c>
      <c r="P86" s="1271" t="s">
        <v>82</v>
      </c>
      <c r="Q86" s="1273"/>
    </row>
    <row r="87" spans="2:17" ht="90">
      <c r="B87" s="620" t="s">
        <v>104</v>
      </c>
      <c r="C87" s="620">
        <v>120</v>
      </c>
      <c r="D87" s="855" t="s">
        <v>2370</v>
      </c>
      <c r="E87" s="855">
        <v>31712171</v>
      </c>
      <c r="F87" s="620" t="s">
        <v>2371</v>
      </c>
      <c r="G87" s="855" t="s">
        <v>115</v>
      </c>
      <c r="H87" s="856">
        <v>39794</v>
      </c>
      <c r="I87" s="857" t="s">
        <v>2372</v>
      </c>
      <c r="J87" s="129" t="s">
        <v>2359</v>
      </c>
      <c r="K87" s="482" t="s">
        <v>2373</v>
      </c>
      <c r="L87" s="189" t="s">
        <v>2374</v>
      </c>
      <c r="M87" s="855" t="s">
        <v>18</v>
      </c>
      <c r="N87" s="855" t="s">
        <v>18</v>
      </c>
      <c r="O87" s="855" t="s">
        <v>18</v>
      </c>
      <c r="P87" s="1298"/>
      <c r="Q87" s="1299"/>
    </row>
    <row r="88" spans="2:17" ht="75" customHeight="1">
      <c r="B88" s="213" t="s">
        <v>2375</v>
      </c>
      <c r="C88" s="213">
        <v>120</v>
      </c>
      <c r="D88" s="119" t="s">
        <v>2376</v>
      </c>
      <c r="E88" s="119">
        <v>1144027913</v>
      </c>
      <c r="F88" s="213" t="s">
        <v>2377</v>
      </c>
      <c r="G88" s="213" t="s">
        <v>244</v>
      </c>
      <c r="H88" s="214">
        <v>41878</v>
      </c>
      <c r="I88" s="120"/>
      <c r="J88" s="213" t="s">
        <v>2378</v>
      </c>
      <c r="K88" s="188" t="s">
        <v>2379</v>
      </c>
      <c r="L88" s="188" t="s">
        <v>2380</v>
      </c>
      <c r="M88" s="44" t="s">
        <v>18</v>
      </c>
      <c r="N88" s="44" t="s">
        <v>18</v>
      </c>
      <c r="O88" s="44" t="s">
        <v>18</v>
      </c>
      <c r="P88" s="1281"/>
      <c r="Q88" s="1281"/>
    </row>
    <row r="89" spans="2:17" ht="33.6" customHeight="1">
      <c r="B89" s="213"/>
      <c r="C89" s="213"/>
      <c r="D89" s="119"/>
      <c r="E89" s="119"/>
      <c r="F89" s="213"/>
      <c r="G89" s="119"/>
      <c r="H89" s="219"/>
      <c r="I89" s="120"/>
      <c r="J89" s="213"/>
      <c r="K89" s="188"/>
      <c r="L89" s="188"/>
      <c r="M89" s="44"/>
      <c r="N89" s="44"/>
      <c r="O89" s="44"/>
      <c r="P89" s="1377"/>
      <c r="Q89" s="1378"/>
    </row>
    <row r="90" spans="2:17" ht="33.6" customHeight="1">
      <c r="B90" s="213"/>
      <c r="C90" s="213"/>
      <c r="D90" s="119"/>
      <c r="E90" s="119"/>
      <c r="F90" s="213"/>
      <c r="G90" s="213"/>
      <c r="H90" s="213"/>
      <c r="I90" s="120"/>
      <c r="J90" s="213"/>
      <c r="K90" s="188"/>
      <c r="L90" s="188"/>
      <c r="M90" s="44"/>
      <c r="N90" s="44"/>
      <c r="O90" s="44"/>
      <c r="P90" s="1350"/>
      <c r="Q90" s="1350"/>
    </row>
    <row r="91" spans="2:17" ht="33.6" customHeight="1">
      <c r="B91" s="213"/>
      <c r="C91" s="213"/>
      <c r="D91" s="119"/>
      <c r="E91" s="119"/>
      <c r="F91" s="213"/>
      <c r="G91" s="213"/>
      <c r="H91" s="213"/>
      <c r="I91" s="213"/>
      <c r="J91" s="213"/>
      <c r="K91" s="213"/>
      <c r="L91" s="213"/>
      <c r="M91" s="44"/>
      <c r="N91" s="44"/>
      <c r="O91" s="44"/>
      <c r="P91" s="1281"/>
      <c r="Q91" s="1281"/>
    </row>
    <row r="92" spans="2:17" ht="33.6" customHeight="1">
      <c r="B92" s="213"/>
      <c r="C92" s="213"/>
      <c r="D92" s="122"/>
      <c r="E92" s="634"/>
      <c r="F92" s="188"/>
      <c r="G92" s="119"/>
      <c r="H92" s="219"/>
      <c r="I92" s="120"/>
      <c r="J92" s="213"/>
      <c r="K92" s="188"/>
      <c r="L92" s="188"/>
      <c r="M92" s="44"/>
      <c r="N92" s="44"/>
      <c r="O92" s="44"/>
      <c r="P92" s="1278"/>
      <c r="Q92" s="1279"/>
    </row>
    <row r="93" spans="2:17" ht="33.6" customHeight="1">
      <c r="B93" s="213"/>
      <c r="C93" s="213"/>
      <c r="D93" s="122"/>
      <c r="E93" s="634"/>
      <c r="F93" s="188"/>
      <c r="G93" s="119"/>
      <c r="H93" s="219"/>
      <c r="I93" s="120"/>
      <c r="J93" s="213"/>
      <c r="K93" s="188"/>
      <c r="L93" s="188"/>
      <c r="M93" s="44"/>
      <c r="N93" s="44"/>
      <c r="O93" s="44"/>
      <c r="P93" s="1278"/>
      <c r="Q93" s="1279"/>
    </row>
    <row r="94" spans="2:17" ht="33.6" customHeight="1">
      <c r="B94" s="213"/>
      <c r="C94" s="213"/>
      <c r="D94" s="122"/>
      <c r="E94" s="122"/>
      <c r="F94" s="188"/>
      <c r="G94" s="119"/>
      <c r="H94" s="219"/>
      <c r="I94" s="120"/>
      <c r="J94" s="213"/>
      <c r="K94" s="188"/>
      <c r="L94" s="188"/>
      <c r="M94" s="44"/>
      <c r="N94" s="44"/>
      <c r="O94" s="44"/>
      <c r="P94" s="605"/>
      <c r="Q94" s="605"/>
    </row>
    <row r="95" spans="2:17" ht="33.6" customHeight="1">
      <c r="B95" s="213"/>
      <c r="C95" s="213"/>
      <c r="D95" s="122"/>
      <c r="E95" s="634"/>
      <c r="F95" s="188"/>
      <c r="G95" s="119"/>
      <c r="H95" s="219"/>
      <c r="I95" s="120"/>
      <c r="J95" s="213"/>
      <c r="K95" s="188"/>
      <c r="L95" s="188"/>
      <c r="M95" s="44"/>
      <c r="N95" s="44"/>
      <c r="O95" s="44"/>
      <c r="P95" s="1278"/>
      <c r="Q95" s="1279"/>
    </row>
    <row r="96" spans="2:17" ht="33.6" customHeight="1">
      <c r="B96" s="213"/>
      <c r="C96" s="213"/>
      <c r="D96" s="122"/>
      <c r="E96" s="634"/>
      <c r="F96" s="188"/>
      <c r="G96" s="119"/>
      <c r="H96" s="219"/>
      <c r="I96" s="120"/>
      <c r="J96" s="213"/>
      <c r="K96" s="188"/>
      <c r="L96" s="188"/>
      <c r="M96" s="44"/>
      <c r="N96" s="44"/>
      <c r="O96" s="44"/>
      <c r="P96" s="605"/>
      <c r="Q96" s="605"/>
    </row>
    <row r="97" spans="2:17" ht="33.6" customHeight="1">
      <c r="B97" s="213"/>
      <c r="C97" s="213"/>
      <c r="D97" s="122"/>
      <c r="E97" s="583"/>
      <c r="F97" s="188"/>
      <c r="G97" s="119"/>
      <c r="H97" s="219"/>
      <c r="I97" s="120"/>
      <c r="J97" s="213"/>
      <c r="K97" s="188"/>
      <c r="L97" s="188"/>
      <c r="M97" s="44"/>
      <c r="N97" s="44"/>
      <c r="O97" s="44"/>
      <c r="P97" s="1278"/>
      <c r="Q97" s="1279"/>
    </row>
    <row r="98" spans="2:17" ht="33.6" customHeight="1">
      <c r="B98" s="213"/>
      <c r="C98" s="213"/>
      <c r="D98" s="122"/>
      <c r="E98" s="583"/>
      <c r="F98" s="188"/>
      <c r="G98" s="119"/>
      <c r="H98" s="219"/>
      <c r="I98" s="120"/>
      <c r="J98" s="213"/>
      <c r="K98" s="188"/>
      <c r="L98" s="188"/>
      <c r="M98" s="44"/>
      <c r="N98" s="44"/>
      <c r="O98" s="44"/>
      <c r="P98" s="1278"/>
      <c r="Q98" s="1279"/>
    </row>
    <row r="99" spans="2:17" ht="33.6" customHeight="1">
      <c r="B99" s="213"/>
      <c r="C99" s="213"/>
      <c r="D99" s="122"/>
      <c r="E99" s="583"/>
      <c r="F99" s="188"/>
      <c r="G99" s="119"/>
      <c r="H99" s="219"/>
      <c r="I99" s="120"/>
      <c r="J99" s="213"/>
      <c r="K99" s="188"/>
      <c r="L99" s="188"/>
      <c r="M99" s="44"/>
      <c r="N99" s="44"/>
      <c r="O99" s="44"/>
      <c r="P99" s="605"/>
      <c r="Q99" s="605"/>
    </row>
    <row r="100" spans="2:17" ht="33.6" customHeight="1">
      <c r="B100" s="213"/>
      <c r="C100" s="213"/>
      <c r="D100" s="122"/>
      <c r="E100" s="583"/>
      <c r="F100" s="188"/>
      <c r="G100" s="119"/>
      <c r="H100" s="219"/>
      <c r="I100" s="120"/>
      <c r="J100" s="213"/>
      <c r="K100" s="188"/>
      <c r="L100" s="188"/>
      <c r="M100" s="44"/>
      <c r="N100" s="44"/>
      <c r="O100" s="44"/>
      <c r="P100" s="1281"/>
      <c r="Q100" s="1281"/>
    </row>
    <row r="102" spans="2:17" ht="15.75" thickBot="1"/>
    <row r="103" spans="2:17" ht="27" thickBot="1">
      <c r="B103" s="1268" t="s">
        <v>118</v>
      </c>
      <c r="C103" s="1269"/>
      <c r="D103" s="1269"/>
      <c r="E103" s="1269"/>
      <c r="F103" s="1269"/>
      <c r="G103" s="1269"/>
      <c r="H103" s="1269"/>
      <c r="I103" s="1269"/>
      <c r="J103" s="1269"/>
      <c r="K103" s="1269"/>
      <c r="L103" s="1269"/>
      <c r="M103" s="1269"/>
      <c r="N103" s="1270"/>
    </row>
    <row r="106" spans="2:17" ht="46.15" customHeight="1">
      <c r="B106" s="115" t="s">
        <v>17</v>
      </c>
      <c r="C106" s="115" t="s">
        <v>119</v>
      </c>
      <c r="D106" s="1271" t="s">
        <v>82</v>
      </c>
      <c r="E106" s="1273"/>
    </row>
    <row r="107" spans="2:17" ht="54" customHeight="1">
      <c r="B107" s="129" t="s">
        <v>181</v>
      </c>
      <c r="C107" s="44" t="s">
        <v>19</v>
      </c>
      <c r="D107" s="1717" t="s">
        <v>2381</v>
      </c>
      <c r="E107" s="1718"/>
    </row>
    <row r="110" spans="2:17" ht="26.25">
      <c r="B110" s="1256" t="s">
        <v>121</v>
      </c>
      <c r="C110" s="1257"/>
      <c r="D110" s="1257"/>
      <c r="E110" s="1257"/>
      <c r="F110" s="1257"/>
      <c r="G110" s="1257"/>
      <c r="H110" s="1257"/>
      <c r="I110" s="1257"/>
      <c r="J110" s="1257"/>
      <c r="K110" s="1257"/>
      <c r="L110" s="1257"/>
      <c r="M110" s="1257"/>
      <c r="N110" s="1257"/>
      <c r="O110" s="1257"/>
      <c r="P110" s="1257"/>
    </row>
    <row r="112" spans="2:17" ht="15.75" thickBot="1"/>
    <row r="113" spans="1:26" ht="27" thickBot="1">
      <c r="B113" s="1268" t="s">
        <v>122</v>
      </c>
      <c r="C113" s="1269"/>
      <c r="D113" s="1269"/>
      <c r="E113" s="1269"/>
      <c r="F113" s="1269"/>
      <c r="G113" s="1269"/>
      <c r="H113" s="1269"/>
      <c r="I113" s="1269"/>
      <c r="J113" s="1269"/>
      <c r="K113" s="1269"/>
      <c r="L113" s="1269"/>
      <c r="M113" s="1269"/>
      <c r="N113" s="1270"/>
    </row>
    <row r="115" spans="1:26" ht="15.75" thickBot="1">
      <c r="M115" s="51"/>
      <c r="N115" s="51"/>
    </row>
    <row r="116" spans="1:26" s="15" customFormat="1" ht="109.5" customHeight="1">
      <c r="B116" s="52" t="s">
        <v>33</v>
      </c>
      <c r="C116" s="52" t="s">
        <v>34</v>
      </c>
      <c r="D116" s="52" t="s">
        <v>35</v>
      </c>
      <c r="E116" s="52" t="s">
        <v>36</v>
      </c>
      <c r="F116" s="52" t="s">
        <v>37</v>
      </c>
      <c r="G116" s="52" t="s">
        <v>38</v>
      </c>
      <c r="H116" s="52" t="s">
        <v>39</v>
      </c>
      <c r="I116" s="52" t="s">
        <v>40</v>
      </c>
      <c r="J116" s="52" t="s">
        <v>41</v>
      </c>
      <c r="K116" s="52" t="s">
        <v>42</v>
      </c>
      <c r="L116" s="52" t="s">
        <v>43</v>
      </c>
      <c r="M116" s="53" t="s">
        <v>44</v>
      </c>
      <c r="N116" s="52" t="s">
        <v>45</v>
      </c>
      <c r="O116" s="52" t="s">
        <v>46</v>
      </c>
      <c r="P116" s="54" t="s">
        <v>47</v>
      </c>
      <c r="Q116" s="54" t="s">
        <v>48</v>
      </c>
    </row>
    <row r="117" spans="1:26" s="162" customFormat="1">
      <c r="A117" s="150">
        <v>1</v>
      </c>
      <c r="B117" s="153"/>
      <c r="C117" s="152"/>
      <c r="D117" s="153"/>
      <c r="E117" s="154"/>
      <c r="F117" s="155"/>
      <c r="G117" s="184"/>
      <c r="H117" s="156"/>
      <c r="I117" s="157"/>
      <c r="J117" s="157"/>
      <c r="K117" s="157"/>
      <c r="L117" s="157"/>
      <c r="M117" s="173"/>
      <c r="N117" s="173">
        <f>+M117*G117</f>
        <v>0</v>
      </c>
      <c r="O117" s="160"/>
      <c r="P117" s="160"/>
      <c r="Q117" s="174"/>
      <c r="R117" s="175"/>
      <c r="S117" s="175"/>
      <c r="T117" s="175"/>
      <c r="U117" s="175"/>
      <c r="V117" s="175"/>
      <c r="W117" s="175"/>
      <c r="X117" s="175"/>
      <c r="Y117" s="175"/>
      <c r="Z117" s="175"/>
    </row>
    <row r="118" spans="1:26" s="162" customFormat="1">
      <c r="A118" s="150">
        <f t="shared" ref="A118:A124" si="1">+A117+1</f>
        <v>2</v>
      </c>
      <c r="B118" s="153"/>
      <c r="C118" s="152"/>
      <c r="D118" s="153"/>
      <c r="E118" s="154"/>
      <c r="F118" s="155"/>
      <c r="G118" s="155"/>
      <c r="H118" s="155"/>
      <c r="I118" s="157"/>
      <c r="J118" s="157"/>
      <c r="K118" s="157"/>
      <c r="L118" s="157"/>
      <c r="M118" s="173"/>
      <c r="N118" s="173"/>
      <c r="O118" s="160"/>
      <c r="P118" s="160"/>
      <c r="Q118" s="174"/>
      <c r="R118" s="175"/>
      <c r="S118" s="175"/>
      <c r="T118" s="175"/>
      <c r="U118" s="175"/>
      <c r="V118" s="175"/>
      <c r="W118" s="175"/>
      <c r="X118" s="175"/>
      <c r="Y118" s="175"/>
      <c r="Z118" s="175"/>
    </row>
    <row r="119" spans="1:26" s="162" customFormat="1">
      <c r="A119" s="150">
        <f t="shared" si="1"/>
        <v>3</v>
      </c>
      <c r="B119" s="153"/>
      <c r="C119" s="152"/>
      <c r="D119" s="153"/>
      <c r="E119" s="154"/>
      <c r="F119" s="155"/>
      <c r="G119" s="155"/>
      <c r="H119" s="155"/>
      <c r="I119" s="157"/>
      <c r="J119" s="157"/>
      <c r="K119" s="157"/>
      <c r="L119" s="157"/>
      <c r="M119" s="173"/>
      <c r="N119" s="173"/>
      <c r="O119" s="160"/>
      <c r="P119" s="160"/>
      <c r="Q119" s="174"/>
      <c r="R119" s="175"/>
      <c r="S119" s="175"/>
      <c r="T119" s="175"/>
      <c r="U119" s="175"/>
      <c r="V119" s="175"/>
      <c r="W119" s="175"/>
      <c r="X119" s="175"/>
      <c r="Y119" s="175"/>
      <c r="Z119" s="175"/>
    </row>
    <row r="120" spans="1:26" s="162" customFormat="1">
      <c r="A120" s="150">
        <f t="shared" si="1"/>
        <v>4</v>
      </c>
      <c r="B120" s="153"/>
      <c r="C120" s="152"/>
      <c r="D120" s="153"/>
      <c r="E120" s="154"/>
      <c r="F120" s="155"/>
      <c r="G120" s="155"/>
      <c r="H120" s="155"/>
      <c r="I120" s="157"/>
      <c r="J120" s="157"/>
      <c r="K120" s="157"/>
      <c r="L120" s="157"/>
      <c r="M120" s="173"/>
      <c r="N120" s="173"/>
      <c r="O120" s="160"/>
      <c r="P120" s="160"/>
      <c r="Q120" s="174"/>
      <c r="R120" s="175"/>
      <c r="S120" s="175"/>
      <c r="T120" s="175"/>
      <c r="U120" s="175"/>
      <c r="V120" s="175"/>
      <c r="W120" s="175"/>
      <c r="X120" s="175"/>
      <c r="Y120" s="175"/>
      <c r="Z120" s="175"/>
    </row>
    <row r="121" spans="1:26" s="162" customFormat="1">
      <c r="A121" s="150">
        <f t="shared" si="1"/>
        <v>5</v>
      </c>
      <c r="B121" s="153"/>
      <c r="C121" s="152"/>
      <c r="D121" s="153"/>
      <c r="E121" s="154"/>
      <c r="F121" s="155"/>
      <c r="G121" s="155"/>
      <c r="H121" s="155"/>
      <c r="I121" s="157"/>
      <c r="J121" s="157"/>
      <c r="K121" s="157"/>
      <c r="L121" s="157"/>
      <c r="M121" s="173"/>
      <c r="N121" s="173"/>
      <c r="O121" s="160"/>
      <c r="P121" s="160"/>
      <c r="Q121" s="174"/>
      <c r="R121" s="175"/>
      <c r="S121" s="175"/>
      <c r="T121" s="175"/>
      <c r="U121" s="175"/>
      <c r="V121" s="175"/>
      <c r="W121" s="175"/>
      <c r="X121" s="175"/>
      <c r="Y121" s="175"/>
      <c r="Z121" s="175"/>
    </row>
    <row r="122" spans="1:26" s="162" customFormat="1">
      <c r="A122" s="150">
        <f t="shared" si="1"/>
        <v>6</v>
      </c>
      <c r="B122" s="153"/>
      <c r="C122" s="152"/>
      <c r="D122" s="153"/>
      <c r="E122" s="154"/>
      <c r="F122" s="155"/>
      <c r="G122" s="155"/>
      <c r="H122" s="155"/>
      <c r="I122" s="157"/>
      <c r="J122" s="157"/>
      <c r="K122" s="157"/>
      <c r="L122" s="157"/>
      <c r="M122" s="173"/>
      <c r="N122" s="173"/>
      <c r="O122" s="160"/>
      <c r="P122" s="160"/>
      <c r="Q122" s="174"/>
      <c r="R122" s="175"/>
      <c r="S122" s="175"/>
      <c r="T122" s="175"/>
      <c r="U122" s="175"/>
      <c r="V122" s="175"/>
      <c r="W122" s="175"/>
      <c r="X122" s="175"/>
      <c r="Y122" s="175"/>
      <c r="Z122" s="175"/>
    </row>
    <row r="123" spans="1:26" s="162" customFormat="1">
      <c r="A123" s="150">
        <f t="shared" si="1"/>
        <v>7</v>
      </c>
      <c r="B123" s="153"/>
      <c r="C123" s="152"/>
      <c r="D123" s="153"/>
      <c r="E123" s="154"/>
      <c r="F123" s="155"/>
      <c r="G123" s="155"/>
      <c r="H123" s="155"/>
      <c r="I123" s="157"/>
      <c r="J123" s="157"/>
      <c r="K123" s="157"/>
      <c r="L123" s="157"/>
      <c r="M123" s="173"/>
      <c r="N123" s="173"/>
      <c r="O123" s="160"/>
      <c r="P123" s="160"/>
      <c r="Q123" s="174"/>
      <c r="R123" s="175"/>
      <c r="S123" s="175"/>
      <c r="T123" s="175"/>
      <c r="U123" s="175"/>
      <c r="V123" s="175"/>
      <c r="W123" s="175"/>
      <c r="X123" s="175"/>
      <c r="Y123" s="175"/>
      <c r="Z123" s="175"/>
    </row>
    <row r="124" spans="1:26" s="162" customFormat="1">
      <c r="A124" s="150">
        <f t="shared" si="1"/>
        <v>8</v>
      </c>
      <c r="B124" s="153"/>
      <c r="C124" s="152"/>
      <c r="D124" s="153"/>
      <c r="E124" s="154"/>
      <c r="F124" s="155"/>
      <c r="G124" s="155"/>
      <c r="H124" s="155"/>
      <c r="I124" s="157"/>
      <c r="J124" s="157"/>
      <c r="K124" s="157"/>
      <c r="L124" s="157"/>
      <c r="M124" s="173"/>
      <c r="N124" s="173"/>
      <c r="O124" s="160"/>
      <c r="P124" s="160"/>
      <c r="Q124" s="174"/>
      <c r="R124" s="175"/>
      <c r="S124" s="175"/>
      <c r="T124" s="175"/>
      <c r="U124" s="175"/>
      <c r="V124" s="175"/>
      <c r="W124" s="175"/>
      <c r="X124" s="175"/>
      <c r="Y124" s="175"/>
      <c r="Z124" s="175"/>
    </row>
    <row r="125" spans="1:26" s="162" customFormat="1">
      <c r="A125" s="150"/>
      <c r="B125" s="151" t="s">
        <v>28</v>
      </c>
      <c r="C125" s="152"/>
      <c r="D125" s="153"/>
      <c r="E125" s="154"/>
      <c r="F125" s="155"/>
      <c r="G125" s="155"/>
      <c r="H125" s="155"/>
      <c r="I125" s="157"/>
      <c r="J125" s="157"/>
      <c r="K125" s="158">
        <f>SUM(K117:K124)</f>
        <v>0</v>
      </c>
      <c r="L125" s="158">
        <f>SUM(L117:L124)</f>
        <v>0</v>
      </c>
      <c r="M125" s="185">
        <f>SUM(M117:M124)</f>
        <v>0</v>
      </c>
      <c r="N125" s="158">
        <f>SUM(N117:N124)</f>
        <v>0</v>
      </c>
      <c r="O125" s="160"/>
      <c r="P125" s="160"/>
      <c r="Q125" s="161"/>
    </row>
    <row r="126" spans="1:26">
      <c r="B126" s="112"/>
      <c r="C126" s="112"/>
      <c r="D126" s="112"/>
      <c r="E126" s="163"/>
      <c r="F126" s="112"/>
      <c r="G126" s="112"/>
      <c r="H126" s="112"/>
      <c r="I126" s="112"/>
      <c r="J126" s="112"/>
      <c r="K126" s="112"/>
      <c r="L126" s="112"/>
      <c r="M126" s="112"/>
      <c r="N126" s="112"/>
      <c r="O126" s="112"/>
      <c r="P126" s="112"/>
    </row>
    <row r="127" spans="1:26" ht="18.75">
      <c r="B127" s="166" t="s">
        <v>123</v>
      </c>
      <c r="C127" s="176">
        <f>+K125</f>
        <v>0</v>
      </c>
      <c r="H127" s="168"/>
      <c r="I127" s="168"/>
      <c r="J127" s="168"/>
      <c r="K127" s="168"/>
      <c r="L127" s="168"/>
      <c r="M127" s="168"/>
      <c r="N127" s="112"/>
      <c r="O127" s="112"/>
      <c r="P127" s="112"/>
    </row>
    <row r="129" spans="2:17" ht="15.75" thickBot="1"/>
    <row r="130" spans="2:17" ht="37.15" customHeight="1" thickBot="1">
      <c r="B130" s="177" t="s">
        <v>124</v>
      </c>
      <c r="C130" s="142" t="s">
        <v>125</v>
      </c>
      <c r="D130" s="177" t="s">
        <v>27</v>
      </c>
      <c r="E130" s="142" t="s">
        <v>126</v>
      </c>
    </row>
    <row r="131" spans="2:17" ht="41.45" customHeight="1">
      <c r="B131" s="178" t="s">
        <v>127</v>
      </c>
      <c r="C131" s="179">
        <v>20</v>
      </c>
      <c r="D131" s="179">
        <v>0</v>
      </c>
      <c r="E131" s="1282">
        <f>+D131+D132+D133</f>
        <v>0</v>
      </c>
    </row>
    <row r="132" spans="2:17">
      <c r="B132" s="178" t="s">
        <v>128</v>
      </c>
      <c r="C132" s="118">
        <v>30</v>
      </c>
      <c r="D132" s="605">
        <v>0</v>
      </c>
      <c r="E132" s="1283"/>
    </row>
    <row r="133" spans="2:17" ht="15.75" thickBot="1">
      <c r="B133" s="178" t="s">
        <v>129</v>
      </c>
      <c r="C133" s="180">
        <v>40</v>
      </c>
      <c r="D133" s="180">
        <v>0</v>
      </c>
      <c r="E133" s="1284"/>
    </row>
    <row r="135" spans="2:17" ht="15.75" thickBot="1"/>
    <row r="136" spans="2:17" ht="27" thickBot="1">
      <c r="B136" s="1268" t="s">
        <v>130</v>
      </c>
      <c r="C136" s="1269"/>
      <c r="D136" s="1269"/>
      <c r="E136" s="1269"/>
      <c r="F136" s="1269"/>
      <c r="G136" s="1269"/>
      <c r="H136" s="1269"/>
      <c r="I136" s="1269"/>
      <c r="J136" s="1269"/>
      <c r="K136" s="1269"/>
      <c r="L136" s="1269"/>
      <c r="M136" s="1269"/>
      <c r="N136" s="1270"/>
    </row>
    <row r="138" spans="2:17" ht="76.5" customHeight="1">
      <c r="B138" s="114" t="s">
        <v>92</v>
      </c>
      <c r="C138" s="114" t="s">
        <v>93</v>
      </c>
      <c r="D138" s="114" t="s">
        <v>94</v>
      </c>
      <c r="E138" s="114" t="s">
        <v>95</v>
      </c>
      <c r="F138" s="114" t="s">
        <v>96</v>
      </c>
      <c r="G138" s="114" t="s">
        <v>97</v>
      </c>
      <c r="H138" s="114" t="s">
        <v>98</v>
      </c>
      <c r="I138" s="114" t="s">
        <v>99</v>
      </c>
      <c r="J138" s="1271" t="s">
        <v>100</v>
      </c>
      <c r="K138" s="1272"/>
      <c r="L138" s="1273"/>
      <c r="M138" s="114" t="s">
        <v>101</v>
      </c>
      <c r="N138" s="114" t="s">
        <v>102</v>
      </c>
      <c r="O138" s="114" t="s">
        <v>103</v>
      </c>
      <c r="P138" s="1271" t="s">
        <v>82</v>
      </c>
      <c r="Q138" s="1273"/>
    </row>
    <row r="139" spans="2:17" ht="60.75" customHeight="1">
      <c r="B139" s="213"/>
      <c r="C139" s="213"/>
      <c r="D139" s="119"/>
      <c r="E139" s="119"/>
      <c r="F139" s="119"/>
      <c r="G139" s="119"/>
      <c r="H139" s="219"/>
      <c r="I139" s="120"/>
      <c r="J139" s="46"/>
      <c r="K139" s="188"/>
      <c r="L139" s="122"/>
      <c r="M139" s="44"/>
      <c r="N139" s="44"/>
      <c r="O139" s="44"/>
      <c r="P139" s="1281"/>
      <c r="Q139" s="1281"/>
    </row>
    <row r="140" spans="2:17" ht="60.75" customHeight="1">
      <c r="B140" s="213"/>
      <c r="C140" s="213"/>
      <c r="D140" s="119"/>
      <c r="E140" s="119"/>
      <c r="F140" s="119"/>
      <c r="G140" s="119"/>
      <c r="H140" s="219"/>
      <c r="I140" s="120"/>
      <c r="J140" s="46"/>
      <c r="K140" s="188"/>
      <c r="L140" s="122"/>
      <c r="M140" s="44"/>
      <c r="N140" s="44"/>
      <c r="O140" s="44"/>
      <c r="P140" s="605"/>
      <c r="Q140" s="605"/>
    </row>
    <row r="141" spans="2:17" ht="33.6" customHeight="1">
      <c r="B141" s="213"/>
      <c r="C141" s="213"/>
      <c r="D141" s="119"/>
      <c r="E141" s="119"/>
      <c r="F141" s="119"/>
      <c r="G141" s="119"/>
      <c r="H141" s="219"/>
      <c r="I141" s="120"/>
      <c r="J141" s="46"/>
      <c r="K141" s="852"/>
      <c r="L141" s="122"/>
      <c r="M141" s="44"/>
      <c r="N141" s="44"/>
      <c r="O141" s="44"/>
      <c r="P141" s="1281"/>
      <c r="Q141" s="1281"/>
    </row>
    <row r="142" spans="2:17">
      <c r="B142" s="44"/>
      <c r="C142" s="213"/>
      <c r="D142" s="44"/>
      <c r="E142" s="44"/>
      <c r="F142" s="637"/>
      <c r="H142" s="853"/>
      <c r="I142" s="637"/>
      <c r="J142" s="637"/>
      <c r="K142" s="129"/>
      <c r="L142" s="129"/>
      <c r="M142" s="44"/>
      <c r="N142" s="44"/>
      <c r="O142" s="44"/>
      <c r="P142" s="44"/>
      <c r="Q142" s="44"/>
    </row>
    <row r="143" spans="2:17">
      <c r="B143" s="44"/>
      <c r="C143" s="44"/>
      <c r="D143" s="44"/>
      <c r="E143" s="44"/>
      <c r="F143" s="44"/>
      <c r="G143" s="44"/>
      <c r="H143" s="770"/>
      <c r="I143" s="44"/>
      <c r="J143" s="44"/>
      <c r="K143" s="44"/>
      <c r="L143" s="44"/>
      <c r="M143" s="44"/>
      <c r="N143" s="44"/>
      <c r="O143" s="44"/>
      <c r="P143" s="44"/>
      <c r="Q143" s="44"/>
    </row>
    <row r="145" spans="2:7" ht="15.75" thickBot="1"/>
    <row r="146" spans="2:7" ht="54" customHeight="1">
      <c r="B146" s="615" t="s">
        <v>17</v>
      </c>
      <c r="C146" s="615" t="s">
        <v>124</v>
      </c>
      <c r="D146" s="114" t="s">
        <v>125</v>
      </c>
      <c r="E146" s="615" t="s">
        <v>27</v>
      </c>
      <c r="F146" s="142" t="s">
        <v>138</v>
      </c>
      <c r="G146" s="143"/>
    </row>
    <row r="147" spans="2:7" ht="120.75" customHeight="1">
      <c r="B147" s="1285" t="s">
        <v>139</v>
      </c>
      <c r="C147" s="144" t="s">
        <v>140</v>
      </c>
      <c r="D147" s="605">
        <v>25</v>
      </c>
      <c r="E147" s="605"/>
      <c r="F147" s="1286">
        <f>+E147+E148+E149</f>
        <v>0</v>
      </c>
      <c r="G147" s="145"/>
    </row>
    <row r="148" spans="2:7" ht="76.150000000000006" customHeight="1">
      <c r="B148" s="1285"/>
      <c r="C148" s="144" t="s">
        <v>141</v>
      </c>
      <c r="D148" s="602">
        <v>25</v>
      </c>
      <c r="E148" s="605"/>
      <c r="F148" s="1287"/>
      <c r="G148" s="145"/>
    </row>
    <row r="149" spans="2:7" ht="69" customHeight="1">
      <c r="B149" s="1285"/>
      <c r="C149" s="144" t="s">
        <v>142</v>
      </c>
      <c r="D149" s="605">
        <v>10</v>
      </c>
      <c r="E149" s="605"/>
      <c r="F149" s="1288"/>
      <c r="G149" s="145"/>
    </row>
    <row r="150" spans="2:7">
      <c r="C150"/>
    </row>
    <row r="153" spans="2:7">
      <c r="B153" s="42" t="s">
        <v>143</v>
      </c>
    </row>
    <row r="156" spans="2:7">
      <c r="B156" s="43" t="s">
        <v>17</v>
      </c>
      <c r="C156" s="43" t="s">
        <v>26</v>
      </c>
      <c r="D156" s="615" t="s">
        <v>27</v>
      </c>
      <c r="E156" s="615" t="s">
        <v>28</v>
      </c>
    </row>
    <row r="157" spans="2:7" ht="28.5">
      <c r="B157" s="49" t="s">
        <v>144</v>
      </c>
      <c r="C157" s="50">
        <v>40</v>
      </c>
      <c r="D157" s="605">
        <f>+E131</f>
        <v>0</v>
      </c>
      <c r="E157" s="1265">
        <f>+D157+D158</f>
        <v>0</v>
      </c>
    </row>
    <row r="158" spans="2:7" ht="42.75">
      <c r="B158" s="49" t="s">
        <v>145</v>
      </c>
      <c r="C158" s="50">
        <v>60</v>
      </c>
      <c r="D158" s="605">
        <f>+F147</f>
        <v>0</v>
      </c>
      <c r="E158" s="1266"/>
    </row>
  </sheetData>
  <mergeCells count="52">
    <mergeCell ref="P141:Q141"/>
    <mergeCell ref="P98:Q98"/>
    <mergeCell ref="P100:Q100"/>
    <mergeCell ref="B110:P110"/>
    <mergeCell ref="B136:N136"/>
    <mergeCell ref="E131:E133"/>
    <mergeCell ref="B103:N103"/>
    <mergeCell ref="D106:E106"/>
    <mergeCell ref="D107:E107"/>
    <mergeCell ref="P138:Q138"/>
    <mergeCell ref="P139:Q139"/>
    <mergeCell ref="P89:Q89"/>
    <mergeCell ref="P88:Q88"/>
    <mergeCell ref="P90:Q90"/>
    <mergeCell ref="P87:Q87"/>
    <mergeCell ref="P86:Q86"/>
    <mergeCell ref="P91:Q91"/>
    <mergeCell ref="P92:Q92"/>
    <mergeCell ref="P93:Q93"/>
    <mergeCell ref="P95:Q95"/>
    <mergeCell ref="P97:Q97"/>
    <mergeCell ref="O75:P75"/>
    <mergeCell ref="O70:P70"/>
    <mergeCell ref="O71:P71"/>
    <mergeCell ref="O72:P72"/>
    <mergeCell ref="O73:P73"/>
    <mergeCell ref="O74:P74"/>
    <mergeCell ref="B65:N65"/>
    <mergeCell ref="C63:N63"/>
    <mergeCell ref="B14:C21"/>
    <mergeCell ref="D59:E59"/>
    <mergeCell ref="E157:E158"/>
    <mergeCell ref="J138:L138"/>
    <mergeCell ref="B147:B149"/>
    <mergeCell ref="F147:F149"/>
    <mergeCell ref="J86:L86"/>
    <mergeCell ref="B2:P2"/>
    <mergeCell ref="B4:P4"/>
    <mergeCell ref="B113:N113"/>
    <mergeCell ref="C7:N7"/>
    <mergeCell ref="C8:N8"/>
    <mergeCell ref="C9:N9"/>
    <mergeCell ref="C10:E10"/>
    <mergeCell ref="B81:N81"/>
    <mergeCell ref="M45:N45"/>
    <mergeCell ref="B59:B60"/>
    <mergeCell ref="C59:C60"/>
    <mergeCell ref="O69:P69"/>
    <mergeCell ref="B22:C22"/>
    <mergeCell ref="C6:N6"/>
    <mergeCell ref="E40:E41"/>
    <mergeCell ref="O68:P68"/>
  </mergeCells>
  <dataValidations count="2">
    <dataValidation type="list" allowBlank="1" showInputMessage="1" showErrorMessage="1" sqref="WVE983074 A65570 IS65570 SO65570 ACK65570 AMG65570 AWC65570 BFY65570 BPU65570 BZQ65570 CJM65570 CTI65570 DDE65570 DNA65570 DWW65570 EGS65570 EQO65570 FAK65570 FKG65570 FUC65570 GDY65570 GNU65570 GXQ65570 HHM65570 HRI65570 IBE65570 ILA65570 IUW65570 JES65570 JOO65570 JYK65570 KIG65570 KSC65570 LBY65570 LLU65570 LVQ65570 MFM65570 MPI65570 MZE65570 NJA65570 NSW65570 OCS65570 OMO65570 OWK65570 PGG65570 PQC65570 PZY65570 QJU65570 QTQ65570 RDM65570 RNI65570 RXE65570 SHA65570 SQW65570 TAS65570 TKO65570 TUK65570 UEG65570 UOC65570 UXY65570 VHU65570 VRQ65570 WBM65570 WLI65570 WVE65570 A131106 IS131106 SO131106 ACK131106 AMG131106 AWC131106 BFY131106 BPU131106 BZQ131106 CJM131106 CTI131106 DDE131106 DNA131106 DWW131106 EGS131106 EQO131106 FAK131106 FKG131106 FUC131106 GDY131106 GNU131106 GXQ131106 HHM131106 HRI131106 IBE131106 ILA131106 IUW131106 JES131106 JOO131106 JYK131106 KIG131106 KSC131106 LBY131106 LLU131106 LVQ131106 MFM131106 MPI131106 MZE131106 NJA131106 NSW131106 OCS131106 OMO131106 OWK131106 PGG131106 PQC131106 PZY131106 QJU131106 QTQ131106 RDM131106 RNI131106 RXE131106 SHA131106 SQW131106 TAS131106 TKO131106 TUK131106 UEG131106 UOC131106 UXY131106 VHU131106 VRQ131106 WBM131106 WLI131106 WVE131106 A196642 IS196642 SO196642 ACK196642 AMG196642 AWC196642 BFY196642 BPU196642 BZQ196642 CJM196642 CTI196642 DDE196642 DNA196642 DWW196642 EGS196642 EQO196642 FAK196642 FKG196642 FUC196642 GDY196642 GNU196642 GXQ196642 HHM196642 HRI196642 IBE196642 ILA196642 IUW196642 JES196642 JOO196642 JYK196642 KIG196642 KSC196642 LBY196642 LLU196642 LVQ196642 MFM196642 MPI196642 MZE196642 NJA196642 NSW196642 OCS196642 OMO196642 OWK196642 PGG196642 PQC196642 PZY196642 QJU196642 QTQ196642 RDM196642 RNI196642 RXE196642 SHA196642 SQW196642 TAS196642 TKO196642 TUK196642 UEG196642 UOC196642 UXY196642 VHU196642 VRQ196642 WBM196642 WLI196642 WVE196642 A262178 IS262178 SO262178 ACK262178 AMG262178 AWC262178 BFY262178 BPU262178 BZQ262178 CJM262178 CTI262178 DDE262178 DNA262178 DWW262178 EGS262178 EQO262178 FAK262178 FKG262178 FUC262178 GDY262178 GNU262178 GXQ262178 HHM262178 HRI262178 IBE262178 ILA262178 IUW262178 JES262178 JOO262178 JYK262178 KIG262178 KSC262178 LBY262178 LLU262178 LVQ262178 MFM262178 MPI262178 MZE262178 NJA262178 NSW262178 OCS262178 OMO262178 OWK262178 PGG262178 PQC262178 PZY262178 QJU262178 QTQ262178 RDM262178 RNI262178 RXE262178 SHA262178 SQW262178 TAS262178 TKO262178 TUK262178 UEG262178 UOC262178 UXY262178 VHU262178 VRQ262178 WBM262178 WLI262178 WVE262178 A327714 IS327714 SO327714 ACK327714 AMG327714 AWC327714 BFY327714 BPU327714 BZQ327714 CJM327714 CTI327714 DDE327714 DNA327714 DWW327714 EGS327714 EQO327714 FAK327714 FKG327714 FUC327714 GDY327714 GNU327714 GXQ327714 HHM327714 HRI327714 IBE327714 ILA327714 IUW327714 JES327714 JOO327714 JYK327714 KIG327714 KSC327714 LBY327714 LLU327714 LVQ327714 MFM327714 MPI327714 MZE327714 NJA327714 NSW327714 OCS327714 OMO327714 OWK327714 PGG327714 PQC327714 PZY327714 QJU327714 QTQ327714 RDM327714 RNI327714 RXE327714 SHA327714 SQW327714 TAS327714 TKO327714 TUK327714 UEG327714 UOC327714 UXY327714 VHU327714 VRQ327714 WBM327714 WLI327714 WVE327714 A393250 IS393250 SO393250 ACK393250 AMG393250 AWC393250 BFY393250 BPU393250 BZQ393250 CJM393250 CTI393250 DDE393250 DNA393250 DWW393250 EGS393250 EQO393250 FAK393250 FKG393250 FUC393250 GDY393250 GNU393250 GXQ393250 HHM393250 HRI393250 IBE393250 ILA393250 IUW393250 JES393250 JOO393250 JYK393250 KIG393250 KSC393250 LBY393250 LLU393250 LVQ393250 MFM393250 MPI393250 MZE393250 NJA393250 NSW393250 OCS393250 OMO393250 OWK393250 PGG393250 PQC393250 PZY393250 QJU393250 QTQ393250 RDM393250 RNI393250 RXE393250 SHA393250 SQW393250 TAS393250 TKO393250 TUK393250 UEG393250 UOC393250 UXY393250 VHU393250 VRQ393250 WBM393250 WLI393250 WVE393250 A458786 IS458786 SO458786 ACK458786 AMG458786 AWC458786 BFY458786 BPU458786 BZQ458786 CJM458786 CTI458786 DDE458786 DNA458786 DWW458786 EGS458786 EQO458786 FAK458786 FKG458786 FUC458786 GDY458786 GNU458786 GXQ458786 HHM458786 HRI458786 IBE458786 ILA458786 IUW458786 JES458786 JOO458786 JYK458786 KIG458786 KSC458786 LBY458786 LLU458786 LVQ458786 MFM458786 MPI458786 MZE458786 NJA458786 NSW458786 OCS458786 OMO458786 OWK458786 PGG458786 PQC458786 PZY458786 QJU458786 QTQ458786 RDM458786 RNI458786 RXE458786 SHA458786 SQW458786 TAS458786 TKO458786 TUK458786 UEG458786 UOC458786 UXY458786 VHU458786 VRQ458786 WBM458786 WLI458786 WVE458786 A524322 IS524322 SO524322 ACK524322 AMG524322 AWC524322 BFY524322 BPU524322 BZQ524322 CJM524322 CTI524322 DDE524322 DNA524322 DWW524322 EGS524322 EQO524322 FAK524322 FKG524322 FUC524322 GDY524322 GNU524322 GXQ524322 HHM524322 HRI524322 IBE524322 ILA524322 IUW524322 JES524322 JOO524322 JYK524322 KIG524322 KSC524322 LBY524322 LLU524322 LVQ524322 MFM524322 MPI524322 MZE524322 NJA524322 NSW524322 OCS524322 OMO524322 OWK524322 PGG524322 PQC524322 PZY524322 QJU524322 QTQ524322 RDM524322 RNI524322 RXE524322 SHA524322 SQW524322 TAS524322 TKO524322 TUK524322 UEG524322 UOC524322 UXY524322 VHU524322 VRQ524322 WBM524322 WLI524322 WVE524322 A589858 IS589858 SO589858 ACK589858 AMG589858 AWC589858 BFY589858 BPU589858 BZQ589858 CJM589858 CTI589858 DDE589858 DNA589858 DWW589858 EGS589858 EQO589858 FAK589858 FKG589858 FUC589858 GDY589858 GNU589858 GXQ589858 HHM589858 HRI589858 IBE589858 ILA589858 IUW589858 JES589858 JOO589858 JYK589858 KIG589858 KSC589858 LBY589858 LLU589858 LVQ589858 MFM589858 MPI589858 MZE589858 NJA589858 NSW589858 OCS589858 OMO589858 OWK589858 PGG589858 PQC589858 PZY589858 QJU589858 QTQ589858 RDM589858 RNI589858 RXE589858 SHA589858 SQW589858 TAS589858 TKO589858 TUK589858 UEG589858 UOC589858 UXY589858 VHU589858 VRQ589858 WBM589858 WLI589858 WVE589858 A655394 IS655394 SO655394 ACK655394 AMG655394 AWC655394 BFY655394 BPU655394 BZQ655394 CJM655394 CTI655394 DDE655394 DNA655394 DWW655394 EGS655394 EQO655394 FAK655394 FKG655394 FUC655394 GDY655394 GNU655394 GXQ655394 HHM655394 HRI655394 IBE655394 ILA655394 IUW655394 JES655394 JOO655394 JYK655394 KIG655394 KSC655394 LBY655394 LLU655394 LVQ655394 MFM655394 MPI655394 MZE655394 NJA655394 NSW655394 OCS655394 OMO655394 OWK655394 PGG655394 PQC655394 PZY655394 QJU655394 QTQ655394 RDM655394 RNI655394 RXE655394 SHA655394 SQW655394 TAS655394 TKO655394 TUK655394 UEG655394 UOC655394 UXY655394 VHU655394 VRQ655394 WBM655394 WLI655394 WVE655394 A720930 IS720930 SO720930 ACK720930 AMG720930 AWC720930 BFY720930 BPU720930 BZQ720930 CJM720930 CTI720930 DDE720930 DNA720930 DWW720930 EGS720930 EQO720930 FAK720930 FKG720930 FUC720930 GDY720930 GNU720930 GXQ720930 HHM720930 HRI720930 IBE720930 ILA720930 IUW720930 JES720930 JOO720930 JYK720930 KIG720930 KSC720930 LBY720930 LLU720930 LVQ720930 MFM720930 MPI720930 MZE720930 NJA720930 NSW720930 OCS720930 OMO720930 OWK720930 PGG720930 PQC720930 PZY720930 QJU720930 QTQ720930 RDM720930 RNI720930 RXE720930 SHA720930 SQW720930 TAS720930 TKO720930 TUK720930 UEG720930 UOC720930 UXY720930 VHU720930 VRQ720930 WBM720930 WLI720930 WVE720930 A786466 IS786466 SO786466 ACK786466 AMG786466 AWC786466 BFY786466 BPU786466 BZQ786466 CJM786466 CTI786466 DDE786466 DNA786466 DWW786466 EGS786466 EQO786466 FAK786466 FKG786466 FUC786466 GDY786466 GNU786466 GXQ786466 HHM786466 HRI786466 IBE786466 ILA786466 IUW786466 JES786466 JOO786466 JYK786466 KIG786466 KSC786466 LBY786466 LLU786466 LVQ786466 MFM786466 MPI786466 MZE786466 NJA786466 NSW786466 OCS786466 OMO786466 OWK786466 PGG786466 PQC786466 PZY786466 QJU786466 QTQ786466 RDM786466 RNI786466 RXE786466 SHA786466 SQW786466 TAS786466 TKO786466 TUK786466 UEG786466 UOC786466 UXY786466 VHU786466 VRQ786466 WBM786466 WLI786466 WVE786466 A852002 IS852002 SO852002 ACK852002 AMG852002 AWC852002 BFY852002 BPU852002 BZQ852002 CJM852002 CTI852002 DDE852002 DNA852002 DWW852002 EGS852002 EQO852002 FAK852002 FKG852002 FUC852002 GDY852002 GNU852002 GXQ852002 HHM852002 HRI852002 IBE852002 ILA852002 IUW852002 JES852002 JOO852002 JYK852002 KIG852002 KSC852002 LBY852002 LLU852002 LVQ852002 MFM852002 MPI852002 MZE852002 NJA852002 NSW852002 OCS852002 OMO852002 OWK852002 PGG852002 PQC852002 PZY852002 QJU852002 QTQ852002 RDM852002 RNI852002 RXE852002 SHA852002 SQW852002 TAS852002 TKO852002 TUK852002 UEG852002 UOC852002 UXY852002 VHU852002 VRQ852002 WBM852002 WLI852002 WVE852002 A917538 IS917538 SO917538 ACK917538 AMG917538 AWC917538 BFY917538 BPU917538 BZQ917538 CJM917538 CTI917538 DDE917538 DNA917538 DWW917538 EGS917538 EQO917538 FAK917538 FKG917538 FUC917538 GDY917538 GNU917538 GXQ917538 HHM917538 HRI917538 IBE917538 ILA917538 IUW917538 JES917538 JOO917538 JYK917538 KIG917538 KSC917538 LBY917538 LLU917538 LVQ917538 MFM917538 MPI917538 MZE917538 NJA917538 NSW917538 OCS917538 OMO917538 OWK917538 PGG917538 PQC917538 PZY917538 QJU917538 QTQ917538 RDM917538 RNI917538 RXE917538 SHA917538 SQW917538 TAS917538 TKO917538 TUK917538 UEG917538 UOC917538 UXY917538 VHU917538 VRQ917538 WBM917538 WLI917538 WVE917538 A983074 IS983074 SO983074 ACK983074 AMG983074 AWC983074 BFY983074 BPU983074 BZQ983074 CJM983074 CTI983074 DDE983074 DNA983074 DWW983074 EGS983074 EQO983074 FAK983074 FKG983074 FUC983074 GDY983074 GNU983074 GXQ983074 HHM983074 HRI983074 IBE983074 ILA983074 IUW983074 JES983074 JOO983074 JYK983074 KIG983074 KSC983074 LBY983074 LLU983074 LVQ983074 MFM983074 MPI983074 MZE983074 NJA983074 NSW983074 OCS983074 OMO983074 OWK983074 PGG983074 PQC983074 PZY983074 QJU983074 QTQ983074 RDM983074 RNI983074 RXE983074 SHA983074 SQW983074 TAS983074 TKO983074 TUK983074 UEG983074 UOC983074 UXY983074 VHU983074 VRQ983074 WBM983074 WLI98307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4 WLL983074 C65570 IV65570 SR65570 ACN65570 AMJ65570 AWF65570 BGB65570 BPX65570 BZT65570 CJP65570 CTL65570 DDH65570 DND65570 DWZ65570 EGV65570 EQR65570 FAN65570 FKJ65570 FUF65570 GEB65570 GNX65570 GXT65570 HHP65570 HRL65570 IBH65570 ILD65570 IUZ65570 JEV65570 JOR65570 JYN65570 KIJ65570 KSF65570 LCB65570 LLX65570 LVT65570 MFP65570 MPL65570 MZH65570 NJD65570 NSZ65570 OCV65570 OMR65570 OWN65570 PGJ65570 PQF65570 QAB65570 QJX65570 QTT65570 RDP65570 RNL65570 RXH65570 SHD65570 SQZ65570 TAV65570 TKR65570 TUN65570 UEJ65570 UOF65570 UYB65570 VHX65570 VRT65570 WBP65570 WLL65570 WVH65570 C131106 IV131106 SR131106 ACN131106 AMJ131106 AWF131106 BGB131106 BPX131106 BZT131106 CJP131106 CTL131106 DDH131106 DND131106 DWZ131106 EGV131106 EQR131106 FAN131106 FKJ131106 FUF131106 GEB131106 GNX131106 GXT131106 HHP131106 HRL131106 IBH131106 ILD131106 IUZ131106 JEV131106 JOR131106 JYN131106 KIJ131106 KSF131106 LCB131106 LLX131106 LVT131106 MFP131106 MPL131106 MZH131106 NJD131106 NSZ131106 OCV131106 OMR131106 OWN131106 PGJ131106 PQF131106 QAB131106 QJX131106 QTT131106 RDP131106 RNL131106 RXH131106 SHD131106 SQZ131106 TAV131106 TKR131106 TUN131106 UEJ131106 UOF131106 UYB131106 VHX131106 VRT131106 WBP131106 WLL131106 WVH131106 C196642 IV196642 SR196642 ACN196642 AMJ196642 AWF196642 BGB196642 BPX196642 BZT196642 CJP196642 CTL196642 DDH196642 DND196642 DWZ196642 EGV196642 EQR196642 FAN196642 FKJ196642 FUF196642 GEB196642 GNX196642 GXT196642 HHP196642 HRL196642 IBH196642 ILD196642 IUZ196642 JEV196642 JOR196642 JYN196642 KIJ196642 KSF196642 LCB196642 LLX196642 LVT196642 MFP196642 MPL196642 MZH196642 NJD196642 NSZ196642 OCV196642 OMR196642 OWN196642 PGJ196642 PQF196642 QAB196642 QJX196642 QTT196642 RDP196642 RNL196642 RXH196642 SHD196642 SQZ196642 TAV196642 TKR196642 TUN196642 UEJ196642 UOF196642 UYB196642 VHX196642 VRT196642 WBP196642 WLL196642 WVH196642 C262178 IV262178 SR262178 ACN262178 AMJ262178 AWF262178 BGB262178 BPX262178 BZT262178 CJP262178 CTL262178 DDH262178 DND262178 DWZ262178 EGV262178 EQR262178 FAN262178 FKJ262178 FUF262178 GEB262178 GNX262178 GXT262178 HHP262178 HRL262178 IBH262178 ILD262178 IUZ262178 JEV262178 JOR262178 JYN262178 KIJ262178 KSF262178 LCB262178 LLX262178 LVT262178 MFP262178 MPL262178 MZH262178 NJD262178 NSZ262178 OCV262178 OMR262178 OWN262178 PGJ262178 PQF262178 QAB262178 QJX262178 QTT262178 RDP262178 RNL262178 RXH262178 SHD262178 SQZ262178 TAV262178 TKR262178 TUN262178 UEJ262178 UOF262178 UYB262178 VHX262178 VRT262178 WBP262178 WLL262178 WVH262178 C327714 IV327714 SR327714 ACN327714 AMJ327714 AWF327714 BGB327714 BPX327714 BZT327714 CJP327714 CTL327714 DDH327714 DND327714 DWZ327714 EGV327714 EQR327714 FAN327714 FKJ327714 FUF327714 GEB327714 GNX327714 GXT327714 HHP327714 HRL327714 IBH327714 ILD327714 IUZ327714 JEV327714 JOR327714 JYN327714 KIJ327714 KSF327714 LCB327714 LLX327714 LVT327714 MFP327714 MPL327714 MZH327714 NJD327714 NSZ327714 OCV327714 OMR327714 OWN327714 PGJ327714 PQF327714 QAB327714 QJX327714 QTT327714 RDP327714 RNL327714 RXH327714 SHD327714 SQZ327714 TAV327714 TKR327714 TUN327714 UEJ327714 UOF327714 UYB327714 VHX327714 VRT327714 WBP327714 WLL327714 WVH327714 C393250 IV393250 SR393250 ACN393250 AMJ393250 AWF393250 BGB393250 BPX393250 BZT393250 CJP393250 CTL393250 DDH393250 DND393250 DWZ393250 EGV393250 EQR393250 FAN393250 FKJ393250 FUF393250 GEB393250 GNX393250 GXT393250 HHP393250 HRL393250 IBH393250 ILD393250 IUZ393250 JEV393250 JOR393250 JYN393250 KIJ393250 KSF393250 LCB393250 LLX393250 LVT393250 MFP393250 MPL393250 MZH393250 NJD393250 NSZ393250 OCV393250 OMR393250 OWN393250 PGJ393250 PQF393250 QAB393250 QJX393250 QTT393250 RDP393250 RNL393250 RXH393250 SHD393250 SQZ393250 TAV393250 TKR393250 TUN393250 UEJ393250 UOF393250 UYB393250 VHX393250 VRT393250 WBP393250 WLL393250 WVH393250 C458786 IV458786 SR458786 ACN458786 AMJ458786 AWF458786 BGB458786 BPX458786 BZT458786 CJP458786 CTL458786 DDH458786 DND458786 DWZ458786 EGV458786 EQR458786 FAN458786 FKJ458786 FUF458786 GEB458786 GNX458786 GXT458786 HHP458786 HRL458786 IBH458786 ILD458786 IUZ458786 JEV458786 JOR458786 JYN458786 KIJ458786 KSF458786 LCB458786 LLX458786 LVT458786 MFP458786 MPL458786 MZH458786 NJD458786 NSZ458786 OCV458786 OMR458786 OWN458786 PGJ458786 PQF458786 QAB458786 QJX458786 QTT458786 RDP458786 RNL458786 RXH458786 SHD458786 SQZ458786 TAV458786 TKR458786 TUN458786 UEJ458786 UOF458786 UYB458786 VHX458786 VRT458786 WBP458786 WLL458786 WVH458786 C524322 IV524322 SR524322 ACN524322 AMJ524322 AWF524322 BGB524322 BPX524322 BZT524322 CJP524322 CTL524322 DDH524322 DND524322 DWZ524322 EGV524322 EQR524322 FAN524322 FKJ524322 FUF524322 GEB524322 GNX524322 GXT524322 HHP524322 HRL524322 IBH524322 ILD524322 IUZ524322 JEV524322 JOR524322 JYN524322 KIJ524322 KSF524322 LCB524322 LLX524322 LVT524322 MFP524322 MPL524322 MZH524322 NJD524322 NSZ524322 OCV524322 OMR524322 OWN524322 PGJ524322 PQF524322 QAB524322 QJX524322 QTT524322 RDP524322 RNL524322 RXH524322 SHD524322 SQZ524322 TAV524322 TKR524322 TUN524322 UEJ524322 UOF524322 UYB524322 VHX524322 VRT524322 WBP524322 WLL524322 WVH524322 C589858 IV589858 SR589858 ACN589858 AMJ589858 AWF589858 BGB589858 BPX589858 BZT589858 CJP589858 CTL589858 DDH589858 DND589858 DWZ589858 EGV589858 EQR589858 FAN589858 FKJ589858 FUF589858 GEB589858 GNX589858 GXT589858 HHP589858 HRL589858 IBH589858 ILD589858 IUZ589858 JEV589858 JOR589858 JYN589858 KIJ589858 KSF589858 LCB589858 LLX589858 LVT589858 MFP589858 MPL589858 MZH589858 NJD589858 NSZ589858 OCV589858 OMR589858 OWN589858 PGJ589858 PQF589858 QAB589858 QJX589858 QTT589858 RDP589858 RNL589858 RXH589858 SHD589858 SQZ589858 TAV589858 TKR589858 TUN589858 UEJ589858 UOF589858 UYB589858 VHX589858 VRT589858 WBP589858 WLL589858 WVH589858 C655394 IV655394 SR655394 ACN655394 AMJ655394 AWF655394 BGB655394 BPX655394 BZT655394 CJP655394 CTL655394 DDH655394 DND655394 DWZ655394 EGV655394 EQR655394 FAN655394 FKJ655394 FUF655394 GEB655394 GNX655394 GXT655394 HHP655394 HRL655394 IBH655394 ILD655394 IUZ655394 JEV655394 JOR655394 JYN655394 KIJ655394 KSF655394 LCB655394 LLX655394 LVT655394 MFP655394 MPL655394 MZH655394 NJD655394 NSZ655394 OCV655394 OMR655394 OWN655394 PGJ655394 PQF655394 QAB655394 QJX655394 QTT655394 RDP655394 RNL655394 RXH655394 SHD655394 SQZ655394 TAV655394 TKR655394 TUN655394 UEJ655394 UOF655394 UYB655394 VHX655394 VRT655394 WBP655394 WLL655394 WVH655394 C720930 IV720930 SR720930 ACN720930 AMJ720930 AWF720930 BGB720930 BPX720930 BZT720930 CJP720930 CTL720930 DDH720930 DND720930 DWZ720930 EGV720930 EQR720930 FAN720930 FKJ720930 FUF720930 GEB720930 GNX720930 GXT720930 HHP720930 HRL720930 IBH720930 ILD720930 IUZ720930 JEV720930 JOR720930 JYN720930 KIJ720930 KSF720930 LCB720930 LLX720930 LVT720930 MFP720930 MPL720930 MZH720930 NJD720930 NSZ720930 OCV720930 OMR720930 OWN720930 PGJ720930 PQF720930 QAB720930 QJX720930 QTT720930 RDP720930 RNL720930 RXH720930 SHD720930 SQZ720930 TAV720930 TKR720930 TUN720930 UEJ720930 UOF720930 UYB720930 VHX720930 VRT720930 WBP720930 WLL720930 WVH720930 C786466 IV786466 SR786466 ACN786466 AMJ786466 AWF786466 BGB786466 BPX786466 BZT786466 CJP786466 CTL786466 DDH786466 DND786466 DWZ786466 EGV786466 EQR786466 FAN786466 FKJ786466 FUF786466 GEB786466 GNX786466 GXT786466 HHP786466 HRL786466 IBH786466 ILD786466 IUZ786466 JEV786466 JOR786466 JYN786466 KIJ786466 KSF786466 LCB786466 LLX786466 LVT786466 MFP786466 MPL786466 MZH786466 NJD786466 NSZ786466 OCV786466 OMR786466 OWN786466 PGJ786466 PQF786466 QAB786466 QJX786466 QTT786466 RDP786466 RNL786466 RXH786466 SHD786466 SQZ786466 TAV786466 TKR786466 TUN786466 UEJ786466 UOF786466 UYB786466 VHX786466 VRT786466 WBP786466 WLL786466 WVH786466 C852002 IV852002 SR852002 ACN852002 AMJ852002 AWF852002 BGB852002 BPX852002 BZT852002 CJP852002 CTL852002 DDH852002 DND852002 DWZ852002 EGV852002 EQR852002 FAN852002 FKJ852002 FUF852002 GEB852002 GNX852002 GXT852002 HHP852002 HRL852002 IBH852002 ILD852002 IUZ852002 JEV852002 JOR852002 JYN852002 KIJ852002 KSF852002 LCB852002 LLX852002 LVT852002 MFP852002 MPL852002 MZH852002 NJD852002 NSZ852002 OCV852002 OMR852002 OWN852002 PGJ852002 PQF852002 QAB852002 QJX852002 QTT852002 RDP852002 RNL852002 RXH852002 SHD852002 SQZ852002 TAV852002 TKR852002 TUN852002 UEJ852002 UOF852002 UYB852002 VHX852002 VRT852002 WBP852002 WLL852002 WVH852002 C917538 IV917538 SR917538 ACN917538 AMJ917538 AWF917538 BGB917538 BPX917538 BZT917538 CJP917538 CTL917538 DDH917538 DND917538 DWZ917538 EGV917538 EQR917538 FAN917538 FKJ917538 FUF917538 GEB917538 GNX917538 GXT917538 HHP917538 HRL917538 IBH917538 ILD917538 IUZ917538 JEV917538 JOR917538 JYN917538 KIJ917538 KSF917538 LCB917538 LLX917538 LVT917538 MFP917538 MPL917538 MZH917538 NJD917538 NSZ917538 OCV917538 OMR917538 OWN917538 PGJ917538 PQF917538 QAB917538 QJX917538 QTT917538 RDP917538 RNL917538 RXH917538 SHD917538 SQZ917538 TAV917538 TKR917538 TUN917538 UEJ917538 UOF917538 UYB917538 VHX917538 VRT917538 WBP917538 WLL917538 WVH917538 C983074 IV983074 SR983074 ACN983074 AMJ983074 AWF983074 BGB983074 BPX983074 BZT983074 CJP983074 CTL983074 DDH983074 DND983074 DWZ983074 EGV983074 EQR983074 FAN983074 FKJ983074 FUF983074 GEB983074 GNX983074 GXT983074 HHP983074 HRL983074 IBH983074 ILD983074 IUZ983074 JEV983074 JOR983074 JYN983074 KIJ983074 KSF983074 LCB983074 LLX983074 LVT983074 MFP983074 MPL983074 MZH983074 NJD983074 NSZ983074 OCV983074 OMR983074 OWN983074 PGJ983074 PQF983074 QAB983074 QJX983074 QTT983074 RDP983074 RNL983074 RXH983074 SHD983074 SQZ983074 TAV983074 TKR983074 TUN983074 UEJ983074 UOF983074 UYB983074 VHX983074 VRT983074 WBP98307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Z190"/>
  <sheetViews>
    <sheetView zoomScale="80" zoomScaleNormal="80" workbookViewId="0">
      <selection activeCell="B25" sqref="B25"/>
    </sheetView>
  </sheetViews>
  <sheetFormatPr baseColWidth="10" defaultRowHeight="15"/>
  <cols>
    <col min="1" max="1" width="3.425781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9.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4528</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146</v>
      </c>
      <c r="C10" s="1260" t="s">
        <v>4529</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38</v>
      </c>
      <c r="E15" s="20">
        <v>391786272</v>
      </c>
      <c r="F15" s="446">
        <v>144</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28">
        <f>+SUM(E15:E21)</f>
        <v>391786272</v>
      </c>
      <c r="F22" s="29">
        <f>+SUM(F15:F21)</f>
        <v>144</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34">
        <f>+F22*0.8</f>
        <v>115.2</v>
      </c>
      <c r="D24" s="266"/>
      <c r="E24" s="36">
        <f>E22</f>
        <v>391786272</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118" t="s">
        <v>184</v>
      </c>
      <c r="D30" s="117"/>
      <c r="E30"/>
      <c r="F30"/>
      <c r="G30"/>
      <c r="H30"/>
      <c r="I30" s="15"/>
      <c r="J30" s="15"/>
      <c r="K30" s="15"/>
      <c r="L30" s="15"/>
      <c r="M30" s="15"/>
      <c r="N30" s="16"/>
    </row>
    <row r="31" spans="1:14">
      <c r="A31" s="773"/>
      <c r="B31" s="44" t="s">
        <v>21</v>
      </c>
      <c r="C31" s="118" t="s">
        <v>184</v>
      </c>
      <c r="D31" s="118"/>
      <c r="E31"/>
      <c r="F31"/>
      <c r="G31"/>
      <c r="H31"/>
      <c r="I31" s="15"/>
      <c r="J31" s="15"/>
      <c r="K31" s="15"/>
      <c r="L31" s="15"/>
      <c r="M31" s="15"/>
      <c r="N31" s="16"/>
    </row>
    <row r="32" spans="1:14">
      <c r="A32" s="773"/>
      <c r="B32" s="44" t="s">
        <v>22</v>
      </c>
      <c r="C32" s="118" t="s">
        <v>184</v>
      </c>
      <c r="D32" s="118"/>
      <c r="E32"/>
      <c r="F32"/>
      <c r="G32"/>
      <c r="H32"/>
      <c r="I32" s="15"/>
      <c r="J32" s="15"/>
      <c r="K32" s="15"/>
      <c r="L32" s="15"/>
      <c r="M32" s="15"/>
      <c r="N32" s="16"/>
    </row>
    <row r="33" spans="1:17">
      <c r="A33" s="773"/>
      <c r="B33" s="44" t="s">
        <v>23</v>
      </c>
      <c r="C33" s="118"/>
      <c r="D33" s="118" t="s">
        <v>184</v>
      </c>
      <c r="E33"/>
      <c r="F33"/>
      <c r="G33"/>
      <c r="H33"/>
      <c r="I33" s="15"/>
      <c r="J33" s="15"/>
      <c r="K33" s="15"/>
      <c r="L33" s="15"/>
      <c r="M33" s="15"/>
      <c r="N33" s="16"/>
    </row>
    <row r="34" spans="1:17">
      <c r="A34" s="773"/>
      <c r="B34" s="46" t="s">
        <v>24</v>
      </c>
      <c r="C34" s="120"/>
      <c r="D34" s="121" t="s">
        <v>184</v>
      </c>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42.75">
      <c r="A41" s="773"/>
      <c r="B41" s="49" t="s">
        <v>30</v>
      </c>
      <c r="C41" s="50">
        <v>60</v>
      </c>
      <c r="D41" s="605">
        <f>+F189</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137" customFormat="1" ht="109.5" customHeight="1">
      <c r="A49" s="1137">
        <v>1</v>
      </c>
      <c r="B49" s="1138" t="s">
        <v>4528</v>
      </c>
      <c r="C49" s="1138" t="s">
        <v>49</v>
      </c>
      <c r="D49" s="1138" t="s">
        <v>49</v>
      </c>
      <c r="E49" s="1138" t="s">
        <v>4530</v>
      </c>
      <c r="F49" s="1138" t="s">
        <v>18</v>
      </c>
      <c r="G49" s="1138" t="s">
        <v>53</v>
      </c>
      <c r="H49" s="1139">
        <v>38749</v>
      </c>
      <c r="I49" s="1139">
        <v>39082</v>
      </c>
      <c r="J49" s="1138" t="s">
        <v>19</v>
      </c>
      <c r="K49" s="1138">
        <v>0</v>
      </c>
      <c r="L49" s="1138">
        <v>11</v>
      </c>
      <c r="M49" s="1140">
        <v>25</v>
      </c>
      <c r="N49" s="1138" t="s">
        <v>223</v>
      </c>
      <c r="O49" s="160">
        <v>144458375</v>
      </c>
      <c r="P49" s="1138">
        <v>30</v>
      </c>
      <c r="Q49" s="1138" t="s">
        <v>4531</v>
      </c>
    </row>
    <row r="50" spans="1:26" s="1137" customFormat="1" ht="109.5" customHeight="1">
      <c r="A50" s="1137">
        <v>2</v>
      </c>
      <c r="B50" s="1138" t="s">
        <v>4528</v>
      </c>
      <c r="C50" s="1138" t="s">
        <v>49</v>
      </c>
      <c r="D50" s="1138" t="s">
        <v>49</v>
      </c>
      <c r="E50" s="1138" t="s">
        <v>4532</v>
      </c>
      <c r="F50" s="1138" t="s">
        <v>18</v>
      </c>
      <c r="G50" s="1138" t="s">
        <v>53</v>
      </c>
      <c r="H50" s="1139">
        <v>38744</v>
      </c>
      <c r="I50" s="1139">
        <v>39014</v>
      </c>
      <c r="J50" s="1138" t="s">
        <v>19</v>
      </c>
      <c r="K50" s="1138">
        <v>0</v>
      </c>
      <c r="L50" s="1138">
        <v>9</v>
      </c>
      <c r="M50" s="1140">
        <v>3</v>
      </c>
      <c r="N50" s="1138" t="s">
        <v>223</v>
      </c>
      <c r="O50" s="160">
        <v>2474442</v>
      </c>
      <c r="P50" s="1141">
        <v>30</v>
      </c>
      <c r="Q50" s="1138" t="s">
        <v>4531</v>
      </c>
    </row>
    <row r="51" spans="1:26" s="1137" customFormat="1" ht="109.5" customHeight="1">
      <c r="A51" s="1137">
        <v>3</v>
      </c>
      <c r="B51" s="1138" t="s">
        <v>4528</v>
      </c>
      <c r="C51" s="1138" t="s">
        <v>49</v>
      </c>
      <c r="D51" s="1138" t="s">
        <v>49</v>
      </c>
      <c r="E51" s="1141" t="s">
        <v>4533</v>
      </c>
      <c r="F51" s="1141" t="s">
        <v>18</v>
      </c>
      <c r="G51" s="1141" t="s">
        <v>53</v>
      </c>
      <c r="H51" s="1142">
        <v>38808</v>
      </c>
      <c r="I51" s="1142">
        <v>39082</v>
      </c>
      <c r="J51" s="1141" t="s">
        <v>19</v>
      </c>
      <c r="K51" s="1141">
        <v>0</v>
      </c>
      <c r="L51" s="1141">
        <v>9</v>
      </c>
      <c r="M51" s="1143">
        <v>3</v>
      </c>
      <c r="N51" s="1141" t="s">
        <v>223</v>
      </c>
      <c r="O51" s="160">
        <v>4948884</v>
      </c>
      <c r="P51" s="1141">
        <v>30</v>
      </c>
      <c r="Q51" s="1138" t="s">
        <v>4531</v>
      </c>
    </row>
    <row r="52" spans="1:26" s="1137" customFormat="1" ht="109.5" customHeight="1">
      <c r="A52" s="1137">
        <v>4</v>
      </c>
      <c r="B52" s="1138" t="s">
        <v>4528</v>
      </c>
      <c r="C52" s="1138" t="s">
        <v>49</v>
      </c>
      <c r="D52" s="1138" t="s">
        <v>49</v>
      </c>
      <c r="E52" s="1141" t="s">
        <v>4534</v>
      </c>
      <c r="F52" s="1141" t="s">
        <v>18</v>
      </c>
      <c r="G52" s="1141" t="s">
        <v>53</v>
      </c>
      <c r="H52" s="1142">
        <v>39114</v>
      </c>
      <c r="I52" s="1142">
        <v>39447</v>
      </c>
      <c r="J52" s="1141" t="s">
        <v>19</v>
      </c>
      <c r="K52" s="1141">
        <v>0</v>
      </c>
      <c r="L52" s="1141">
        <v>11</v>
      </c>
      <c r="M52" s="1143">
        <v>1</v>
      </c>
      <c r="N52" s="1141" t="s">
        <v>223</v>
      </c>
      <c r="O52" s="160">
        <v>85311920</v>
      </c>
      <c r="P52" s="1141">
        <v>30</v>
      </c>
      <c r="Q52" s="1138" t="s">
        <v>4531</v>
      </c>
    </row>
    <row r="53" spans="1:26" s="1137" customFormat="1" ht="109.5" customHeight="1">
      <c r="A53" s="1137">
        <v>5</v>
      </c>
      <c r="B53" s="1138" t="s">
        <v>4528</v>
      </c>
      <c r="C53" s="1138" t="s">
        <v>49</v>
      </c>
      <c r="D53" s="1138" t="s">
        <v>49</v>
      </c>
      <c r="E53" s="1141" t="s">
        <v>4535</v>
      </c>
      <c r="F53" s="1141" t="s">
        <v>18</v>
      </c>
      <c r="G53" s="1141" t="s">
        <v>53</v>
      </c>
      <c r="H53" s="1142">
        <v>39176</v>
      </c>
      <c r="I53" s="1142">
        <v>39263</v>
      </c>
      <c r="J53" s="1141" t="s">
        <v>19</v>
      </c>
      <c r="K53" s="1141">
        <v>0</v>
      </c>
      <c r="L53" s="1141">
        <v>2</v>
      </c>
      <c r="M53" s="1143">
        <v>3</v>
      </c>
      <c r="N53" s="1141" t="s">
        <v>223</v>
      </c>
      <c r="O53" s="160">
        <v>857811</v>
      </c>
      <c r="P53" s="1141">
        <v>30</v>
      </c>
      <c r="Q53" s="1138" t="s">
        <v>4531</v>
      </c>
    </row>
    <row r="54" spans="1:26" s="1137" customFormat="1" ht="109.5" customHeight="1">
      <c r="A54" s="1137">
        <v>6</v>
      </c>
      <c r="B54" s="1138" t="s">
        <v>4528</v>
      </c>
      <c r="C54" s="1138" t="s">
        <v>49</v>
      </c>
      <c r="D54" s="1138" t="s">
        <v>49</v>
      </c>
      <c r="E54" s="1141" t="s">
        <v>4536</v>
      </c>
      <c r="F54" s="1141" t="s">
        <v>18</v>
      </c>
      <c r="G54" s="1141" t="s">
        <v>53</v>
      </c>
      <c r="H54" s="1142">
        <v>39176</v>
      </c>
      <c r="I54" s="1142">
        <v>39263</v>
      </c>
      <c r="J54" s="1141" t="s">
        <v>19</v>
      </c>
      <c r="K54" s="1141">
        <v>0</v>
      </c>
      <c r="L54" s="1141">
        <v>2</v>
      </c>
      <c r="M54" s="1143">
        <v>3</v>
      </c>
      <c r="N54" s="1141" t="s">
        <v>223</v>
      </c>
      <c r="O54" s="160">
        <v>1715622</v>
      </c>
      <c r="P54" s="1141">
        <v>31</v>
      </c>
      <c r="Q54" s="1138" t="s">
        <v>4531</v>
      </c>
    </row>
    <row r="55" spans="1:26" s="1137" customFormat="1" ht="109.5" customHeight="1">
      <c r="A55" s="1137">
        <v>7</v>
      </c>
      <c r="B55" s="1138" t="s">
        <v>4528</v>
      </c>
      <c r="C55" s="1138" t="s">
        <v>49</v>
      </c>
      <c r="D55" s="1138" t="s">
        <v>49</v>
      </c>
      <c r="E55" s="1141" t="s">
        <v>4537</v>
      </c>
      <c r="F55" s="1141" t="s">
        <v>18</v>
      </c>
      <c r="G55" s="1141" t="s">
        <v>53</v>
      </c>
      <c r="H55" s="1142">
        <v>39276</v>
      </c>
      <c r="I55" s="1142">
        <v>39447</v>
      </c>
      <c r="J55" s="1141" t="s">
        <v>19</v>
      </c>
      <c r="K55" s="1141">
        <v>0</v>
      </c>
      <c r="L55" s="1141">
        <v>5</v>
      </c>
      <c r="M55" s="1143">
        <v>3</v>
      </c>
      <c r="N55" s="1141" t="s">
        <v>223</v>
      </c>
      <c r="O55" s="160">
        <v>3431244</v>
      </c>
      <c r="P55" s="1141">
        <v>31</v>
      </c>
      <c r="Q55" s="1138" t="s">
        <v>4531</v>
      </c>
    </row>
    <row r="56" spans="1:26" s="1137" customFormat="1" ht="109.5" customHeight="1">
      <c r="A56" s="1137">
        <v>8</v>
      </c>
      <c r="B56" s="1138" t="s">
        <v>4528</v>
      </c>
      <c r="C56" s="1138" t="s">
        <v>49</v>
      </c>
      <c r="D56" s="1138" t="s">
        <v>49</v>
      </c>
      <c r="E56" s="1141" t="s">
        <v>4538</v>
      </c>
      <c r="F56" s="1141" t="s">
        <v>18</v>
      </c>
      <c r="G56" s="1141" t="s">
        <v>53</v>
      </c>
      <c r="H56" s="1142">
        <v>39276</v>
      </c>
      <c r="I56" s="1142">
        <v>39447</v>
      </c>
      <c r="J56" s="1141" t="s">
        <v>19</v>
      </c>
      <c r="K56" s="1141">
        <v>0</v>
      </c>
      <c r="L56" s="1141">
        <v>5</v>
      </c>
      <c r="M56" s="1143">
        <v>3</v>
      </c>
      <c r="N56" s="1141" t="s">
        <v>223</v>
      </c>
      <c r="O56" s="160">
        <v>1715622</v>
      </c>
      <c r="P56" s="1141">
        <v>31</v>
      </c>
      <c r="Q56" s="1138" t="s">
        <v>4531</v>
      </c>
    </row>
    <row r="57" spans="1:26" s="1137" customFormat="1" ht="109.5" customHeight="1">
      <c r="A57" s="1137">
        <v>9</v>
      </c>
      <c r="B57" s="1138" t="s">
        <v>4528</v>
      </c>
      <c r="C57" s="1138" t="s">
        <v>49</v>
      </c>
      <c r="D57" s="1138" t="s">
        <v>49</v>
      </c>
      <c r="E57" s="1141" t="s">
        <v>4539</v>
      </c>
      <c r="F57" s="1141" t="s">
        <v>18</v>
      </c>
      <c r="G57" s="1141" t="s">
        <v>53</v>
      </c>
      <c r="H57" s="1142">
        <v>39449</v>
      </c>
      <c r="I57" s="1142">
        <v>39813</v>
      </c>
      <c r="J57" s="1141" t="s">
        <v>19</v>
      </c>
      <c r="K57" s="1141">
        <v>0</v>
      </c>
      <c r="L57" s="1141">
        <v>12</v>
      </c>
      <c r="M57" s="1143">
        <v>25</v>
      </c>
      <c r="N57" s="1141" t="s">
        <v>223</v>
      </c>
      <c r="O57" s="160">
        <v>167884944</v>
      </c>
      <c r="P57" s="1141">
        <v>31</v>
      </c>
      <c r="Q57" s="1138" t="s">
        <v>4531</v>
      </c>
    </row>
    <row r="58" spans="1:26" s="1137" customFormat="1" ht="109.5" customHeight="1">
      <c r="A58" s="1137">
        <v>10</v>
      </c>
      <c r="B58" s="1138" t="s">
        <v>4528</v>
      </c>
      <c r="C58" s="1138" t="s">
        <v>49</v>
      </c>
      <c r="D58" s="1138" t="s">
        <v>49</v>
      </c>
      <c r="E58" s="1141" t="s">
        <v>4540</v>
      </c>
      <c r="F58" s="1141" t="s">
        <v>18</v>
      </c>
      <c r="G58" s="1141" t="s">
        <v>53</v>
      </c>
      <c r="H58" s="1142">
        <v>39541</v>
      </c>
      <c r="I58" s="1142">
        <v>39813</v>
      </c>
      <c r="J58" s="1141" t="s">
        <v>19</v>
      </c>
      <c r="K58" s="1141">
        <v>0</v>
      </c>
      <c r="L58" s="1141">
        <v>9</v>
      </c>
      <c r="M58" s="1143">
        <v>1</v>
      </c>
      <c r="N58" s="1141" t="s">
        <v>223</v>
      </c>
      <c r="O58" s="160">
        <v>2573433</v>
      </c>
      <c r="P58" s="1141">
        <v>31</v>
      </c>
      <c r="Q58" s="1138" t="s">
        <v>4531</v>
      </c>
    </row>
    <row r="59" spans="1:26" s="1137" customFormat="1" ht="109.5" customHeight="1">
      <c r="A59" s="1137">
        <v>11</v>
      </c>
      <c r="B59" s="1138" t="s">
        <v>4528</v>
      </c>
      <c r="C59" s="1138" t="s">
        <v>49</v>
      </c>
      <c r="D59" s="1138" t="s">
        <v>49</v>
      </c>
      <c r="E59" s="1141" t="s">
        <v>4541</v>
      </c>
      <c r="F59" s="1141" t="s">
        <v>18</v>
      </c>
      <c r="G59" s="1141" t="s">
        <v>53</v>
      </c>
      <c r="H59" s="1142">
        <v>39541</v>
      </c>
      <c r="I59" s="1142">
        <v>39721</v>
      </c>
      <c r="J59" s="1141" t="s">
        <v>19</v>
      </c>
      <c r="K59" s="1141">
        <v>0</v>
      </c>
      <c r="L59" s="1141">
        <v>6</v>
      </c>
      <c r="M59" s="1143">
        <v>3</v>
      </c>
      <c r="N59" s="1141" t="s">
        <v>223</v>
      </c>
      <c r="O59" s="160">
        <v>3431244</v>
      </c>
      <c r="P59" s="1141">
        <v>32</v>
      </c>
      <c r="Q59" s="1138" t="s">
        <v>4531</v>
      </c>
    </row>
    <row r="60" spans="1:26" s="1137" customFormat="1" ht="109.5" customHeight="1">
      <c r="A60" s="1137">
        <v>12</v>
      </c>
      <c r="B60" s="1138" t="s">
        <v>4528</v>
      </c>
      <c r="C60" s="1138" t="s">
        <v>49</v>
      </c>
      <c r="D60" s="1138" t="s">
        <v>49</v>
      </c>
      <c r="E60" s="1141" t="s">
        <v>4542</v>
      </c>
      <c r="F60" s="1141" t="s">
        <v>18</v>
      </c>
      <c r="G60" s="1141" t="s">
        <v>53</v>
      </c>
      <c r="H60" s="1142">
        <v>39541</v>
      </c>
      <c r="I60" s="1142">
        <v>39691</v>
      </c>
      <c r="J60" s="1141" t="s">
        <v>19</v>
      </c>
      <c r="K60" s="1141">
        <v>0</v>
      </c>
      <c r="L60" s="1141">
        <v>5</v>
      </c>
      <c r="M60" s="1143">
        <v>3</v>
      </c>
      <c r="N60" s="1141" t="s">
        <v>223</v>
      </c>
      <c r="O60" s="160">
        <v>9242445</v>
      </c>
      <c r="P60" s="1141">
        <v>32</v>
      </c>
      <c r="Q60" s="1138" t="s">
        <v>4531</v>
      </c>
    </row>
    <row r="61" spans="1:26" s="162" customFormat="1" ht="255">
      <c r="A61" s="150">
        <v>13</v>
      </c>
      <c r="B61" s="1044" t="s">
        <v>4528</v>
      </c>
      <c r="C61" s="152" t="s">
        <v>49</v>
      </c>
      <c r="D61" s="153" t="s">
        <v>49</v>
      </c>
      <c r="E61" s="154" t="s">
        <v>4543</v>
      </c>
      <c r="F61" s="155" t="s">
        <v>18</v>
      </c>
      <c r="G61" s="184" t="s">
        <v>53</v>
      </c>
      <c r="H61" s="156">
        <v>39815</v>
      </c>
      <c r="I61" s="156">
        <v>40178</v>
      </c>
      <c r="J61" s="157" t="s">
        <v>19</v>
      </c>
      <c r="K61" s="159">
        <v>0</v>
      </c>
      <c r="L61" s="159">
        <v>10</v>
      </c>
      <c r="M61" s="159">
        <v>25</v>
      </c>
      <c r="N61" s="159" t="s">
        <v>223</v>
      </c>
      <c r="O61" s="160">
        <v>200416968</v>
      </c>
      <c r="P61" s="711">
        <v>32</v>
      </c>
      <c r="Q61" s="174" t="s">
        <v>4544</v>
      </c>
      <c r="R61" s="175"/>
      <c r="S61" s="175"/>
      <c r="T61" s="175"/>
      <c r="U61" s="175"/>
      <c r="V61" s="175"/>
      <c r="W61" s="175"/>
      <c r="X61" s="175"/>
      <c r="Y61" s="175"/>
      <c r="Z61" s="175"/>
    </row>
    <row r="62" spans="1:26" s="162" customFormat="1" ht="222" customHeight="1">
      <c r="A62" s="150">
        <v>14</v>
      </c>
      <c r="B62" s="1044" t="s">
        <v>4528</v>
      </c>
      <c r="C62" s="152" t="s">
        <v>49</v>
      </c>
      <c r="D62" s="153" t="s">
        <v>49</v>
      </c>
      <c r="E62" s="154" t="s">
        <v>4545</v>
      </c>
      <c r="F62" s="155" t="s">
        <v>18</v>
      </c>
      <c r="G62" s="184" t="s">
        <v>53</v>
      </c>
      <c r="H62" s="156">
        <v>39941</v>
      </c>
      <c r="I62" s="156">
        <v>40178</v>
      </c>
      <c r="J62" s="157" t="s">
        <v>19</v>
      </c>
      <c r="K62" s="769">
        <v>0.9</v>
      </c>
      <c r="L62" s="159">
        <v>7</v>
      </c>
      <c r="M62" s="159">
        <v>3</v>
      </c>
      <c r="N62" s="159" t="s">
        <v>223</v>
      </c>
      <c r="O62" s="160">
        <v>2362976</v>
      </c>
      <c r="P62" s="160">
        <v>32</v>
      </c>
      <c r="Q62" s="174" t="s">
        <v>4546</v>
      </c>
      <c r="R62" s="175"/>
      <c r="S62" s="175"/>
      <c r="T62" s="175"/>
      <c r="U62" s="175"/>
      <c r="V62" s="175"/>
      <c r="W62" s="175"/>
      <c r="X62" s="175"/>
      <c r="Y62" s="175"/>
      <c r="Z62" s="175"/>
    </row>
    <row r="63" spans="1:26" s="162" customFormat="1">
      <c r="A63" s="150">
        <f t="shared" ref="A63:A64" si="0">+A62+1</f>
        <v>15</v>
      </c>
      <c r="B63" s="153" t="s">
        <v>4528</v>
      </c>
      <c r="C63" s="152" t="s">
        <v>49</v>
      </c>
      <c r="D63" s="153" t="s">
        <v>49</v>
      </c>
      <c r="E63" s="154" t="s">
        <v>4547</v>
      </c>
      <c r="F63" s="155" t="s">
        <v>18</v>
      </c>
      <c r="G63" s="184" t="s">
        <v>53</v>
      </c>
      <c r="H63" s="156">
        <v>40182</v>
      </c>
      <c r="I63" s="156">
        <v>40543</v>
      </c>
      <c r="J63" s="157" t="s">
        <v>19</v>
      </c>
      <c r="K63" s="159">
        <v>12</v>
      </c>
      <c r="L63" s="157"/>
      <c r="M63" s="159">
        <v>25</v>
      </c>
      <c r="N63" s="159" t="s">
        <v>223</v>
      </c>
      <c r="O63" s="160">
        <v>206511190</v>
      </c>
      <c r="P63" s="160">
        <v>32</v>
      </c>
      <c r="Q63" s="174"/>
      <c r="R63" s="175"/>
      <c r="S63" s="175"/>
      <c r="T63" s="175"/>
      <c r="U63" s="175"/>
      <c r="V63" s="175"/>
      <c r="W63" s="175"/>
      <c r="X63" s="175"/>
      <c r="Y63" s="175"/>
      <c r="Z63" s="175"/>
    </row>
    <row r="64" spans="1:26" s="162" customFormat="1">
      <c r="A64" s="150">
        <f t="shared" si="0"/>
        <v>16</v>
      </c>
      <c r="B64" s="153" t="s">
        <v>4528</v>
      </c>
      <c r="C64" s="152" t="s">
        <v>49</v>
      </c>
      <c r="D64" s="153" t="s">
        <v>49</v>
      </c>
      <c r="E64" s="154" t="s">
        <v>4548</v>
      </c>
      <c r="F64" s="155" t="s">
        <v>18</v>
      </c>
      <c r="G64" s="184" t="s">
        <v>53</v>
      </c>
      <c r="H64" s="156">
        <v>40547</v>
      </c>
      <c r="I64" s="156">
        <v>40908</v>
      </c>
      <c r="J64" s="157" t="s">
        <v>19</v>
      </c>
      <c r="K64" s="159">
        <v>12</v>
      </c>
      <c r="L64" s="545"/>
      <c r="M64" s="159">
        <v>25</v>
      </c>
      <c r="N64" s="159" t="s">
        <v>223</v>
      </c>
      <c r="O64" s="160">
        <v>223877650</v>
      </c>
      <c r="P64" s="160">
        <v>33</v>
      </c>
      <c r="Q64" s="174"/>
      <c r="R64" s="175"/>
      <c r="S64" s="175"/>
      <c r="T64" s="175"/>
      <c r="U64" s="175"/>
      <c r="V64" s="175"/>
      <c r="W64" s="175"/>
      <c r="X64" s="175"/>
      <c r="Y64" s="175"/>
      <c r="Z64" s="175"/>
    </row>
    <row r="65" spans="1:26" s="162" customFormat="1" ht="90">
      <c r="A65" s="150">
        <v>17</v>
      </c>
      <c r="B65" s="153" t="s">
        <v>4528</v>
      </c>
      <c r="C65" s="152" t="s">
        <v>49</v>
      </c>
      <c r="D65" s="153" t="s">
        <v>49</v>
      </c>
      <c r="E65" s="154" t="s">
        <v>4549</v>
      </c>
      <c r="F65" s="155" t="s">
        <v>19</v>
      </c>
      <c r="G65" s="184" t="s">
        <v>53</v>
      </c>
      <c r="H65" s="156">
        <v>41002</v>
      </c>
      <c r="I65" s="156">
        <v>41258</v>
      </c>
      <c r="J65" s="157" t="s">
        <v>19</v>
      </c>
      <c r="K65" s="159">
        <v>0</v>
      </c>
      <c r="L65" s="545">
        <v>8</v>
      </c>
      <c r="M65" s="159">
        <v>0</v>
      </c>
      <c r="N65" s="159" t="s">
        <v>223</v>
      </c>
      <c r="O65" s="160">
        <v>658019000</v>
      </c>
      <c r="P65" s="160">
        <v>33</v>
      </c>
      <c r="Q65" s="174" t="s">
        <v>4550</v>
      </c>
      <c r="R65" s="175"/>
      <c r="S65" s="175"/>
      <c r="T65" s="175"/>
      <c r="U65" s="175"/>
      <c r="V65" s="175"/>
      <c r="W65" s="175"/>
      <c r="X65" s="175"/>
      <c r="Y65" s="175"/>
      <c r="Z65" s="175"/>
    </row>
    <row r="66" spans="1:26" s="162" customFormat="1" ht="60">
      <c r="A66" s="150">
        <v>18</v>
      </c>
      <c r="B66" s="153" t="s">
        <v>4528</v>
      </c>
      <c r="C66" s="152" t="s">
        <v>49</v>
      </c>
      <c r="D66" s="153" t="s">
        <v>49</v>
      </c>
      <c r="E66" s="154" t="s">
        <v>4551</v>
      </c>
      <c r="F66" s="155" t="s">
        <v>18</v>
      </c>
      <c r="G66" s="184" t="s">
        <v>53</v>
      </c>
      <c r="H66" s="156">
        <v>41278</v>
      </c>
      <c r="I66" s="156">
        <v>41639</v>
      </c>
      <c r="J66" s="157" t="s">
        <v>19</v>
      </c>
      <c r="K66" s="159">
        <v>12</v>
      </c>
      <c r="L66" s="545">
        <v>12</v>
      </c>
      <c r="M66" s="159">
        <v>25</v>
      </c>
      <c r="N66" s="159" t="s">
        <v>223</v>
      </c>
      <c r="O66" s="160"/>
      <c r="P66" s="160">
        <v>33</v>
      </c>
      <c r="Q66" s="174" t="s">
        <v>4552</v>
      </c>
      <c r="R66" s="175"/>
      <c r="S66" s="175"/>
      <c r="T66" s="175"/>
      <c r="U66" s="175"/>
      <c r="V66" s="175"/>
      <c r="W66" s="175"/>
      <c r="X66" s="175"/>
      <c r="Y66" s="175"/>
      <c r="Z66" s="175"/>
    </row>
    <row r="67" spans="1:26" s="162" customFormat="1" ht="60">
      <c r="A67" s="150">
        <v>19</v>
      </c>
      <c r="B67" s="153" t="s">
        <v>4528</v>
      </c>
      <c r="C67" s="152" t="s">
        <v>49</v>
      </c>
      <c r="D67" s="153" t="s">
        <v>49</v>
      </c>
      <c r="E67" s="154" t="s">
        <v>4553</v>
      </c>
      <c r="F67" s="155" t="s">
        <v>18</v>
      </c>
      <c r="G67" s="184" t="s">
        <v>53</v>
      </c>
      <c r="H67" s="156">
        <v>41278</v>
      </c>
      <c r="I67" s="156">
        <v>41639</v>
      </c>
      <c r="J67" s="157" t="s">
        <v>19</v>
      </c>
      <c r="K67" s="159">
        <v>12</v>
      </c>
      <c r="L67" s="545">
        <v>12</v>
      </c>
      <c r="M67" s="159">
        <v>25</v>
      </c>
      <c r="N67" s="159" t="s">
        <v>223</v>
      </c>
      <c r="O67" s="160">
        <v>330292250</v>
      </c>
      <c r="P67" s="160">
        <v>33</v>
      </c>
      <c r="Q67" s="174" t="s">
        <v>4552</v>
      </c>
      <c r="R67" s="175"/>
      <c r="S67" s="175"/>
      <c r="T67" s="175"/>
      <c r="U67" s="175"/>
      <c r="V67" s="175"/>
      <c r="W67" s="175"/>
      <c r="X67" s="175"/>
      <c r="Y67" s="175"/>
      <c r="Z67" s="175"/>
    </row>
    <row r="68" spans="1:26" s="162" customFormat="1" ht="60">
      <c r="A68" s="150">
        <v>20</v>
      </c>
      <c r="B68" s="153" t="s">
        <v>4528</v>
      </c>
      <c r="C68" s="152" t="s">
        <v>49</v>
      </c>
      <c r="D68" s="153" t="s">
        <v>49</v>
      </c>
      <c r="E68" s="154" t="s">
        <v>4554</v>
      </c>
      <c r="F68" s="155" t="s">
        <v>18</v>
      </c>
      <c r="G68" s="155" t="s">
        <v>53</v>
      </c>
      <c r="H68" s="156">
        <v>41278</v>
      </c>
      <c r="I68" s="156">
        <v>41639</v>
      </c>
      <c r="J68" s="157" t="s">
        <v>19</v>
      </c>
      <c r="K68" s="159">
        <v>12</v>
      </c>
      <c r="L68" s="545">
        <v>12</v>
      </c>
      <c r="M68" s="159">
        <v>25</v>
      </c>
      <c r="N68" s="159" t="s">
        <v>223</v>
      </c>
      <c r="O68" s="160">
        <v>383174712</v>
      </c>
      <c r="P68" s="160">
        <v>33</v>
      </c>
      <c r="Q68" s="174" t="s">
        <v>4552</v>
      </c>
      <c r="R68" s="175"/>
      <c r="S68" s="175"/>
      <c r="T68" s="175"/>
      <c r="U68" s="175"/>
      <c r="V68" s="175"/>
      <c r="W68" s="175"/>
      <c r="X68" s="175"/>
      <c r="Y68" s="175"/>
      <c r="Z68" s="175"/>
    </row>
    <row r="69" spans="1:26" s="162" customFormat="1">
      <c r="A69" s="150">
        <v>21</v>
      </c>
      <c r="B69" s="153" t="s">
        <v>4528</v>
      </c>
      <c r="C69" s="152" t="s">
        <v>49</v>
      </c>
      <c r="D69" s="153" t="s">
        <v>49</v>
      </c>
      <c r="E69" s="154" t="s">
        <v>4555</v>
      </c>
      <c r="F69" s="155" t="s">
        <v>18</v>
      </c>
      <c r="G69" s="155" t="s">
        <v>53</v>
      </c>
      <c r="H69" s="156">
        <v>41642</v>
      </c>
      <c r="I69" s="156">
        <v>41912</v>
      </c>
      <c r="J69" s="157" t="s">
        <v>19</v>
      </c>
      <c r="K69" s="159">
        <v>9</v>
      </c>
      <c r="L69" s="545">
        <v>0</v>
      </c>
      <c r="M69" s="159">
        <v>144</v>
      </c>
      <c r="N69" s="159" t="s">
        <v>223</v>
      </c>
      <c r="O69" s="160">
        <v>313308123</v>
      </c>
      <c r="P69" s="160">
        <v>33</v>
      </c>
      <c r="Q69" s="174"/>
      <c r="R69" s="175"/>
      <c r="S69" s="175"/>
      <c r="T69" s="175"/>
      <c r="U69" s="175"/>
      <c r="V69" s="175"/>
      <c r="W69" s="175"/>
      <c r="X69" s="175"/>
      <c r="Y69" s="175"/>
      <c r="Z69" s="175"/>
    </row>
    <row r="70" spans="1:26" s="162" customFormat="1">
      <c r="A70" s="150"/>
      <c r="B70" s="153"/>
      <c r="C70" s="152"/>
      <c r="D70" s="153"/>
      <c r="E70" s="154"/>
      <c r="F70" s="155"/>
      <c r="G70" s="155"/>
      <c r="H70" s="155"/>
      <c r="I70" s="157"/>
      <c r="J70" s="157"/>
      <c r="K70" s="159"/>
      <c r="L70" s="157"/>
      <c r="M70" s="159"/>
      <c r="N70" s="159"/>
      <c r="O70" s="160"/>
      <c r="P70" s="160"/>
      <c r="Q70" s="174"/>
      <c r="R70" s="175"/>
      <c r="S70" s="175"/>
      <c r="T70" s="175"/>
      <c r="U70" s="175"/>
      <c r="V70" s="175"/>
      <c r="W70" s="175"/>
      <c r="X70" s="175"/>
      <c r="Y70" s="175"/>
      <c r="Z70" s="175"/>
    </row>
    <row r="71" spans="1:26" s="162" customFormat="1">
      <c r="A71" s="150"/>
      <c r="B71" s="151" t="s">
        <v>28</v>
      </c>
      <c r="C71" s="152"/>
      <c r="D71" s="153"/>
      <c r="E71" s="154"/>
      <c r="F71" s="155"/>
      <c r="G71" s="155"/>
      <c r="H71" s="155"/>
      <c r="I71" s="157"/>
      <c r="J71" s="157"/>
      <c r="K71" s="185">
        <f>SUM(K49:K70)</f>
        <v>69.900000000000006</v>
      </c>
      <c r="L71" s="185">
        <f>SUM(L49:L70)</f>
        <v>147</v>
      </c>
      <c r="M71" s="185">
        <f>SUM(M49:M70)</f>
        <v>373</v>
      </c>
      <c r="N71" s="158">
        <f>SUM(N61:N68)</f>
        <v>0</v>
      </c>
      <c r="O71" s="160"/>
      <c r="P71" s="160"/>
      <c r="Q71" s="161"/>
    </row>
    <row r="72" spans="1:26" s="112" customFormat="1">
      <c r="E72" s="163"/>
    </row>
    <row r="73" spans="1:26" s="112" customFormat="1">
      <c r="B73" s="1253" t="s">
        <v>60</v>
      </c>
      <c r="C73" s="1253" t="s">
        <v>61</v>
      </c>
      <c r="D73" s="1255" t="s">
        <v>62</v>
      </c>
      <c r="E73" s="1255"/>
    </row>
    <row r="74" spans="1:26" s="112" customFormat="1">
      <c r="B74" s="1254"/>
      <c r="C74" s="1254"/>
      <c r="D74" s="625" t="s">
        <v>63</v>
      </c>
      <c r="E74" s="165" t="s">
        <v>64</v>
      </c>
    </row>
    <row r="75" spans="1:26" s="112" customFormat="1" ht="30.6" customHeight="1">
      <c r="B75" s="166" t="s">
        <v>65</v>
      </c>
      <c r="C75" s="167">
        <f>+K71</f>
        <v>69.900000000000006</v>
      </c>
      <c r="D75" s="118" t="s">
        <v>186</v>
      </c>
      <c r="E75" s="117"/>
      <c r="F75" s="168"/>
      <c r="G75" s="168"/>
      <c r="H75" s="168"/>
      <c r="I75" s="168"/>
      <c r="J75" s="168"/>
      <c r="K75" s="168"/>
      <c r="L75" s="168"/>
      <c r="M75" s="168"/>
    </row>
    <row r="76" spans="1:26" s="112" customFormat="1" ht="30" customHeight="1">
      <c r="B76" s="166" t="s">
        <v>66</v>
      </c>
      <c r="C76" s="185">
        <f>SUM(M49:M70)</f>
        <v>373</v>
      </c>
      <c r="D76" s="118" t="s">
        <v>186</v>
      </c>
      <c r="E76" s="118"/>
    </row>
    <row r="77" spans="1:26" s="112" customFormat="1">
      <c r="B77" s="113"/>
      <c r="C77" s="1274"/>
      <c r="D77" s="1274"/>
      <c r="E77" s="1274"/>
      <c r="F77" s="1274"/>
      <c r="G77" s="1274"/>
      <c r="H77" s="1274"/>
      <c r="I77" s="1274"/>
      <c r="J77" s="1274"/>
      <c r="K77" s="1274"/>
      <c r="L77" s="1274"/>
      <c r="M77" s="1274"/>
      <c r="N77" s="1274"/>
    </row>
    <row r="78" spans="1:26" ht="28.15" customHeight="1" thickBot="1"/>
    <row r="79" spans="1:26" ht="27" thickBot="1">
      <c r="B79" s="1275" t="s">
        <v>68</v>
      </c>
      <c r="C79" s="1275"/>
      <c r="D79" s="1275"/>
      <c r="E79" s="1275"/>
      <c r="F79" s="1275"/>
      <c r="G79" s="1275"/>
      <c r="H79" s="1275"/>
      <c r="I79" s="1275"/>
      <c r="J79" s="1275"/>
      <c r="K79" s="1275"/>
      <c r="L79" s="1275"/>
      <c r="M79" s="1275"/>
      <c r="N79" s="1275"/>
    </row>
    <row r="82" spans="2:17" ht="109.5" customHeight="1">
      <c r="B82" s="114" t="s">
        <v>69</v>
      </c>
      <c r="C82" s="115" t="s">
        <v>70</v>
      </c>
      <c r="D82" s="115" t="s">
        <v>71</v>
      </c>
      <c r="E82" s="115" t="s">
        <v>72</v>
      </c>
      <c r="F82" s="115" t="s">
        <v>73</v>
      </c>
      <c r="G82" s="115" t="s">
        <v>74</v>
      </c>
      <c r="H82" s="115" t="s">
        <v>75</v>
      </c>
      <c r="I82" s="115" t="s">
        <v>76</v>
      </c>
      <c r="J82" s="115" t="s">
        <v>77</v>
      </c>
      <c r="K82" s="115" t="s">
        <v>78</v>
      </c>
      <c r="L82" s="115" t="s">
        <v>79</v>
      </c>
      <c r="M82" s="116" t="s">
        <v>80</v>
      </c>
      <c r="N82" s="116" t="s">
        <v>81</v>
      </c>
      <c r="O82" s="1271" t="s">
        <v>82</v>
      </c>
      <c r="P82" s="1273"/>
      <c r="Q82" s="115" t="s">
        <v>83</v>
      </c>
    </row>
    <row r="83" spans="2:17" ht="30">
      <c r="B83" s="119" t="s">
        <v>1973</v>
      </c>
      <c r="C83" s="119" t="s">
        <v>85</v>
      </c>
      <c r="D83" s="188" t="s">
        <v>4556</v>
      </c>
      <c r="E83" s="120">
        <v>144</v>
      </c>
      <c r="F83" s="121" t="s">
        <v>19</v>
      </c>
      <c r="G83" s="121" t="s">
        <v>19</v>
      </c>
      <c r="H83" s="121" t="s">
        <v>19</v>
      </c>
      <c r="I83" s="122" t="s">
        <v>53</v>
      </c>
      <c r="J83" s="122" t="s">
        <v>18</v>
      </c>
      <c r="K83" s="44" t="s">
        <v>18</v>
      </c>
      <c r="L83" s="44" t="s">
        <v>18</v>
      </c>
      <c r="M83" s="44" t="s">
        <v>18</v>
      </c>
      <c r="N83" s="44" t="s">
        <v>18</v>
      </c>
      <c r="O83" s="1715" t="s">
        <v>4557</v>
      </c>
      <c r="P83" s="1716"/>
      <c r="Q83" s="44" t="s">
        <v>18</v>
      </c>
    </row>
    <row r="84" spans="2:17">
      <c r="B84" s="119"/>
      <c r="C84" s="119"/>
      <c r="D84" s="120"/>
      <c r="E84" s="120"/>
      <c r="F84" s="121"/>
      <c r="G84" s="121"/>
      <c r="H84" s="121"/>
      <c r="I84" s="122"/>
      <c r="J84" s="122"/>
      <c r="K84" s="44"/>
      <c r="L84" s="44"/>
      <c r="M84" s="44"/>
      <c r="N84" s="44"/>
      <c r="O84" s="1278"/>
      <c r="P84" s="1279"/>
      <c r="Q84" s="44"/>
    </row>
    <row r="85" spans="2:17">
      <c r="B85" s="119"/>
      <c r="C85" s="119"/>
      <c r="D85" s="120"/>
      <c r="E85" s="120"/>
      <c r="F85" s="121"/>
      <c r="G85" s="121"/>
      <c r="H85" s="121"/>
      <c r="I85" s="122"/>
      <c r="J85" s="122"/>
      <c r="K85" s="44"/>
      <c r="L85" s="44"/>
      <c r="M85" s="44"/>
      <c r="N85" s="44"/>
      <c r="O85" s="1278"/>
      <c r="P85" s="1279"/>
      <c r="Q85" s="44"/>
    </row>
    <row r="86" spans="2:17">
      <c r="B86" s="119"/>
      <c r="C86" s="119"/>
      <c r="D86" s="120"/>
      <c r="E86" s="120"/>
      <c r="F86" s="121"/>
      <c r="G86" s="121"/>
      <c r="H86" s="121"/>
      <c r="I86" s="122"/>
      <c r="J86" s="122"/>
      <c r="K86" s="44"/>
      <c r="L86" s="44"/>
      <c r="M86" s="44"/>
      <c r="N86" s="44"/>
      <c r="O86" s="1278"/>
      <c r="P86" s="1279"/>
      <c r="Q86" s="44"/>
    </row>
    <row r="87" spans="2:17">
      <c r="B87" s="119"/>
      <c r="C87" s="119"/>
      <c r="D87" s="120"/>
      <c r="E87" s="120"/>
      <c r="F87" s="121"/>
      <c r="G87" s="121"/>
      <c r="H87" s="121"/>
      <c r="I87" s="122"/>
      <c r="J87" s="122"/>
      <c r="K87" s="44"/>
      <c r="L87" s="44"/>
      <c r="M87" s="44"/>
      <c r="N87" s="44"/>
      <c r="O87" s="1278"/>
      <c r="P87" s="1279"/>
      <c r="Q87" s="44"/>
    </row>
    <row r="88" spans="2:17">
      <c r="B88" s="119"/>
      <c r="C88" s="119"/>
      <c r="D88" s="120"/>
      <c r="E88" s="120"/>
      <c r="F88" s="121"/>
      <c r="G88" s="121"/>
      <c r="H88" s="121"/>
      <c r="I88" s="122"/>
      <c r="J88" s="122"/>
      <c r="K88" s="44"/>
      <c r="L88" s="44"/>
      <c r="M88" s="44"/>
      <c r="N88" s="44"/>
      <c r="O88" s="1278"/>
      <c r="P88" s="1279"/>
      <c r="Q88" s="44"/>
    </row>
    <row r="89" spans="2:17">
      <c r="B89" s="44"/>
      <c r="C89" s="44"/>
      <c r="D89" s="44"/>
      <c r="E89" s="44"/>
      <c r="F89" s="44"/>
      <c r="G89" s="44"/>
      <c r="H89" s="44"/>
      <c r="I89" s="44"/>
      <c r="J89" s="44"/>
      <c r="K89" s="44"/>
      <c r="L89" s="44"/>
      <c r="M89" s="44"/>
      <c r="N89" s="44"/>
      <c r="O89" s="1278"/>
      <c r="P89" s="1279"/>
      <c r="Q89" s="44"/>
    </row>
    <row r="90" spans="2:17">
      <c r="B90" s="1" t="s">
        <v>88</v>
      </c>
    </row>
    <row r="91" spans="2:17">
      <c r="B91" s="1" t="s">
        <v>89</v>
      </c>
    </row>
    <row r="92" spans="2:17">
      <c r="B92" s="1" t="s">
        <v>90</v>
      </c>
    </row>
    <row r="94" spans="2:17" ht="15.75" thickBot="1"/>
    <row r="95" spans="2:17" ht="27" thickBot="1">
      <c r="B95" s="1268" t="s">
        <v>91</v>
      </c>
      <c r="C95" s="1269"/>
      <c r="D95" s="1269"/>
      <c r="E95" s="1269"/>
      <c r="F95" s="1269"/>
      <c r="G95" s="1269"/>
      <c r="H95" s="1269"/>
      <c r="I95" s="1269"/>
      <c r="J95" s="1269"/>
      <c r="K95" s="1269"/>
      <c r="L95" s="1269"/>
      <c r="M95" s="1269"/>
      <c r="N95" s="1270"/>
    </row>
    <row r="99" spans="2:17">
      <c r="B99" s="112" t="s">
        <v>4558</v>
      </c>
    </row>
    <row r="100" spans="2:17" ht="76.5" customHeight="1">
      <c r="B100" s="841" t="s">
        <v>92</v>
      </c>
      <c r="C100" s="114" t="s">
        <v>93</v>
      </c>
      <c r="D100" s="114" t="s">
        <v>94</v>
      </c>
      <c r="E100" s="114" t="s">
        <v>95</v>
      </c>
      <c r="F100" s="114" t="s">
        <v>96</v>
      </c>
      <c r="G100" s="114" t="s">
        <v>97</v>
      </c>
      <c r="H100" s="114" t="s">
        <v>98</v>
      </c>
      <c r="I100" s="114" t="s">
        <v>99</v>
      </c>
      <c r="J100" s="1271" t="s">
        <v>100</v>
      </c>
      <c r="K100" s="1272"/>
      <c r="L100" s="1273"/>
      <c r="M100" s="114" t="s">
        <v>101</v>
      </c>
      <c r="N100" s="114" t="s">
        <v>102</v>
      </c>
      <c r="O100" s="114" t="s">
        <v>103</v>
      </c>
      <c r="P100" s="1271" t="s">
        <v>82</v>
      </c>
      <c r="Q100" s="1273"/>
    </row>
    <row r="101" spans="2:17" ht="60.75" customHeight="1">
      <c r="B101" s="213"/>
      <c r="C101" s="595"/>
      <c r="D101" s="213"/>
      <c r="E101" s="119"/>
      <c r="F101" s="119"/>
      <c r="G101" s="119"/>
      <c r="H101" s="119"/>
      <c r="I101" s="120"/>
      <c r="J101" s="46"/>
      <c r="K101" s="188"/>
      <c r="L101" s="122"/>
      <c r="M101" s="44"/>
      <c r="N101" s="44"/>
      <c r="O101" s="44"/>
      <c r="P101" s="1276" t="s">
        <v>4559</v>
      </c>
      <c r="Q101" s="1277"/>
    </row>
    <row r="102" spans="2:17" ht="33.6" customHeight="1">
      <c r="B102" s="213"/>
      <c r="C102" s="595"/>
      <c r="D102" s="119"/>
      <c r="E102" s="119"/>
      <c r="F102" s="119"/>
      <c r="G102" s="119"/>
      <c r="H102" s="119"/>
      <c r="I102" s="120"/>
      <c r="J102" s="46"/>
      <c r="K102" s="122"/>
      <c r="L102" s="122"/>
      <c r="M102" s="44"/>
      <c r="N102" s="44"/>
      <c r="O102" s="44"/>
      <c r="P102" s="1276"/>
      <c r="Q102" s="1277"/>
    </row>
    <row r="103" spans="2:17" ht="33.6" customHeight="1">
      <c r="B103" s="213"/>
      <c r="C103" s="595"/>
      <c r="D103" s="119"/>
      <c r="E103" s="119"/>
      <c r="F103" s="119"/>
      <c r="G103" s="119"/>
      <c r="H103" s="119"/>
      <c r="I103" s="120"/>
      <c r="J103" s="46"/>
      <c r="K103" s="122"/>
      <c r="L103" s="122"/>
      <c r="M103" s="44"/>
      <c r="N103" s="44"/>
      <c r="O103" s="44"/>
      <c r="P103" s="1276"/>
      <c r="Q103" s="1277"/>
    </row>
    <row r="104" spans="2:17" ht="33.6" customHeight="1">
      <c r="B104" s="213"/>
      <c r="C104" s="595"/>
      <c r="D104" s="119"/>
      <c r="E104" s="119"/>
      <c r="F104" s="119"/>
      <c r="G104" s="119"/>
      <c r="H104" s="119"/>
      <c r="I104" s="120"/>
      <c r="J104" s="46"/>
      <c r="K104" s="122"/>
      <c r="L104" s="122"/>
      <c r="M104" s="44"/>
      <c r="N104" s="44"/>
      <c r="O104" s="44"/>
      <c r="P104" s="1276"/>
      <c r="Q104" s="1277"/>
    </row>
    <row r="105" spans="2:17" ht="33.6" customHeight="1">
      <c r="B105" s="213"/>
      <c r="C105" s="595"/>
      <c r="D105" s="119"/>
      <c r="E105" s="119"/>
      <c r="F105" s="119"/>
      <c r="G105" s="119"/>
      <c r="H105" s="119"/>
      <c r="I105" s="120"/>
      <c r="J105" s="46"/>
      <c r="K105" s="122"/>
      <c r="L105" s="122"/>
      <c r="M105" s="44"/>
      <c r="N105" s="44"/>
      <c r="O105" s="44"/>
      <c r="P105" s="1276"/>
      <c r="Q105" s="1277"/>
    </row>
    <row r="106" spans="2:17" ht="33.6" customHeight="1">
      <c r="B106" s="213"/>
      <c r="C106" s="595"/>
      <c r="D106" s="119"/>
      <c r="E106" s="119"/>
      <c r="F106" s="119"/>
      <c r="G106" s="119"/>
      <c r="H106" s="119"/>
      <c r="I106" s="120"/>
      <c r="J106" s="46"/>
      <c r="K106" s="122"/>
      <c r="L106" s="122"/>
      <c r="M106" s="44"/>
      <c r="N106" s="44"/>
      <c r="O106" s="44"/>
      <c r="P106" s="1276"/>
      <c r="Q106" s="1277"/>
    </row>
    <row r="107" spans="2:17" ht="33.6" customHeight="1">
      <c r="B107" s="213"/>
      <c r="C107" s="595"/>
      <c r="D107" s="119"/>
      <c r="E107" s="119"/>
      <c r="F107" s="119"/>
      <c r="G107" s="119"/>
      <c r="H107" s="119"/>
      <c r="I107" s="120"/>
      <c r="J107" s="46"/>
      <c r="K107" s="122"/>
      <c r="L107" s="122"/>
      <c r="M107" s="44"/>
      <c r="N107" s="44"/>
      <c r="O107" s="44"/>
      <c r="P107" s="1276"/>
      <c r="Q107" s="1277"/>
    </row>
    <row r="108" spans="2:17" ht="33.6" customHeight="1">
      <c r="B108" s="213"/>
      <c r="C108" s="595"/>
      <c r="D108" s="119"/>
      <c r="E108" s="119"/>
      <c r="F108" s="119"/>
      <c r="G108" s="119"/>
      <c r="H108" s="119"/>
      <c r="I108" s="120"/>
      <c r="J108" s="46"/>
      <c r="K108" s="122"/>
      <c r="L108" s="122"/>
      <c r="M108" s="44"/>
      <c r="N108" s="44"/>
      <c r="O108" s="44"/>
      <c r="P108" s="1276"/>
      <c r="Q108" s="1277"/>
    </row>
    <row r="109" spans="2:17">
      <c r="B109" s="213"/>
      <c r="C109" s="595"/>
      <c r="D109" s="44"/>
      <c r="E109" s="44"/>
      <c r="F109" s="44"/>
      <c r="G109" s="44"/>
      <c r="H109" s="44"/>
      <c r="I109" s="44"/>
      <c r="J109" s="44"/>
      <c r="K109" s="44"/>
      <c r="L109" s="44"/>
      <c r="M109" s="44"/>
      <c r="N109" s="44"/>
      <c r="O109" s="44"/>
      <c r="P109" s="1276"/>
      <c r="Q109" s="1277"/>
    </row>
    <row r="110" spans="2:17">
      <c r="B110" s="213"/>
      <c r="C110" s="595"/>
      <c r="D110" s="44"/>
      <c r="E110" s="44"/>
      <c r="F110" s="44"/>
      <c r="G110" s="44"/>
      <c r="H110" s="44"/>
      <c r="I110" s="44"/>
      <c r="J110" s="44"/>
      <c r="K110" s="44"/>
      <c r="L110" s="44"/>
      <c r="M110" s="44"/>
      <c r="N110" s="44"/>
      <c r="O110" s="44"/>
      <c r="P110" s="1276"/>
      <c r="Q110" s="1277"/>
    </row>
    <row r="111" spans="2:17">
      <c r="B111" s="213"/>
      <c r="C111" s="595"/>
      <c r="D111" s="44"/>
      <c r="E111" s="44"/>
      <c r="F111" s="44"/>
      <c r="G111" s="44"/>
      <c r="H111" s="44"/>
      <c r="I111" s="44"/>
      <c r="J111" s="44"/>
      <c r="K111" s="44"/>
      <c r="L111" s="44"/>
      <c r="M111" s="44"/>
      <c r="N111" s="44"/>
      <c r="O111" s="44"/>
      <c r="P111" s="1276"/>
      <c r="Q111" s="1277"/>
    </row>
    <row r="112" spans="2:17">
      <c r="B112" s="213"/>
      <c r="C112" s="595"/>
      <c r="D112" s="44"/>
      <c r="E112" s="44"/>
      <c r="F112" s="44"/>
      <c r="G112" s="44"/>
      <c r="H112" s="44"/>
      <c r="I112" s="44"/>
      <c r="J112" s="44"/>
      <c r="K112" s="44"/>
      <c r="L112" s="44"/>
      <c r="M112" s="44"/>
      <c r="N112" s="44"/>
      <c r="O112" s="44"/>
      <c r="P112" s="1276"/>
      <c r="Q112" s="1277"/>
    </row>
    <row r="113" spans="2:17">
      <c r="B113" s="213"/>
      <c r="C113" s="595"/>
      <c r="D113" s="44"/>
      <c r="E113" s="44"/>
      <c r="F113" s="44"/>
      <c r="G113" s="44"/>
      <c r="H113" s="44"/>
      <c r="I113" s="44"/>
      <c r="J113" s="44"/>
      <c r="K113" s="44"/>
      <c r="L113" s="44"/>
      <c r="M113" s="44"/>
      <c r="N113" s="44"/>
      <c r="O113" s="44"/>
      <c r="P113" s="1276"/>
      <c r="Q113" s="1277"/>
    </row>
    <row r="114" spans="2:17">
      <c r="B114" s="213"/>
      <c r="C114" s="595"/>
      <c r="D114" s="44"/>
      <c r="E114" s="44"/>
      <c r="F114" s="44"/>
      <c r="G114" s="44"/>
      <c r="H114" s="44"/>
      <c r="I114" s="44"/>
      <c r="J114" s="44"/>
      <c r="K114" s="44"/>
      <c r="L114" s="44"/>
      <c r="M114" s="44"/>
      <c r="N114" s="44"/>
      <c r="O114" s="44"/>
      <c r="P114" s="1276"/>
      <c r="Q114" s="1277"/>
    </row>
    <row r="115" spans="2:17">
      <c r="B115" s="213"/>
      <c r="C115" s="595"/>
      <c r="D115" s="44"/>
      <c r="E115" s="44"/>
      <c r="F115" s="44"/>
      <c r="G115" s="44"/>
      <c r="H115" s="44"/>
      <c r="I115" s="44"/>
      <c r="J115" s="44"/>
      <c r="K115" s="44"/>
      <c r="L115" s="44"/>
      <c r="M115" s="44"/>
      <c r="N115" s="44"/>
      <c r="O115" s="44"/>
      <c r="P115" s="1276"/>
      <c r="Q115" s="1277"/>
    </row>
    <row r="116" spans="2:17">
      <c r="B116" s="213"/>
      <c r="C116" s="595"/>
      <c r="D116" s="44"/>
      <c r="E116" s="44"/>
      <c r="F116" s="44"/>
      <c r="G116" s="44"/>
      <c r="H116" s="44"/>
      <c r="I116" s="44"/>
      <c r="J116" s="44"/>
      <c r="K116" s="44"/>
      <c r="L116" s="44"/>
      <c r="M116" s="44"/>
      <c r="N116" s="44"/>
      <c r="O116" s="44"/>
      <c r="P116" s="1276"/>
      <c r="Q116" s="1277"/>
    </row>
    <row r="117" spans="2:17">
      <c r="B117" s="213"/>
      <c r="C117" s="595"/>
      <c r="D117" s="44"/>
      <c r="E117" s="44"/>
      <c r="F117" s="44"/>
      <c r="G117" s="44"/>
      <c r="H117" s="44"/>
      <c r="I117" s="44"/>
      <c r="J117" s="44"/>
      <c r="K117" s="44"/>
      <c r="L117" s="44"/>
      <c r="M117" s="44"/>
      <c r="N117" s="44"/>
      <c r="O117" s="44"/>
      <c r="P117" s="1276"/>
      <c r="Q117" s="1277"/>
    </row>
    <row r="118" spans="2:17">
      <c r="B118" s="213"/>
      <c r="C118" s="595"/>
      <c r="D118" s="44"/>
      <c r="E118" s="44"/>
      <c r="F118" s="44"/>
      <c r="G118" s="44"/>
      <c r="H118" s="44"/>
      <c r="I118" s="44"/>
      <c r="J118" s="44"/>
      <c r="K118" s="44"/>
      <c r="L118" s="44"/>
      <c r="M118" s="44"/>
      <c r="N118" s="44"/>
      <c r="O118" s="44"/>
      <c r="P118" s="1276"/>
      <c r="Q118" s="1277"/>
    </row>
    <row r="119" spans="2:17">
      <c r="B119" s="213"/>
      <c r="C119" s="595"/>
      <c r="D119" s="44"/>
      <c r="E119" s="44"/>
      <c r="F119" s="44"/>
      <c r="G119" s="44"/>
      <c r="H119" s="44"/>
      <c r="I119" s="44"/>
      <c r="J119" s="44"/>
      <c r="K119" s="44"/>
      <c r="L119" s="44"/>
      <c r="M119" s="44"/>
      <c r="N119" s="44"/>
      <c r="O119" s="44"/>
      <c r="P119" s="1276"/>
      <c r="Q119" s="1277"/>
    </row>
    <row r="120" spans="2:17">
      <c r="B120" s="213"/>
      <c r="C120" s="595"/>
      <c r="D120" s="44"/>
      <c r="E120" s="44"/>
      <c r="F120" s="44"/>
      <c r="G120" s="44"/>
      <c r="H120" s="44"/>
      <c r="I120" s="44"/>
      <c r="J120" s="44"/>
      <c r="K120" s="44"/>
      <c r="L120" s="44"/>
      <c r="M120" s="44"/>
      <c r="N120" s="44"/>
      <c r="O120" s="44"/>
      <c r="P120" s="1276"/>
      <c r="Q120" s="1277"/>
    </row>
    <row r="121" spans="2:17" ht="27" thickBot="1">
      <c r="B121" s="1374" t="s">
        <v>118</v>
      </c>
      <c r="C121" s="1375"/>
      <c r="D121" s="1375"/>
      <c r="E121" s="1375"/>
      <c r="F121" s="1375"/>
      <c r="G121" s="1375"/>
      <c r="H121" s="1375"/>
      <c r="I121" s="1375"/>
      <c r="J121" s="1375"/>
      <c r="K121" s="1375"/>
      <c r="L121" s="1375"/>
      <c r="M121" s="1375"/>
      <c r="N121" s="1376"/>
    </row>
    <row r="124" spans="2:17" ht="46.15" customHeight="1">
      <c r="B124" s="115" t="s">
        <v>17</v>
      </c>
      <c r="C124" s="115" t="s">
        <v>119</v>
      </c>
      <c r="D124" s="1271" t="s">
        <v>82</v>
      </c>
      <c r="E124" s="1273"/>
    </row>
    <row r="125" spans="2:17" ht="232.5" customHeight="1">
      <c r="B125" s="129" t="s">
        <v>181</v>
      </c>
      <c r="C125" s="605" t="s">
        <v>19</v>
      </c>
      <c r="D125" s="1457" t="s">
        <v>4560</v>
      </c>
      <c r="E125" s="1458"/>
      <c r="F125" s="112"/>
    </row>
    <row r="128" spans="2:17" ht="26.25">
      <c r="B128" s="1256" t="s">
        <v>121</v>
      </c>
      <c r="C128" s="1257"/>
      <c r="D128" s="1257"/>
      <c r="E128" s="1257"/>
      <c r="F128" s="1257"/>
      <c r="G128" s="1257"/>
      <c r="H128" s="1257"/>
      <c r="I128" s="1257"/>
      <c r="J128" s="1257"/>
      <c r="K128" s="1257"/>
      <c r="L128" s="1257"/>
      <c r="M128" s="1257"/>
      <c r="N128" s="1257"/>
      <c r="O128" s="1257"/>
      <c r="P128" s="1257"/>
    </row>
    <row r="130" spans="1:26" ht="15.75" thickBot="1"/>
    <row r="131" spans="1:26" ht="27" thickBot="1">
      <c r="B131" s="1268" t="s">
        <v>122</v>
      </c>
      <c r="C131" s="1269"/>
      <c r="D131" s="1269"/>
      <c r="E131" s="1269"/>
      <c r="F131" s="1269"/>
      <c r="G131" s="1269"/>
      <c r="H131" s="1269"/>
      <c r="I131" s="1269"/>
      <c r="J131" s="1269"/>
      <c r="K131" s="1269"/>
      <c r="L131" s="1269"/>
      <c r="M131" s="1269"/>
      <c r="N131" s="1270"/>
    </row>
    <row r="133" spans="1:26" ht="15.75" thickBot="1">
      <c r="M133" s="51"/>
      <c r="N133" s="51"/>
    </row>
    <row r="134" spans="1:26" s="15" customFormat="1" ht="109.5" customHeight="1">
      <c r="B134" s="52" t="s">
        <v>33</v>
      </c>
      <c r="C134" s="52" t="s">
        <v>34</v>
      </c>
      <c r="D134" s="52" t="s">
        <v>35</v>
      </c>
      <c r="E134" s="52" t="s">
        <v>36</v>
      </c>
      <c r="F134" s="52" t="s">
        <v>37</v>
      </c>
      <c r="G134" s="52" t="s">
        <v>38</v>
      </c>
      <c r="H134" s="52" t="s">
        <v>39</v>
      </c>
      <c r="I134" s="52" t="s">
        <v>40</v>
      </c>
      <c r="J134" s="52" t="s">
        <v>41</v>
      </c>
      <c r="K134" s="52" t="s">
        <v>42</v>
      </c>
      <c r="L134" s="52" t="s">
        <v>43</v>
      </c>
      <c r="M134" s="53" t="s">
        <v>44</v>
      </c>
      <c r="N134" s="52" t="s">
        <v>45</v>
      </c>
      <c r="O134" s="52" t="s">
        <v>46</v>
      </c>
      <c r="P134" s="54" t="s">
        <v>47</v>
      </c>
      <c r="Q134" s="54" t="s">
        <v>48</v>
      </c>
    </row>
    <row r="135" spans="1:26" s="162" customFormat="1">
      <c r="A135" s="150">
        <v>16</v>
      </c>
      <c r="B135" s="153"/>
      <c r="C135" s="152"/>
      <c r="D135" s="153"/>
      <c r="E135" s="154"/>
      <c r="F135" s="155"/>
      <c r="G135" s="184"/>
      <c r="H135" s="156"/>
      <c r="I135" s="156"/>
      <c r="J135" s="157"/>
      <c r="K135" s="159"/>
      <c r="L135" s="545"/>
      <c r="M135" s="159"/>
      <c r="N135" s="159"/>
      <c r="O135" s="160"/>
      <c r="P135" s="160"/>
      <c r="Q135" s="174"/>
      <c r="R135" s="175"/>
      <c r="S135" s="175"/>
      <c r="T135" s="175"/>
      <c r="U135" s="175"/>
      <c r="V135" s="175"/>
      <c r="W135" s="175"/>
      <c r="X135" s="175"/>
      <c r="Y135" s="175"/>
      <c r="Z135" s="175"/>
    </row>
    <row r="136" spans="1:26" s="162" customFormat="1">
      <c r="A136" s="150">
        <v>17</v>
      </c>
      <c r="B136" s="153"/>
      <c r="C136" s="152"/>
      <c r="D136" s="153"/>
      <c r="E136" s="154"/>
      <c r="F136" s="155"/>
      <c r="G136" s="184"/>
      <c r="H136" s="156"/>
      <c r="I136" s="156"/>
      <c r="J136" s="157"/>
      <c r="K136" s="159"/>
      <c r="L136" s="545"/>
      <c r="M136" s="159"/>
      <c r="N136" s="159"/>
      <c r="O136" s="160"/>
      <c r="P136" s="160"/>
      <c r="Q136" s="174"/>
      <c r="R136" s="175"/>
      <c r="S136" s="175"/>
      <c r="T136" s="175"/>
      <c r="U136" s="175"/>
      <c r="V136" s="175"/>
      <c r="W136" s="175"/>
      <c r="X136" s="175"/>
      <c r="Y136" s="175"/>
      <c r="Z136" s="175"/>
    </row>
    <row r="137" spans="1:26" s="162" customFormat="1">
      <c r="A137" s="150">
        <v>18</v>
      </c>
      <c r="B137" s="153"/>
      <c r="C137" s="152"/>
      <c r="D137" s="153"/>
      <c r="E137" s="154"/>
      <c r="F137" s="155"/>
      <c r="G137" s="184"/>
      <c r="H137" s="156"/>
      <c r="I137" s="156"/>
      <c r="J137" s="157"/>
      <c r="K137" s="159"/>
      <c r="L137" s="545"/>
      <c r="M137" s="159"/>
      <c r="N137" s="159"/>
      <c r="O137" s="160"/>
      <c r="P137" s="160"/>
      <c r="Q137" s="174"/>
      <c r="R137" s="175"/>
      <c r="S137" s="175"/>
      <c r="T137" s="175"/>
      <c r="U137" s="175"/>
      <c r="V137" s="175"/>
      <c r="W137" s="175"/>
      <c r="X137" s="175"/>
      <c r="Y137" s="175"/>
      <c r="Z137" s="175"/>
    </row>
    <row r="138" spans="1:26" s="162" customFormat="1">
      <c r="A138" s="150">
        <v>19</v>
      </c>
      <c r="B138" s="153"/>
      <c r="C138" s="152"/>
      <c r="D138" s="153"/>
      <c r="E138" s="154"/>
      <c r="F138" s="155"/>
      <c r="G138" s="184"/>
      <c r="H138" s="156"/>
      <c r="I138" s="156"/>
      <c r="J138" s="157"/>
      <c r="K138" s="159"/>
      <c r="L138" s="545"/>
      <c r="M138" s="159"/>
      <c r="N138" s="159"/>
      <c r="O138" s="160"/>
      <c r="P138" s="160"/>
      <c r="Q138" s="174"/>
      <c r="R138" s="175"/>
      <c r="S138" s="175"/>
      <c r="T138" s="175"/>
      <c r="U138" s="175"/>
      <c r="V138" s="175"/>
      <c r="W138" s="175"/>
      <c r="X138" s="175"/>
      <c r="Y138" s="175"/>
      <c r="Z138" s="175"/>
    </row>
    <row r="139" spans="1:26" s="162" customFormat="1">
      <c r="A139" s="150">
        <v>20</v>
      </c>
      <c r="B139" s="153"/>
      <c r="C139" s="152"/>
      <c r="D139" s="153"/>
      <c r="E139" s="154"/>
      <c r="F139" s="155"/>
      <c r="G139" s="155"/>
      <c r="H139" s="156"/>
      <c r="I139" s="156"/>
      <c r="J139" s="157"/>
      <c r="K139" s="159"/>
      <c r="L139" s="545"/>
      <c r="M139" s="159"/>
      <c r="N139" s="159"/>
      <c r="O139" s="160"/>
      <c r="P139" s="160"/>
      <c r="Q139" s="174"/>
      <c r="R139" s="175"/>
      <c r="S139" s="175"/>
      <c r="T139" s="175"/>
      <c r="U139" s="175"/>
      <c r="V139" s="175"/>
      <c r="W139" s="175"/>
      <c r="X139" s="175"/>
      <c r="Y139" s="175"/>
      <c r="Z139" s="175"/>
    </row>
    <row r="140" spans="1:26" s="162" customFormat="1">
      <c r="A140" s="150">
        <v>21</v>
      </c>
      <c r="B140" s="153"/>
      <c r="C140" s="152"/>
      <c r="D140" s="153"/>
      <c r="E140" s="154"/>
      <c r="F140" s="155"/>
      <c r="G140" s="155"/>
      <c r="H140" s="156"/>
      <c r="I140" s="156"/>
      <c r="J140" s="157"/>
      <c r="K140" s="159"/>
      <c r="L140" s="545"/>
      <c r="M140" s="159"/>
      <c r="N140" s="159"/>
      <c r="O140" s="160"/>
      <c r="P140" s="160"/>
      <c r="Q140" s="174"/>
      <c r="R140" s="175"/>
      <c r="S140" s="175"/>
      <c r="T140" s="175"/>
      <c r="U140" s="175"/>
      <c r="V140" s="175"/>
      <c r="W140" s="175"/>
      <c r="X140" s="175"/>
      <c r="Y140" s="175"/>
      <c r="Z140" s="175"/>
    </row>
    <row r="141" spans="1:26" s="162" customFormat="1">
      <c r="A141" s="150"/>
      <c r="B141" s="151" t="s">
        <v>28</v>
      </c>
      <c r="C141" s="152"/>
      <c r="D141" s="153"/>
      <c r="E141" s="154"/>
      <c r="F141" s="155"/>
      <c r="G141" s="155"/>
      <c r="H141" s="155"/>
      <c r="I141" s="157"/>
      <c r="J141" s="157"/>
      <c r="K141" s="158">
        <f>SUM(K135:K140)</f>
        <v>0</v>
      </c>
      <c r="L141" s="158">
        <f>SUM(L135:L140)</f>
        <v>0</v>
      </c>
      <c r="M141" s="185">
        <f>SUM(M135:M140)</f>
        <v>0</v>
      </c>
      <c r="N141" s="158">
        <f>SUM(N135:N140)</f>
        <v>0</v>
      </c>
      <c r="O141" s="160"/>
      <c r="P141" s="160"/>
      <c r="Q141" s="161"/>
    </row>
    <row r="142" spans="1:26">
      <c r="B142" s="112"/>
      <c r="C142" s="112"/>
      <c r="D142" s="112"/>
      <c r="E142" s="163"/>
      <c r="F142" s="112"/>
      <c r="G142" s="112"/>
      <c r="H142" s="112"/>
      <c r="I142" s="112"/>
      <c r="J142" s="112"/>
      <c r="K142" s="112"/>
      <c r="L142" s="112"/>
      <c r="M142" s="112"/>
      <c r="N142" s="112"/>
      <c r="O142" s="112"/>
      <c r="P142" s="112"/>
    </row>
    <row r="143" spans="1:26" ht="18.75">
      <c r="B143" s="166" t="s">
        <v>123</v>
      </c>
      <c r="C143" s="176">
        <f>+K141</f>
        <v>0</v>
      </c>
      <c r="H143" s="168"/>
      <c r="I143" s="168"/>
      <c r="J143" s="168"/>
      <c r="K143" s="168"/>
      <c r="L143" s="168"/>
      <c r="M143" s="168"/>
      <c r="N143" s="112"/>
      <c r="O143" s="112"/>
      <c r="P143" s="112"/>
    </row>
    <row r="145" spans="2:17" ht="15.75" thickBot="1"/>
    <row r="146" spans="2:17" ht="37.15" customHeight="1" thickBot="1">
      <c r="B146" s="177" t="s">
        <v>124</v>
      </c>
      <c r="C146" s="142" t="s">
        <v>125</v>
      </c>
      <c r="D146" s="177" t="s">
        <v>27</v>
      </c>
      <c r="E146" s="142" t="s">
        <v>126</v>
      </c>
    </row>
    <row r="147" spans="2:17" ht="41.45" customHeight="1">
      <c r="B147" s="178" t="s">
        <v>127</v>
      </c>
      <c r="C147" s="179">
        <v>20</v>
      </c>
      <c r="D147" s="179">
        <v>0</v>
      </c>
      <c r="E147" s="1282">
        <f>+D147+D148+D149</f>
        <v>0</v>
      </c>
    </row>
    <row r="148" spans="2:17">
      <c r="B148" s="178" t="s">
        <v>128</v>
      </c>
      <c r="C148" s="118">
        <v>30</v>
      </c>
      <c r="D148" s="605">
        <v>0</v>
      </c>
      <c r="E148" s="1283"/>
    </row>
    <row r="149" spans="2:17" ht="15.75" thickBot="1">
      <c r="B149" s="178" t="s">
        <v>129</v>
      </c>
      <c r="C149" s="180">
        <v>40</v>
      </c>
      <c r="D149" s="180">
        <v>0</v>
      </c>
      <c r="E149" s="1284"/>
    </row>
    <row r="151" spans="2:17" ht="15.75" thickBot="1"/>
    <row r="152" spans="2:17" ht="27" thickBot="1">
      <c r="B152" s="1268" t="s">
        <v>130</v>
      </c>
      <c r="C152" s="1269"/>
      <c r="D152" s="1269"/>
      <c r="E152" s="1269"/>
      <c r="F152" s="1269"/>
      <c r="G152" s="1269"/>
      <c r="H152" s="1269"/>
      <c r="I152" s="1269"/>
      <c r="J152" s="1269"/>
      <c r="K152" s="1269"/>
      <c r="L152" s="1269"/>
      <c r="M152" s="1269"/>
      <c r="N152" s="1270"/>
    </row>
    <row r="154" spans="2:17" ht="76.5" customHeight="1">
      <c r="B154" s="114" t="s">
        <v>92</v>
      </c>
      <c r="C154" s="114" t="s">
        <v>93</v>
      </c>
      <c r="D154" s="114" t="s">
        <v>94</v>
      </c>
      <c r="E154" s="114" t="s">
        <v>95</v>
      </c>
      <c r="F154" s="114" t="s">
        <v>96</v>
      </c>
      <c r="G154" s="114" t="s">
        <v>97</v>
      </c>
      <c r="H154" s="114" t="s">
        <v>98</v>
      </c>
      <c r="I154" s="114" t="s">
        <v>99</v>
      </c>
      <c r="J154" s="1271" t="s">
        <v>100</v>
      </c>
      <c r="K154" s="1272"/>
      <c r="L154" s="1273"/>
      <c r="M154" s="114" t="s">
        <v>101</v>
      </c>
      <c r="N154" s="114" t="s">
        <v>102</v>
      </c>
      <c r="O154" s="114" t="s">
        <v>103</v>
      </c>
      <c r="P154" s="1271" t="s">
        <v>82</v>
      </c>
      <c r="Q154" s="1273"/>
    </row>
    <row r="155" spans="2:17" ht="60.75" customHeight="1">
      <c r="B155" s="213"/>
      <c r="C155" s="595"/>
      <c r="D155" s="213"/>
      <c r="E155" s="119"/>
      <c r="F155" s="119"/>
      <c r="G155" s="119"/>
      <c r="H155" s="119"/>
      <c r="I155" s="120"/>
      <c r="J155" s="46"/>
      <c r="K155" s="188"/>
      <c r="L155" s="122"/>
      <c r="M155" s="44"/>
      <c r="N155" s="44"/>
      <c r="O155" s="44"/>
      <c r="P155" s="1276"/>
      <c r="Q155" s="1277"/>
    </row>
    <row r="156" spans="2:17" ht="33.6" customHeight="1">
      <c r="B156" s="213"/>
      <c r="C156" s="595"/>
      <c r="D156" s="119"/>
      <c r="E156" s="119"/>
      <c r="F156" s="119"/>
      <c r="G156" s="119"/>
      <c r="H156" s="119"/>
      <c r="I156" s="120"/>
      <c r="J156" s="46"/>
      <c r="K156" s="122"/>
      <c r="L156" s="122"/>
      <c r="M156" s="44"/>
      <c r="N156" s="44"/>
      <c r="O156" s="44"/>
      <c r="P156" s="1276"/>
      <c r="Q156" s="1277"/>
    </row>
    <row r="157" spans="2:17" ht="33.6" customHeight="1">
      <c r="B157" s="213"/>
      <c r="C157" s="595"/>
      <c r="D157" s="119"/>
      <c r="E157" s="119"/>
      <c r="F157" s="119"/>
      <c r="G157" s="119"/>
      <c r="H157" s="119"/>
      <c r="I157" s="120"/>
      <c r="J157" s="46"/>
      <c r="K157" s="122"/>
      <c r="L157" s="122"/>
      <c r="M157" s="44"/>
      <c r="N157" s="44"/>
      <c r="O157" s="44"/>
      <c r="P157" s="1276"/>
      <c r="Q157" s="1277"/>
    </row>
    <row r="158" spans="2:17" ht="33.6" customHeight="1">
      <c r="B158" s="213"/>
      <c r="C158" s="595"/>
      <c r="D158" s="119"/>
      <c r="E158" s="119"/>
      <c r="F158" s="119"/>
      <c r="G158" s="119"/>
      <c r="H158" s="119"/>
      <c r="I158" s="120"/>
      <c r="J158" s="46"/>
      <c r="K158" s="122"/>
      <c r="L158" s="122"/>
      <c r="M158" s="44"/>
      <c r="N158" s="44"/>
      <c r="O158" s="44"/>
      <c r="P158" s="1276"/>
      <c r="Q158" s="1277"/>
    </row>
    <row r="159" spans="2:17" ht="33.6" customHeight="1">
      <c r="B159" s="213"/>
      <c r="C159" s="595"/>
      <c r="D159" s="119"/>
      <c r="E159" s="119"/>
      <c r="F159" s="119"/>
      <c r="G159" s="119"/>
      <c r="H159" s="119"/>
      <c r="I159" s="120"/>
      <c r="J159" s="46"/>
      <c r="K159" s="122"/>
      <c r="L159" s="122"/>
      <c r="M159" s="44"/>
      <c r="N159" s="44"/>
      <c r="O159" s="44"/>
      <c r="P159" s="1276"/>
      <c r="Q159" s="1277"/>
    </row>
    <row r="160" spans="2:17" ht="33.6" customHeight="1">
      <c r="B160" s="213"/>
      <c r="C160" s="595"/>
      <c r="D160" s="119"/>
      <c r="E160" s="119"/>
      <c r="F160" s="119"/>
      <c r="G160" s="119"/>
      <c r="H160" s="119"/>
      <c r="I160" s="120"/>
      <c r="J160" s="46"/>
      <c r="K160" s="122"/>
      <c r="L160" s="122"/>
      <c r="M160" s="44"/>
      <c r="N160" s="44"/>
      <c r="O160" s="44"/>
      <c r="P160" s="1276"/>
      <c r="Q160" s="1277"/>
    </row>
    <row r="161" spans="2:17" ht="33.6" customHeight="1">
      <c r="B161" s="213"/>
      <c r="C161" s="595"/>
      <c r="D161" s="119"/>
      <c r="E161" s="119"/>
      <c r="F161" s="119"/>
      <c r="G161" s="119"/>
      <c r="H161" s="119"/>
      <c r="I161" s="120"/>
      <c r="J161" s="46"/>
      <c r="K161" s="122"/>
      <c r="L161" s="122"/>
      <c r="M161" s="44"/>
      <c r="N161" s="44"/>
      <c r="O161" s="44"/>
      <c r="P161" s="1276"/>
      <c r="Q161" s="1277"/>
    </row>
    <row r="162" spans="2:17" ht="33.6" customHeight="1">
      <c r="B162" s="213"/>
      <c r="C162" s="595"/>
      <c r="D162" s="119"/>
      <c r="E162" s="119"/>
      <c r="F162" s="119"/>
      <c r="G162" s="119"/>
      <c r="H162" s="119"/>
      <c r="I162" s="120"/>
      <c r="J162" s="46"/>
      <c r="K162" s="122"/>
      <c r="L162" s="122"/>
      <c r="M162" s="44"/>
      <c r="N162" s="44"/>
      <c r="O162" s="44"/>
      <c r="P162" s="1276"/>
      <c r="Q162" s="1277"/>
    </row>
    <row r="163" spans="2:17">
      <c r="B163" s="213"/>
      <c r="C163" s="595"/>
      <c r="D163" s="44"/>
      <c r="E163" s="44"/>
      <c r="F163" s="44"/>
      <c r="G163" s="44"/>
      <c r="H163" s="44"/>
      <c r="I163" s="44"/>
      <c r="J163" s="44"/>
      <c r="K163" s="44"/>
      <c r="L163" s="44"/>
      <c r="M163" s="44"/>
      <c r="N163" s="44"/>
      <c r="O163" s="44"/>
      <c r="P163" s="1276"/>
      <c r="Q163" s="1277"/>
    </row>
    <row r="164" spans="2:17">
      <c r="B164" s="213"/>
      <c r="C164" s="595"/>
      <c r="D164" s="44"/>
      <c r="E164" s="44"/>
      <c r="F164" s="44"/>
      <c r="G164" s="44"/>
      <c r="H164" s="44"/>
      <c r="I164" s="44"/>
      <c r="J164" s="44"/>
      <c r="K164" s="44"/>
      <c r="L164" s="44"/>
      <c r="M164" s="44"/>
      <c r="N164" s="44"/>
      <c r="O164" s="44"/>
      <c r="P164" s="1276"/>
      <c r="Q164" s="1277"/>
    </row>
    <row r="165" spans="2:17">
      <c r="B165" s="213"/>
      <c r="C165" s="595"/>
      <c r="D165" s="44"/>
      <c r="E165" s="44"/>
      <c r="F165" s="44"/>
      <c r="G165" s="44"/>
      <c r="H165" s="44"/>
      <c r="I165" s="44"/>
      <c r="J165" s="44"/>
      <c r="K165" s="44"/>
      <c r="L165" s="44"/>
      <c r="M165" s="44"/>
      <c r="N165" s="44"/>
      <c r="O165" s="44"/>
      <c r="P165" s="1276"/>
      <c r="Q165" s="1277"/>
    </row>
    <row r="166" spans="2:17">
      <c r="B166" s="213"/>
      <c r="C166" s="595"/>
      <c r="D166" s="44"/>
      <c r="E166" s="44"/>
      <c r="F166" s="44"/>
      <c r="G166" s="44"/>
      <c r="H166" s="44"/>
      <c r="I166" s="44"/>
      <c r="J166" s="44"/>
      <c r="K166" s="44"/>
      <c r="L166" s="44"/>
      <c r="M166" s="44"/>
      <c r="N166" s="44"/>
      <c r="O166" s="44"/>
      <c r="P166" s="1276"/>
      <c r="Q166" s="1277"/>
    </row>
    <row r="167" spans="2:17">
      <c r="B167" s="213"/>
      <c r="C167" s="595"/>
      <c r="D167" s="44"/>
      <c r="E167" s="44"/>
      <c r="F167" s="44"/>
      <c r="G167" s="44"/>
      <c r="H167" s="44"/>
      <c r="I167" s="44"/>
      <c r="J167" s="44"/>
      <c r="K167" s="44"/>
      <c r="L167" s="44"/>
      <c r="M167" s="44"/>
      <c r="N167" s="44"/>
      <c r="O167" s="44"/>
      <c r="P167" s="1276"/>
      <c r="Q167" s="1277"/>
    </row>
    <row r="168" spans="2:17">
      <c r="B168" s="213"/>
      <c r="C168" s="595"/>
      <c r="D168" s="44"/>
      <c r="E168" s="44"/>
      <c r="F168" s="44"/>
      <c r="G168" s="44"/>
      <c r="H168" s="44"/>
      <c r="I168" s="44"/>
      <c r="J168" s="44"/>
      <c r="K168" s="44"/>
      <c r="L168" s="44"/>
      <c r="M168" s="44"/>
      <c r="N168" s="44"/>
      <c r="O168" s="44"/>
      <c r="P168" s="1276"/>
      <c r="Q168" s="1277"/>
    </row>
    <row r="169" spans="2:17">
      <c r="B169" s="213"/>
      <c r="C169" s="595"/>
      <c r="D169" s="44"/>
      <c r="E169" s="44"/>
      <c r="F169" s="44"/>
      <c r="G169" s="44"/>
      <c r="H169" s="44"/>
      <c r="I169" s="44"/>
      <c r="J169" s="44"/>
      <c r="K169" s="44"/>
      <c r="L169" s="44"/>
      <c r="M169" s="44"/>
      <c r="N169" s="44"/>
      <c r="O169" s="44"/>
      <c r="P169" s="1276"/>
      <c r="Q169" s="1277"/>
    </row>
    <row r="170" spans="2:17">
      <c r="B170" s="213"/>
      <c r="C170" s="595"/>
      <c r="D170" s="44"/>
      <c r="E170" s="44"/>
      <c r="F170" s="44"/>
      <c r="G170" s="44"/>
      <c r="H170" s="44"/>
      <c r="I170" s="44"/>
      <c r="J170" s="44"/>
      <c r="K170" s="44"/>
      <c r="L170" s="44"/>
      <c r="M170" s="44"/>
      <c r="N170" s="44"/>
      <c r="O170" s="44"/>
      <c r="P170" s="1276"/>
      <c r="Q170" s="1277"/>
    </row>
    <row r="171" spans="2:17">
      <c r="B171" s="213"/>
      <c r="C171" s="595"/>
      <c r="D171" s="44"/>
      <c r="E171" s="44"/>
      <c r="F171" s="44"/>
      <c r="G171" s="44"/>
      <c r="H171" s="44"/>
      <c r="I171" s="44"/>
      <c r="J171" s="44"/>
      <c r="K171" s="44"/>
      <c r="L171" s="44"/>
      <c r="M171" s="44"/>
      <c r="N171" s="44"/>
      <c r="O171" s="44"/>
      <c r="P171" s="1276"/>
      <c r="Q171" s="1277"/>
    </row>
    <row r="172" spans="2:17">
      <c r="B172" s="213"/>
      <c r="C172" s="595"/>
      <c r="D172" s="44"/>
      <c r="E172" s="44"/>
      <c r="F172" s="44"/>
      <c r="G172" s="44"/>
      <c r="H172" s="44"/>
      <c r="I172" s="44"/>
      <c r="J172" s="44"/>
      <c r="K172" s="44"/>
      <c r="L172" s="44"/>
      <c r="M172" s="44"/>
      <c r="N172" s="44"/>
      <c r="O172" s="44"/>
      <c r="P172" s="1276"/>
      <c r="Q172" s="1277"/>
    </row>
    <row r="173" spans="2:17">
      <c r="B173" s="213"/>
      <c r="C173" s="595"/>
      <c r="D173" s="44"/>
      <c r="E173" s="44"/>
      <c r="F173" s="44"/>
      <c r="G173" s="44"/>
      <c r="H173" s="44"/>
      <c r="I173" s="44"/>
      <c r="J173" s="44"/>
      <c r="K173" s="44"/>
      <c r="L173" s="44"/>
      <c r="M173" s="44"/>
      <c r="N173" s="44"/>
      <c r="O173" s="44"/>
      <c r="P173" s="1276"/>
      <c r="Q173" s="1277"/>
    </row>
    <row r="174" spans="2:17">
      <c r="B174" s="213"/>
      <c r="C174" s="595"/>
      <c r="D174" s="44"/>
      <c r="E174" s="44"/>
      <c r="F174" s="44"/>
      <c r="G174" s="44"/>
      <c r="H174" s="44"/>
      <c r="I174" s="44"/>
      <c r="J174" s="44"/>
      <c r="K174" s="44"/>
      <c r="L174" s="44"/>
      <c r="M174" s="44"/>
      <c r="N174" s="44"/>
      <c r="O174" s="44"/>
      <c r="P174" s="1276"/>
      <c r="Q174" s="1277"/>
    </row>
    <row r="177" spans="2:7" ht="15.75" thickBot="1"/>
    <row r="178" spans="2:7" ht="54" customHeight="1">
      <c r="B178" s="615" t="s">
        <v>17</v>
      </c>
      <c r="C178" s="615" t="s">
        <v>124</v>
      </c>
      <c r="D178" s="114" t="s">
        <v>125</v>
      </c>
      <c r="E178" s="615" t="s">
        <v>27</v>
      </c>
      <c r="F178" s="142" t="s">
        <v>138</v>
      </c>
      <c r="G178" s="143"/>
    </row>
    <row r="179" spans="2:7" ht="120.75" customHeight="1">
      <c r="B179" s="1719" t="s">
        <v>139</v>
      </c>
      <c r="C179" s="1144" t="s">
        <v>140</v>
      </c>
      <c r="D179" s="605">
        <v>25</v>
      </c>
      <c r="E179" s="605">
        <v>0</v>
      </c>
      <c r="F179" s="1286">
        <f>+E179+E180+E181</f>
        <v>0</v>
      </c>
      <c r="G179" s="145"/>
    </row>
    <row r="180" spans="2:7" ht="76.150000000000006" customHeight="1">
      <c r="B180" s="1720"/>
      <c r="C180" s="1144" t="s">
        <v>141</v>
      </c>
      <c r="D180" s="602">
        <v>25</v>
      </c>
      <c r="E180" s="605">
        <v>0</v>
      </c>
      <c r="F180" s="1287"/>
      <c r="G180" s="145"/>
    </row>
    <row r="181" spans="2:7" ht="69" customHeight="1">
      <c r="B181" s="1721"/>
      <c r="C181" s="1144" t="s">
        <v>142</v>
      </c>
      <c r="D181" s="605">
        <v>10</v>
      </c>
      <c r="E181" s="605">
        <v>0</v>
      </c>
      <c r="F181" s="1288"/>
      <c r="G181" s="145"/>
    </row>
    <row r="182" spans="2:7">
      <c r="C182"/>
    </row>
    <row r="185" spans="2:7">
      <c r="B185" s="42" t="s">
        <v>143</v>
      </c>
    </row>
    <row r="188" spans="2:7">
      <c r="B188" s="43" t="s">
        <v>17</v>
      </c>
      <c r="C188" s="43" t="s">
        <v>26</v>
      </c>
      <c r="D188" s="615" t="s">
        <v>27</v>
      </c>
      <c r="E188" s="615" t="s">
        <v>28</v>
      </c>
    </row>
    <row r="189" spans="2:7" ht="28.5">
      <c r="B189" s="49" t="s">
        <v>144</v>
      </c>
      <c r="C189" s="50">
        <v>40</v>
      </c>
      <c r="D189" s="605">
        <f>+E147</f>
        <v>0</v>
      </c>
      <c r="E189" s="1265">
        <f>+D189+D190</f>
        <v>0</v>
      </c>
    </row>
    <row r="190" spans="2:7" ht="42.75">
      <c r="B190" s="49" t="s">
        <v>145</v>
      </c>
      <c r="C190" s="50">
        <v>60</v>
      </c>
      <c r="D190" s="605">
        <f>+F179</f>
        <v>0</v>
      </c>
      <c r="E190" s="1266"/>
    </row>
  </sheetData>
  <mergeCells count="79">
    <mergeCell ref="P174:Q174"/>
    <mergeCell ref="B179:B181"/>
    <mergeCell ref="F179:F181"/>
    <mergeCell ref="E189:E190"/>
    <mergeCell ref="P168:Q168"/>
    <mergeCell ref="P169:Q169"/>
    <mergeCell ref="P170:Q170"/>
    <mergeCell ref="P171:Q171"/>
    <mergeCell ref="P172:Q172"/>
    <mergeCell ref="P173:Q173"/>
    <mergeCell ref="P167:Q167"/>
    <mergeCell ref="P156:Q156"/>
    <mergeCell ref="P157:Q157"/>
    <mergeCell ref="P158:Q158"/>
    <mergeCell ref="P159:Q159"/>
    <mergeCell ref="P160:Q160"/>
    <mergeCell ref="P161:Q161"/>
    <mergeCell ref="P162:Q162"/>
    <mergeCell ref="P163:Q163"/>
    <mergeCell ref="P164:Q164"/>
    <mergeCell ref="P165:Q165"/>
    <mergeCell ref="P166:Q166"/>
    <mergeCell ref="P155:Q155"/>
    <mergeCell ref="P119:Q119"/>
    <mergeCell ref="P120:Q120"/>
    <mergeCell ref="B121:N121"/>
    <mergeCell ref="D124:E124"/>
    <mergeCell ref="D125:E125"/>
    <mergeCell ref="B128:P128"/>
    <mergeCell ref="B131:N131"/>
    <mergeCell ref="E147:E149"/>
    <mergeCell ref="B152:N152"/>
    <mergeCell ref="J154:L154"/>
    <mergeCell ref="P154:Q154"/>
    <mergeCell ref="P118:Q118"/>
    <mergeCell ref="P107:Q107"/>
    <mergeCell ref="P108:Q108"/>
    <mergeCell ref="P109:Q109"/>
    <mergeCell ref="P110:Q110"/>
    <mergeCell ref="P111:Q111"/>
    <mergeCell ref="P112:Q112"/>
    <mergeCell ref="P113:Q113"/>
    <mergeCell ref="P114:Q114"/>
    <mergeCell ref="P115:Q115"/>
    <mergeCell ref="P116:Q116"/>
    <mergeCell ref="P117:Q117"/>
    <mergeCell ref="P106:Q106"/>
    <mergeCell ref="O86:P86"/>
    <mergeCell ref="O87:P87"/>
    <mergeCell ref="O88:P88"/>
    <mergeCell ref="O89:P89"/>
    <mergeCell ref="P101:Q101"/>
    <mergeCell ref="P102:Q102"/>
    <mergeCell ref="P103:Q103"/>
    <mergeCell ref="P104:Q104"/>
    <mergeCell ref="P105:Q105"/>
    <mergeCell ref="B95:N95"/>
    <mergeCell ref="J100:L100"/>
    <mergeCell ref="P100:Q100"/>
    <mergeCell ref="C77:N77"/>
    <mergeCell ref="B79:N79"/>
    <mergeCell ref="O82:P82"/>
    <mergeCell ref="O83:P83"/>
    <mergeCell ref="O84:P84"/>
    <mergeCell ref="O85:P85"/>
    <mergeCell ref="B73:B74"/>
    <mergeCell ref="C73:C74"/>
    <mergeCell ref="D73:E73"/>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106 A65602 IS65602 SO65602 ACK65602 AMG65602 AWC65602 BFY65602 BPU65602 BZQ65602 CJM65602 CTI65602 DDE65602 DNA65602 DWW65602 EGS65602 EQO65602 FAK65602 FKG65602 FUC65602 GDY65602 GNU65602 GXQ65602 HHM65602 HRI65602 IBE65602 ILA65602 IUW65602 JES65602 JOO65602 JYK65602 KIG65602 KSC65602 LBY65602 LLU65602 LVQ65602 MFM65602 MPI65602 MZE65602 NJA65602 NSW65602 OCS65602 OMO65602 OWK65602 PGG65602 PQC65602 PZY65602 QJU65602 QTQ65602 RDM65602 RNI65602 RXE65602 SHA65602 SQW65602 TAS65602 TKO65602 TUK65602 UEG65602 UOC65602 UXY65602 VHU65602 VRQ65602 WBM65602 WLI65602 WVE65602 A131138 IS131138 SO131138 ACK131138 AMG131138 AWC131138 BFY131138 BPU131138 BZQ131138 CJM131138 CTI131138 DDE131138 DNA131138 DWW131138 EGS131138 EQO131138 FAK131138 FKG131138 FUC131138 GDY131138 GNU131138 GXQ131138 HHM131138 HRI131138 IBE131138 ILA131138 IUW131138 JES131138 JOO131138 JYK131138 KIG131138 KSC131138 LBY131138 LLU131138 LVQ131138 MFM131138 MPI131138 MZE131138 NJA131138 NSW131138 OCS131138 OMO131138 OWK131138 PGG131138 PQC131138 PZY131138 QJU131138 QTQ131138 RDM131138 RNI131138 RXE131138 SHA131138 SQW131138 TAS131138 TKO131138 TUK131138 UEG131138 UOC131138 UXY131138 VHU131138 VRQ131138 WBM131138 WLI131138 WVE131138 A196674 IS196674 SO196674 ACK196674 AMG196674 AWC196674 BFY196674 BPU196674 BZQ196674 CJM196674 CTI196674 DDE196674 DNA196674 DWW196674 EGS196674 EQO196674 FAK196674 FKG196674 FUC196674 GDY196674 GNU196674 GXQ196674 HHM196674 HRI196674 IBE196674 ILA196674 IUW196674 JES196674 JOO196674 JYK196674 KIG196674 KSC196674 LBY196674 LLU196674 LVQ196674 MFM196674 MPI196674 MZE196674 NJA196674 NSW196674 OCS196674 OMO196674 OWK196674 PGG196674 PQC196674 PZY196674 QJU196674 QTQ196674 RDM196674 RNI196674 RXE196674 SHA196674 SQW196674 TAS196674 TKO196674 TUK196674 UEG196674 UOC196674 UXY196674 VHU196674 VRQ196674 WBM196674 WLI196674 WVE196674 A262210 IS262210 SO262210 ACK262210 AMG262210 AWC262210 BFY262210 BPU262210 BZQ262210 CJM262210 CTI262210 DDE262210 DNA262210 DWW262210 EGS262210 EQO262210 FAK262210 FKG262210 FUC262210 GDY262210 GNU262210 GXQ262210 HHM262210 HRI262210 IBE262210 ILA262210 IUW262210 JES262210 JOO262210 JYK262210 KIG262210 KSC262210 LBY262210 LLU262210 LVQ262210 MFM262210 MPI262210 MZE262210 NJA262210 NSW262210 OCS262210 OMO262210 OWK262210 PGG262210 PQC262210 PZY262210 QJU262210 QTQ262210 RDM262210 RNI262210 RXE262210 SHA262210 SQW262210 TAS262210 TKO262210 TUK262210 UEG262210 UOC262210 UXY262210 VHU262210 VRQ262210 WBM262210 WLI262210 WVE262210 A327746 IS327746 SO327746 ACK327746 AMG327746 AWC327746 BFY327746 BPU327746 BZQ327746 CJM327746 CTI327746 DDE327746 DNA327746 DWW327746 EGS327746 EQO327746 FAK327746 FKG327746 FUC327746 GDY327746 GNU327746 GXQ327746 HHM327746 HRI327746 IBE327746 ILA327746 IUW327746 JES327746 JOO327746 JYK327746 KIG327746 KSC327746 LBY327746 LLU327746 LVQ327746 MFM327746 MPI327746 MZE327746 NJA327746 NSW327746 OCS327746 OMO327746 OWK327746 PGG327746 PQC327746 PZY327746 QJU327746 QTQ327746 RDM327746 RNI327746 RXE327746 SHA327746 SQW327746 TAS327746 TKO327746 TUK327746 UEG327746 UOC327746 UXY327746 VHU327746 VRQ327746 WBM327746 WLI327746 WVE327746 A393282 IS393282 SO393282 ACK393282 AMG393282 AWC393282 BFY393282 BPU393282 BZQ393282 CJM393282 CTI393282 DDE393282 DNA393282 DWW393282 EGS393282 EQO393282 FAK393282 FKG393282 FUC393282 GDY393282 GNU393282 GXQ393282 HHM393282 HRI393282 IBE393282 ILA393282 IUW393282 JES393282 JOO393282 JYK393282 KIG393282 KSC393282 LBY393282 LLU393282 LVQ393282 MFM393282 MPI393282 MZE393282 NJA393282 NSW393282 OCS393282 OMO393282 OWK393282 PGG393282 PQC393282 PZY393282 QJU393282 QTQ393282 RDM393282 RNI393282 RXE393282 SHA393282 SQW393282 TAS393282 TKO393282 TUK393282 UEG393282 UOC393282 UXY393282 VHU393282 VRQ393282 WBM393282 WLI393282 WVE393282 A458818 IS458818 SO458818 ACK458818 AMG458818 AWC458818 BFY458818 BPU458818 BZQ458818 CJM458818 CTI458818 DDE458818 DNA458818 DWW458818 EGS458818 EQO458818 FAK458818 FKG458818 FUC458818 GDY458818 GNU458818 GXQ458818 HHM458818 HRI458818 IBE458818 ILA458818 IUW458818 JES458818 JOO458818 JYK458818 KIG458818 KSC458818 LBY458818 LLU458818 LVQ458818 MFM458818 MPI458818 MZE458818 NJA458818 NSW458818 OCS458818 OMO458818 OWK458818 PGG458818 PQC458818 PZY458818 QJU458818 QTQ458818 RDM458818 RNI458818 RXE458818 SHA458818 SQW458818 TAS458818 TKO458818 TUK458818 UEG458818 UOC458818 UXY458818 VHU458818 VRQ458818 WBM458818 WLI458818 WVE458818 A524354 IS524354 SO524354 ACK524354 AMG524354 AWC524354 BFY524354 BPU524354 BZQ524354 CJM524354 CTI524354 DDE524354 DNA524354 DWW524354 EGS524354 EQO524354 FAK524354 FKG524354 FUC524354 GDY524354 GNU524354 GXQ524354 HHM524354 HRI524354 IBE524354 ILA524354 IUW524354 JES524354 JOO524354 JYK524354 KIG524354 KSC524354 LBY524354 LLU524354 LVQ524354 MFM524354 MPI524354 MZE524354 NJA524354 NSW524354 OCS524354 OMO524354 OWK524354 PGG524354 PQC524354 PZY524354 QJU524354 QTQ524354 RDM524354 RNI524354 RXE524354 SHA524354 SQW524354 TAS524354 TKO524354 TUK524354 UEG524354 UOC524354 UXY524354 VHU524354 VRQ524354 WBM524354 WLI524354 WVE524354 A589890 IS589890 SO589890 ACK589890 AMG589890 AWC589890 BFY589890 BPU589890 BZQ589890 CJM589890 CTI589890 DDE589890 DNA589890 DWW589890 EGS589890 EQO589890 FAK589890 FKG589890 FUC589890 GDY589890 GNU589890 GXQ589890 HHM589890 HRI589890 IBE589890 ILA589890 IUW589890 JES589890 JOO589890 JYK589890 KIG589890 KSC589890 LBY589890 LLU589890 LVQ589890 MFM589890 MPI589890 MZE589890 NJA589890 NSW589890 OCS589890 OMO589890 OWK589890 PGG589890 PQC589890 PZY589890 QJU589890 QTQ589890 RDM589890 RNI589890 RXE589890 SHA589890 SQW589890 TAS589890 TKO589890 TUK589890 UEG589890 UOC589890 UXY589890 VHU589890 VRQ589890 WBM589890 WLI589890 WVE589890 A655426 IS655426 SO655426 ACK655426 AMG655426 AWC655426 BFY655426 BPU655426 BZQ655426 CJM655426 CTI655426 DDE655426 DNA655426 DWW655426 EGS655426 EQO655426 FAK655426 FKG655426 FUC655426 GDY655426 GNU655426 GXQ655426 HHM655426 HRI655426 IBE655426 ILA655426 IUW655426 JES655426 JOO655426 JYK655426 KIG655426 KSC655426 LBY655426 LLU655426 LVQ655426 MFM655426 MPI655426 MZE655426 NJA655426 NSW655426 OCS655426 OMO655426 OWK655426 PGG655426 PQC655426 PZY655426 QJU655426 QTQ655426 RDM655426 RNI655426 RXE655426 SHA655426 SQW655426 TAS655426 TKO655426 TUK655426 UEG655426 UOC655426 UXY655426 VHU655426 VRQ655426 WBM655426 WLI655426 WVE655426 A720962 IS720962 SO720962 ACK720962 AMG720962 AWC720962 BFY720962 BPU720962 BZQ720962 CJM720962 CTI720962 DDE720962 DNA720962 DWW720962 EGS720962 EQO720962 FAK720962 FKG720962 FUC720962 GDY720962 GNU720962 GXQ720962 HHM720962 HRI720962 IBE720962 ILA720962 IUW720962 JES720962 JOO720962 JYK720962 KIG720962 KSC720962 LBY720962 LLU720962 LVQ720962 MFM720962 MPI720962 MZE720962 NJA720962 NSW720962 OCS720962 OMO720962 OWK720962 PGG720962 PQC720962 PZY720962 QJU720962 QTQ720962 RDM720962 RNI720962 RXE720962 SHA720962 SQW720962 TAS720962 TKO720962 TUK720962 UEG720962 UOC720962 UXY720962 VHU720962 VRQ720962 WBM720962 WLI720962 WVE720962 A786498 IS786498 SO786498 ACK786498 AMG786498 AWC786498 BFY786498 BPU786498 BZQ786498 CJM786498 CTI786498 DDE786498 DNA786498 DWW786498 EGS786498 EQO786498 FAK786498 FKG786498 FUC786498 GDY786498 GNU786498 GXQ786498 HHM786498 HRI786498 IBE786498 ILA786498 IUW786498 JES786498 JOO786498 JYK786498 KIG786498 KSC786498 LBY786498 LLU786498 LVQ786498 MFM786498 MPI786498 MZE786498 NJA786498 NSW786498 OCS786498 OMO786498 OWK786498 PGG786498 PQC786498 PZY786498 QJU786498 QTQ786498 RDM786498 RNI786498 RXE786498 SHA786498 SQW786498 TAS786498 TKO786498 TUK786498 UEG786498 UOC786498 UXY786498 VHU786498 VRQ786498 WBM786498 WLI786498 WVE786498 A852034 IS852034 SO852034 ACK852034 AMG852034 AWC852034 BFY852034 BPU852034 BZQ852034 CJM852034 CTI852034 DDE852034 DNA852034 DWW852034 EGS852034 EQO852034 FAK852034 FKG852034 FUC852034 GDY852034 GNU852034 GXQ852034 HHM852034 HRI852034 IBE852034 ILA852034 IUW852034 JES852034 JOO852034 JYK852034 KIG852034 KSC852034 LBY852034 LLU852034 LVQ852034 MFM852034 MPI852034 MZE852034 NJA852034 NSW852034 OCS852034 OMO852034 OWK852034 PGG852034 PQC852034 PZY852034 QJU852034 QTQ852034 RDM852034 RNI852034 RXE852034 SHA852034 SQW852034 TAS852034 TKO852034 TUK852034 UEG852034 UOC852034 UXY852034 VHU852034 VRQ852034 WBM852034 WLI852034 WVE852034 A917570 IS917570 SO917570 ACK917570 AMG917570 AWC917570 BFY917570 BPU917570 BZQ917570 CJM917570 CTI917570 DDE917570 DNA917570 DWW917570 EGS917570 EQO917570 FAK917570 FKG917570 FUC917570 GDY917570 GNU917570 GXQ917570 HHM917570 HRI917570 IBE917570 ILA917570 IUW917570 JES917570 JOO917570 JYK917570 KIG917570 KSC917570 LBY917570 LLU917570 LVQ917570 MFM917570 MPI917570 MZE917570 NJA917570 NSW917570 OCS917570 OMO917570 OWK917570 PGG917570 PQC917570 PZY917570 QJU917570 QTQ917570 RDM917570 RNI917570 RXE917570 SHA917570 SQW917570 TAS917570 TKO917570 TUK917570 UEG917570 UOC917570 UXY917570 VHU917570 VRQ917570 WBM917570 WLI917570 WVE917570 A983106 IS983106 SO983106 ACK983106 AMG983106 AWC983106 BFY983106 BPU983106 BZQ983106 CJM983106 CTI983106 DDE983106 DNA983106 DWW983106 EGS983106 EQO983106 FAK983106 FKG983106 FUC983106 GDY983106 GNU983106 GXQ983106 HHM983106 HRI983106 IBE983106 ILA983106 IUW983106 JES983106 JOO983106 JYK983106 KIG983106 KSC983106 LBY983106 LLU983106 LVQ983106 MFM983106 MPI983106 MZE983106 NJA983106 NSW983106 OCS983106 OMO983106 OWK983106 PGG983106 PQC983106 PZY983106 QJU983106 QTQ983106 RDM983106 RNI983106 RXE983106 SHA983106 SQW983106 TAS983106 TKO983106 TUK983106 UEG983106 UOC983106 UXY983106 VHU983106 VRQ983106 WBM983106 WLI983106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106 WLL983106 C65602 IV65602 SR65602 ACN65602 AMJ65602 AWF65602 BGB65602 BPX65602 BZT65602 CJP65602 CTL65602 DDH65602 DND65602 DWZ65602 EGV65602 EQR65602 FAN65602 FKJ65602 FUF65602 GEB65602 GNX65602 GXT65602 HHP65602 HRL65602 IBH65602 ILD65602 IUZ65602 JEV65602 JOR65602 JYN65602 KIJ65602 KSF65602 LCB65602 LLX65602 LVT65602 MFP65602 MPL65602 MZH65602 NJD65602 NSZ65602 OCV65602 OMR65602 OWN65602 PGJ65602 PQF65602 QAB65602 QJX65602 QTT65602 RDP65602 RNL65602 RXH65602 SHD65602 SQZ65602 TAV65602 TKR65602 TUN65602 UEJ65602 UOF65602 UYB65602 VHX65602 VRT65602 WBP65602 WLL65602 WVH65602 C131138 IV131138 SR131138 ACN131138 AMJ131138 AWF131138 BGB131138 BPX131138 BZT131138 CJP131138 CTL131138 DDH131138 DND131138 DWZ131138 EGV131138 EQR131138 FAN131138 FKJ131138 FUF131138 GEB131138 GNX131138 GXT131138 HHP131138 HRL131138 IBH131138 ILD131138 IUZ131138 JEV131138 JOR131138 JYN131138 KIJ131138 KSF131138 LCB131138 LLX131138 LVT131138 MFP131138 MPL131138 MZH131138 NJD131138 NSZ131138 OCV131138 OMR131138 OWN131138 PGJ131138 PQF131138 QAB131138 QJX131138 QTT131138 RDP131138 RNL131138 RXH131138 SHD131138 SQZ131138 TAV131138 TKR131138 TUN131138 UEJ131138 UOF131138 UYB131138 VHX131138 VRT131138 WBP131138 WLL131138 WVH131138 C196674 IV196674 SR196674 ACN196674 AMJ196674 AWF196674 BGB196674 BPX196674 BZT196674 CJP196674 CTL196674 DDH196674 DND196674 DWZ196674 EGV196674 EQR196674 FAN196674 FKJ196674 FUF196674 GEB196674 GNX196674 GXT196674 HHP196674 HRL196674 IBH196674 ILD196674 IUZ196674 JEV196674 JOR196674 JYN196674 KIJ196674 KSF196674 LCB196674 LLX196674 LVT196674 MFP196674 MPL196674 MZH196674 NJD196674 NSZ196674 OCV196674 OMR196674 OWN196674 PGJ196674 PQF196674 QAB196674 QJX196674 QTT196674 RDP196674 RNL196674 RXH196674 SHD196674 SQZ196674 TAV196674 TKR196674 TUN196674 UEJ196674 UOF196674 UYB196674 VHX196674 VRT196674 WBP196674 WLL196674 WVH196674 C262210 IV262210 SR262210 ACN262210 AMJ262210 AWF262210 BGB262210 BPX262210 BZT262210 CJP262210 CTL262210 DDH262210 DND262210 DWZ262210 EGV262210 EQR262210 FAN262210 FKJ262210 FUF262210 GEB262210 GNX262210 GXT262210 HHP262210 HRL262210 IBH262210 ILD262210 IUZ262210 JEV262210 JOR262210 JYN262210 KIJ262210 KSF262210 LCB262210 LLX262210 LVT262210 MFP262210 MPL262210 MZH262210 NJD262210 NSZ262210 OCV262210 OMR262210 OWN262210 PGJ262210 PQF262210 QAB262210 QJX262210 QTT262210 RDP262210 RNL262210 RXH262210 SHD262210 SQZ262210 TAV262210 TKR262210 TUN262210 UEJ262210 UOF262210 UYB262210 VHX262210 VRT262210 WBP262210 WLL262210 WVH262210 C327746 IV327746 SR327746 ACN327746 AMJ327746 AWF327746 BGB327746 BPX327746 BZT327746 CJP327746 CTL327746 DDH327746 DND327746 DWZ327746 EGV327746 EQR327746 FAN327746 FKJ327746 FUF327746 GEB327746 GNX327746 GXT327746 HHP327746 HRL327746 IBH327746 ILD327746 IUZ327746 JEV327746 JOR327746 JYN327746 KIJ327746 KSF327746 LCB327746 LLX327746 LVT327746 MFP327746 MPL327746 MZH327746 NJD327746 NSZ327746 OCV327746 OMR327746 OWN327746 PGJ327746 PQF327746 QAB327746 QJX327746 QTT327746 RDP327746 RNL327746 RXH327746 SHD327746 SQZ327746 TAV327746 TKR327746 TUN327746 UEJ327746 UOF327746 UYB327746 VHX327746 VRT327746 WBP327746 WLL327746 WVH327746 C393282 IV393282 SR393282 ACN393282 AMJ393282 AWF393282 BGB393282 BPX393282 BZT393282 CJP393282 CTL393282 DDH393282 DND393282 DWZ393282 EGV393282 EQR393282 FAN393282 FKJ393282 FUF393282 GEB393282 GNX393282 GXT393282 HHP393282 HRL393282 IBH393282 ILD393282 IUZ393282 JEV393282 JOR393282 JYN393282 KIJ393282 KSF393282 LCB393282 LLX393282 LVT393282 MFP393282 MPL393282 MZH393282 NJD393282 NSZ393282 OCV393282 OMR393282 OWN393282 PGJ393282 PQF393282 QAB393282 QJX393282 QTT393282 RDP393282 RNL393282 RXH393282 SHD393282 SQZ393282 TAV393282 TKR393282 TUN393282 UEJ393282 UOF393282 UYB393282 VHX393282 VRT393282 WBP393282 WLL393282 WVH393282 C458818 IV458818 SR458818 ACN458818 AMJ458818 AWF458818 BGB458818 BPX458818 BZT458818 CJP458818 CTL458818 DDH458818 DND458818 DWZ458818 EGV458818 EQR458818 FAN458818 FKJ458818 FUF458818 GEB458818 GNX458818 GXT458818 HHP458818 HRL458818 IBH458818 ILD458818 IUZ458818 JEV458818 JOR458818 JYN458818 KIJ458818 KSF458818 LCB458818 LLX458818 LVT458818 MFP458818 MPL458818 MZH458818 NJD458818 NSZ458818 OCV458818 OMR458818 OWN458818 PGJ458818 PQF458818 QAB458818 QJX458818 QTT458818 RDP458818 RNL458818 RXH458818 SHD458818 SQZ458818 TAV458818 TKR458818 TUN458818 UEJ458818 UOF458818 UYB458818 VHX458818 VRT458818 WBP458818 WLL458818 WVH458818 C524354 IV524354 SR524354 ACN524354 AMJ524354 AWF524354 BGB524354 BPX524354 BZT524354 CJP524354 CTL524354 DDH524354 DND524354 DWZ524354 EGV524354 EQR524354 FAN524354 FKJ524354 FUF524354 GEB524354 GNX524354 GXT524354 HHP524354 HRL524354 IBH524354 ILD524354 IUZ524354 JEV524354 JOR524354 JYN524354 KIJ524354 KSF524354 LCB524354 LLX524354 LVT524354 MFP524354 MPL524354 MZH524354 NJD524354 NSZ524354 OCV524354 OMR524354 OWN524354 PGJ524354 PQF524354 QAB524354 QJX524354 QTT524354 RDP524354 RNL524354 RXH524354 SHD524354 SQZ524354 TAV524354 TKR524354 TUN524354 UEJ524354 UOF524354 UYB524354 VHX524354 VRT524354 WBP524354 WLL524354 WVH524354 C589890 IV589890 SR589890 ACN589890 AMJ589890 AWF589890 BGB589890 BPX589890 BZT589890 CJP589890 CTL589890 DDH589890 DND589890 DWZ589890 EGV589890 EQR589890 FAN589890 FKJ589890 FUF589890 GEB589890 GNX589890 GXT589890 HHP589890 HRL589890 IBH589890 ILD589890 IUZ589890 JEV589890 JOR589890 JYN589890 KIJ589890 KSF589890 LCB589890 LLX589890 LVT589890 MFP589890 MPL589890 MZH589890 NJD589890 NSZ589890 OCV589890 OMR589890 OWN589890 PGJ589890 PQF589890 QAB589890 QJX589890 QTT589890 RDP589890 RNL589890 RXH589890 SHD589890 SQZ589890 TAV589890 TKR589890 TUN589890 UEJ589890 UOF589890 UYB589890 VHX589890 VRT589890 WBP589890 WLL589890 WVH589890 C655426 IV655426 SR655426 ACN655426 AMJ655426 AWF655426 BGB655426 BPX655426 BZT655426 CJP655426 CTL655426 DDH655426 DND655426 DWZ655426 EGV655426 EQR655426 FAN655426 FKJ655426 FUF655426 GEB655426 GNX655426 GXT655426 HHP655426 HRL655426 IBH655426 ILD655426 IUZ655426 JEV655426 JOR655426 JYN655426 KIJ655426 KSF655426 LCB655426 LLX655426 LVT655426 MFP655426 MPL655426 MZH655426 NJD655426 NSZ655426 OCV655426 OMR655426 OWN655426 PGJ655426 PQF655426 QAB655426 QJX655426 QTT655426 RDP655426 RNL655426 RXH655426 SHD655426 SQZ655426 TAV655426 TKR655426 TUN655426 UEJ655426 UOF655426 UYB655426 VHX655426 VRT655426 WBP655426 WLL655426 WVH655426 C720962 IV720962 SR720962 ACN720962 AMJ720962 AWF720962 BGB720962 BPX720962 BZT720962 CJP720962 CTL720962 DDH720962 DND720962 DWZ720962 EGV720962 EQR720962 FAN720962 FKJ720962 FUF720962 GEB720962 GNX720962 GXT720962 HHP720962 HRL720962 IBH720962 ILD720962 IUZ720962 JEV720962 JOR720962 JYN720962 KIJ720962 KSF720962 LCB720962 LLX720962 LVT720962 MFP720962 MPL720962 MZH720962 NJD720962 NSZ720962 OCV720962 OMR720962 OWN720962 PGJ720962 PQF720962 QAB720962 QJX720962 QTT720962 RDP720962 RNL720962 RXH720962 SHD720962 SQZ720962 TAV720962 TKR720962 TUN720962 UEJ720962 UOF720962 UYB720962 VHX720962 VRT720962 WBP720962 WLL720962 WVH720962 C786498 IV786498 SR786498 ACN786498 AMJ786498 AWF786498 BGB786498 BPX786498 BZT786498 CJP786498 CTL786498 DDH786498 DND786498 DWZ786498 EGV786498 EQR786498 FAN786498 FKJ786498 FUF786498 GEB786498 GNX786498 GXT786498 HHP786498 HRL786498 IBH786498 ILD786498 IUZ786498 JEV786498 JOR786498 JYN786498 KIJ786498 KSF786498 LCB786498 LLX786498 LVT786498 MFP786498 MPL786498 MZH786498 NJD786498 NSZ786498 OCV786498 OMR786498 OWN786498 PGJ786498 PQF786498 QAB786498 QJX786498 QTT786498 RDP786498 RNL786498 RXH786498 SHD786498 SQZ786498 TAV786498 TKR786498 TUN786498 UEJ786498 UOF786498 UYB786498 VHX786498 VRT786498 WBP786498 WLL786498 WVH786498 C852034 IV852034 SR852034 ACN852034 AMJ852034 AWF852034 BGB852034 BPX852034 BZT852034 CJP852034 CTL852034 DDH852034 DND852034 DWZ852034 EGV852034 EQR852034 FAN852034 FKJ852034 FUF852034 GEB852034 GNX852034 GXT852034 HHP852034 HRL852034 IBH852034 ILD852034 IUZ852034 JEV852034 JOR852034 JYN852034 KIJ852034 KSF852034 LCB852034 LLX852034 LVT852034 MFP852034 MPL852034 MZH852034 NJD852034 NSZ852034 OCV852034 OMR852034 OWN852034 PGJ852034 PQF852034 QAB852034 QJX852034 QTT852034 RDP852034 RNL852034 RXH852034 SHD852034 SQZ852034 TAV852034 TKR852034 TUN852034 UEJ852034 UOF852034 UYB852034 VHX852034 VRT852034 WBP852034 WLL852034 WVH852034 C917570 IV917570 SR917570 ACN917570 AMJ917570 AWF917570 BGB917570 BPX917570 BZT917570 CJP917570 CTL917570 DDH917570 DND917570 DWZ917570 EGV917570 EQR917570 FAN917570 FKJ917570 FUF917570 GEB917570 GNX917570 GXT917570 HHP917570 HRL917570 IBH917570 ILD917570 IUZ917570 JEV917570 JOR917570 JYN917570 KIJ917570 KSF917570 LCB917570 LLX917570 LVT917570 MFP917570 MPL917570 MZH917570 NJD917570 NSZ917570 OCV917570 OMR917570 OWN917570 PGJ917570 PQF917570 QAB917570 QJX917570 QTT917570 RDP917570 RNL917570 RXH917570 SHD917570 SQZ917570 TAV917570 TKR917570 TUN917570 UEJ917570 UOF917570 UYB917570 VHX917570 VRT917570 WBP917570 WLL917570 WVH917570 C983106 IV983106 SR983106 ACN983106 AMJ983106 AWF983106 BGB983106 BPX983106 BZT983106 CJP983106 CTL983106 DDH983106 DND983106 DWZ983106 EGV983106 EQR983106 FAN983106 FKJ983106 FUF983106 GEB983106 GNX983106 GXT983106 HHP983106 HRL983106 IBH983106 ILD983106 IUZ983106 JEV983106 JOR983106 JYN983106 KIJ983106 KSF983106 LCB983106 LLX983106 LVT983106 MFP983106 MPL983106 MZH983106 NJD983106 NSZ983106 OCV983106 OMR983106 OWN983106 PGJ983106 PQF983106 QAB983106 QJX983106 QTT983106 RDP983106 RNL983106 RXH983106 SHD983106 SQZ983106 TAV983106 TKR983106 TUN983106 UEJ983106 UOF983106 UYB983106 VHX983106 VRT983106 WBP983106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 right="0.7" top="0.75" bottom="0.75" header="0.3" footer="0.3"/>
  <pageSetup orientation="portrait" horizontalDpi="4294967295" verticalDpi="4294967295" r:id="rId1"/>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7"/>
  <dimension ref="A2:Z164"/>
  <sheetViews>
    <sheetView topLeftCell="B1" zoomScale="80" zoomScaleNormal="80" workbookViewId="0">
      <selection activeCell="B26" sqref="B26"/>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18" width="44" style="1" customWidth="1"/>
    <col min="19" max="19" width="42.28515625" style="1" customWidth="1"/>
    <col min="20"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219</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60">
        <v>28</v>
      </c>
      <c r="D10" s="1260"/>
      <c r="E10" s="1261"/>
      <c r="F10" s="6"/>
      <c r="G10" s="6"/>
      <c r="H10" s="6"/>
      <c r="I10" s="6"/>
      <c r="J10" s="6"/>
      <c r="K10" s="6"/>
      <c r="L10" s="6"/>
      <c r="M10" s="6"/>
      <c r="N10" s="7"/>
    </row>
    <row r="11" spans="2:16" ht="16.5" thickBot="1">
      <c r="B11" s="8" t="s">
        <v>8</v>
      </c>
      <c r="C11" s="207">
        <v>41982</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c r="B14" s="1262" t="s">
        <v>9</v>
      </c>
      <c r="C14" s="1262"/>
      <c r="D14" s="17" t="s">
        <v>10</v>
      </c>
      <c r="E14" s="17" t="s">
        <v>11</v>
      </c>
      <c r="F14" s="17" t="s">
        <v>12</v>
      </c>
      <c r="G14" s="776"/>
      <c r="I14" s="19"/>
      <c r="J14" s="19"/>
      <c r="K14" s="19"/>
      <c r="L14" s="19"/>
      <c r="M14" s="19"/>
      <c r="N14" s="16"/>
    </row>
    <row r="15" spans="2:16">
      <c r="B15" s="1262"/>
      <c r="C15" s="1262"/>
      <c r="D15" s="17">
        <v>1</v>
      </c>
      <c r="E15" s="20">
        <v>2088281000</v>
      </c>
      <c r="F15" s="208">
        <v>1000</v>
      </c>
      <c r="G15" s="779"/>
      <c r="I15" s="23"/>
      <c r="J15" s="23"/>
      <c r="K15" s="23"/>
      <c r="L15" s="23"/>
      <c r="M15" s="23"/>
      <c r="N15" s="16"/>
    </row>
    <row r="16" spans="2:16">
      <c r="B16" s="1262"/>
      <c r="C16" s="1262"/>
      <c r="D16" s="17">
        <v>2</v>
      </c>
      <c r="E16" s="20"/>
      <c r="F16" s="208"/>
      <c r="G16" s="779"/>
      <c r="I16" s="23"/>
      <c r="J16" s="23"/>
      <c r="K16" s="23"/>
      <c r="L16" s="23"/>
      <c r="M16" s="23"/>
      <c r="N16" s="16"/>
    </row>
    <row r="17" spans="1:14">
      <c r="B17" s="1262"/>
      <c r="C17" s="1262"/>
      <c r="D17" s="17">
        <v>3</v>
      </c>
      <c r="E17" s="20"/>
      <c r="F17" s="208"/>
      <c r="G17" s="779"/>
      <c r="I17" s="23"/>
      <c r="J17" s="23"/>
      <c r="K17" s="23"/>
      <c r="L17" s="23"/>
      <c r="M17" s="23"/>
      <c r="N17" s="16"/>
    </row>
    <row r="18" spans="1:14">
      <c r="B18" s="1262"/>
      <c r="C18" s="1262"/>
      <c r="D18" s="17">
        <v>4</v>
      </c>
      <c r="E18" s="24"/>
      <c r="F18" s="208"/>
      <c r="G18" s="779"/>
      <c r="H18" s="25"/>
      <c r="I18" s="23"/>
      <c r="J18" s="23"/>
      <c r="K18" s="23"/>
      <c r="L18" s="23"/>
      <c r="M18" s="23"/>
      <c r="N18" s="26"/>
    </row>
    <row r="19" spans="1:14">
      <c r="B19" s="1262"/>
      <c r="C19" s="1262"/>
      <c r="D19" s="17">
        <v>5</v>
      </c>
      <c r="E19" s="24"/>
      <c r="F19" s="208"/>
      <c r="G19" s="779"/>
      <c r="H19" s="25"/>
      <c r="I19" s="27"/>
      <c r="J19" s="27"/>
      <c r="K19" s="27"/>
      <c r="L19" s="27"/>
      <c r="M19" s="27"/>
      <c r="N19" s="26"/>
    </row>
    <row r="20" spans="1:14">
      <c r="B20" s="1262"/>
      <c r="C20" s="1262"/>
      <c r="D20" s="17">
        <v>6</v>
      </c>
      <c r="E20" s="24"/>
      <c r="F20" s="208"/>
      <c r="G20" s="779"/>
      <c r="H20" s="25"/>
      <c r="I20" s="15"/>
      <c r="J20" s="15"/>
      <c r="K20" s="15"/>
      <c r="L20" s="15"/>
      <c r="M20" s="15"/>
      <c r="N20" s="26"/>
    </row>
    <row r="21" spans="1:14">
      <c r="B21" s="1262"/>
      <c r="C21" s="1262"/>
      <c r="D21" s="17">
        <v>7</v>
      </c>
      <c r="E21" s="24"/>
      <c r="F21" s="208"/>
      <c r="G21" s="779"/>
      <c r="H21" s="25"/>
      <c r="I21" s="15"/>
      <c r="J21" s="15"/>
      <c r="K21" s="15"/>
      <c r="L21" s="15"/>
      <c r="M21" s="15"/>
      <c r="N21" s="26"/>
    </row>
    <row r="22" spans="1:14" ht="15.75" thickBot="1">
      <c r="B22" s="1263" t="s">
        <v>13</v>
      </c>
      <c r="C22" s="1264"/>
      <c r="D22" s="17"/>
      <c r="E22" s="20">
        <f>E15</f>
        <v>2088281000</v>
      </c>
      <c r="F22" s="208">
        <f>F15</f>
        <v>1000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c r="C24" s="209">
        <f>+F22*0.8</f>
        <v>800</v>
      </c>
      <c r="D24" s="192"/>
      <c r="E24" s="210">
        <f>E22</f>
        <v>2088281000</v>
      </c>
      <c r="F24" s="37"/>
      <c r="G24" s="37"/>
      <c r="H24" s="37"/>
      <c r="I24" s="38"/>
      <c r="J24" s="38"/>
      <c r="K24" s="38"/>
      <c r="L24" s="38"/>
      <c r="M24" s="38"/>
    </row>
    <row r="25" spans="1:14">
      <c r="A25" s="39"/>
      <c r="C25" s="40"/>
      <c r="D25" s="23"/>
      <c r="E25" s="41"/>
      <c r="F25" s="37"/>
      <c r="G25" s="37"/>
      <c r="H25" s="37"/>
      <c r="I25" s="38"/>
      <c r="J25" s="38"/>
      <c r="K25" s="38"/>
      <c r="L25" s="38"/>
      <c r="M25" s="38"/>
    </row>
    <row r="26" spans="1:14">
      <c r="A26" s="39"/>
      <c r="C26" s="40"/>
      <c r="D26" s="23"/>
      <c r="E26" s="41"/>
      <c r="F26" s="37"/>
      <c r="G26" s="37"/>
      <c r="H26" s="37"/>
      <c r="I26" s="38"/>
      <c r="J26" s="38"/>
      <c r="K26" s="38"/>
      <c r="L26" s="38"/>
      <c r="M26" s="38"/>
    </row>
    <row r="27" spans="1:14">
      <c r="A27" s="39"/>
      <c r="B27" s="42" t="s">
        <v>16</v>
      </c>
      <c r="C27"/>
      <c r="D27"/>
      <c r="E27"/>
      <c r="F27"/>
      <c r="G27"/>
      <c r="H27"/>
      <c r="I27" s="15"/>
      <c r="J27" s="15"/>
      <c r="K27" s="15"/>
      <c r="L27" s="15"/>
      <c r="M27" s="15"/>
      <c r="N27" s="16"/>
    </row>
    <row r="28" spans="1:14">
      <c r="A28" s="39"/>
      <c r="B28"/>
      <c r="C28"/>
      <c r="D28"/>
      <c r="E28"/>
      <c r="F28"/>
      <c r="G28"/>
      <c r="H28"/>
      <c r="I28" s="15"/>
      <c r="J28" s="15"/>
      <c r="K28" s="15"/>
      <c r="L28" s="15"/>
      <c r="M28" s="15"/>
      <c r="N28" s="16"/>
    </row>
    <row r="29" spans="1:14">
      <c r="A29" s="39"/>
      <c r="B29" s="43" t="s">
        <v>17</v>
      </c>
      <c r="C29" s="43" t="s">
        <v>18</v>
      </c>
      <c r="D29" s="43" t="s">
        <v>19</v>
      </c>
      <c r="E29"/>
      <c r="F29"/>
      <c r="G29"/>
      <c r="H29"/>
      <c r="I29" s="15"/>
      <c r="J29" s="15"/>
      <c r="K29" s="15"/>
      <c r="L29" s="15"/>
      <c r="M29" s="15"/>
      <c r="N29" s="16"/>
    </row>
    <row r="30" spans="1:14">
      <c r="A30" s="39"/>
      <c r="B30" s="44" t="s">
        <v>20</v>
      </c>
      <c r="C30" s="45" t="s">
        <v>186</v>
      </c>
      <c r="D30" s="45"/>
      <c r="E30"/>
      <c r="F30"/>
      <c r="G30"/>
      <c r="H30"/>
      <c r="I30" s="15"/>
      <c r="J30" s="15"/>
      <c r="K30" s="15"/>
      <c r="L30" s="15"/>
      <c r="M30" s="15"/>
      <c r="N30" s="16"/>
    </row>
    <row r="31" spans="1:14">
      <c r="A31" s="39"/>
      <c r="B31" s="44" t="s">
        <v>21</v>
      </c>
      <c r="C31" s="45"/>
      <c r="D31" s="45" t="s">
        <v>186</v>
      </c>
      <c r="E31"/>
      <c r="F31"/>
      <c r="G31"/>
      <c r="H31"/>
      <c r="I31" s="15"/>
      <c r="J31" s="15"/>
      <c r="K31" s="15"/>
      <c r="L31" s="15"/>
      <c r="M31" s="15"/>
      <c r="N31" s="16"/>
    </row>
    <row r="32" spans="1:14">
      <c r="A32" s="39"/>
      <c r="B32" s="44" t="s">
        <v>22</v>
      </c>
      <c r="C32" s="45" t="s">
        <v>186</v>
      </c>
      <c r="D32" s="45"/>
      <c r="E32"/>
      <c r="F32"/>
      <c r="G32"/>
      <c r="H32"/>
      <c r="I32" s="15"/>
      <c r="J32" s="15"/>
      <c r="K32" s="15"/>
      <c r="L32" s="15"/>
      <c r="M32" s="15"/>
      <c r="N32" s="16"/>
    </row>
    <row r="33" spans="1:17">
      <c r="A33" s="39"/>
      <c r="B33" s="44" t="s">
        <v>23</v>
      </c>
      <c r="C33" s="45"/>
      <c r="D33" s="45" t="s">
        <v>186</v>
      </c>
      <c r="E33"/>
      <c r="F33"/>
      <c r="G33"/>
      <c r="H33"/>
      <c r="I33" s="15"/>
      <c r="J33" s="15"/>
      <c r="K33" s="15"/>
      <c r="L33" s="15"/>
      <c r="M33" s="15"/>
      <c r="N33" s="16"/>
    </row>
    <row r="34" spans="1:17">
      <c r="A34" s="39"/>
      <c r="B34" s="117" t="s">
        <v>24</v>
      </c>
      <c r="C34" s="47" t="s">
        <v>186</v>
      </c>
      <c r="D34" s="47"/>
      <c r="E34"/>
      <c r="F34"/>
      <c r="G34"/>
      <c r="H34"/>
      <c r="I34" s="15"/>
      <c r="J34" s="15"/>
      <c r="K34" s="15"/>
      <c r="L34" s="15"/>
      <c r="M34" s="15"/>
      <c r="N34" s="16"/>
    </row>
    <row r="35" spans="1:17">
      <c r="A35" s="39"/>
      <c r="B35"/>
      <c r="C35"/>
      <c r="D35"/>
      <c r="E35"/>
      <c r="F35"/>
      <c r="G35"/>
      <c r="H35"/>
      <c r="I35" s="15"/>
      <c r="J35" s="15"/>
      <c r="K35" s="15"/>
      <c r="L35" s="15"/>
      <c r="M35" s="15"/>
      <c r="N35" s="16"/>
    </row>
    <row r="36" spans="1:17">
      <c r="A36" s="39"/>
      <c r="B36" s="42" t="s">
        <v>25</v>
      </c>
      <c r="C36"/>
      <c r="D36"/>
      <c r="E36"/>
      <c r="F36"/>
      <c r="G36"/>
      <c r="H36"/>
      <c r="I36" s="15"/>
      <c r="J36" s="15"/>
      <c r="K36" s="15"/>
      <c r="L36" s="15"/>
      <c r="M36" s="15"/>
      <c r="N36" s="16"/>
    </row>
    <row r="37" spans="1:17">
      <c r="A37" s="39"/>
      <c r="B37"/>
      <c r="C37"/>
      <c r="D37"/>
      <c r="E37"/>
      <c r="F37"/>
      <c r="G37"/>
      <c r="H37"/>
      <c r="I37" s="15"/>
      <c r="J37" s="15"/>
      <c r="K37" s="15"/>
      <c r="L37" s="15"/>
      <c r="M37" s="15"/>
      <c r="N37" s="16"/>
    </row>
    <row r="38" spans="1:17">
      <c r="A38" s="39"/>
      <c r="B38"/>
      <c r="C38"/>
      <c r="D38"/>
      <c r="E38"/>
      <c r="F38"/>
      <c r="G38"/>
      <c r="H38"/>
      <c r="I38" s="15"/>
      <c r="J38" s="15"/>
      <c r="K38" s="15"/>
      <c r="L38" s="15"/>
      <c r="M38" s="15"/>
      <c r="N38" s="16"/>
    </row>
    <row r="39" spans="1:17">
      <c r="A39" s="39"/>
      <c r="B39" s="43" t="s">
        <v>17</v>
      </c>
      <c r="C39" s="43" t="s">
        <v>26</v>
      </c>
      <c r="D39" s="48" t="s">
        <v>27</v>
      </c>
      <c r="E39" s="48" t="s">
        <v>28</v>
      </c>
      <c r="F39"/>
      <c r="G39"/>
      <c r="H39"/>
      <c r="I39" s="15"/>
      <c r="J39" s="15"/>
      <c r="K39" s="15"/>
      <c r="L39" s="15"/>
      <c r="M39" s="15"/>
      <c r="N39" s="16"/>
    </row>
    <row r="40" spans="1:17" ht="28.5">
      <c r="A40" s="39"/>
      <c r="B40" s="49" t="s">
        <v>29</v>
      </c>
      <c r="C40" s="50">
        <v>40</v>
      </c>
      <c r="D40" s="45">
        <v>40</v>
      </c>
      <c r="E40" s="1265">
        <f>+D40+D41</f>
        <v>40</v>
      </c>
      <c r="F40"/>
      <c r="G40"/>
      <c r="H40"/>
      <c r="I40" s="15"/>
      <c r="J40" s="15"/>
      <c r="K40" s="15"/>
      <c r="L40" s="15"/>
      <c r="M40" s="15"/>
      <c r="N40" s="16"/>
    </row>
    <row r="41" spans="1:17" ht="57">
      <c r="A41" s="39"/>
      <c r="B41" s="49" t="s">
        <v>30</v>
      </c>
      <c r="C41" s="50">
        <v>60</v>
      </c>
      <c r="D41" s="45">
        <f>+F163</f>
        <v>0</v>
      </c>
      <c r="E41" s="1266"/>
      <c r="F41"/>
      <c r="G41"/>
      <c r="H41"/>
      <c r="I41" s="15"/>
      <c r="J41" s="15"/>
      <c r="K41" s="15"/>
      <c r="L41" s="15"/>
      <c r="M41" s="15"/>
      <c r="N41" s="16"/>
    </row>
    <row r="42" spans="1:17">
      <c r="A42" s="39"/>
      <c r="C42" s="40"/>
      <c r="D42" s="23"/>
      <c r="E42" s="41"/>
      <c r="F42" s="37"/>
      <c r="G42" s="37"/>
      <c r="H42" s="37"/>
      <c r="I42" s="38"/>
      <c r="J42" s="38"/>
      <c r="K42" s="38"/>
      <c r="L42" s="38"/>
      <c r="M42" s="38"/>
    </row>
    <row r="43" spans="1:17">
      <c r="A43" s="39"/>
      <c r="C43" s="40"/>
      <c r="D43" s="23"/>
      <c r="E43" s="41"/>
      <c r="F43" s="37"/>
      <c r="G43" s="37"/>
      <c r="H43" s="37"/>
      <c r="I43" s="38"/>
      <c r="J43" s="38"/>
      <c r="K43" s="38"/>
      <c r="L43" s="38"/>
      <c r="M43" s="38"/>
    </row>
    <row r="44" spans="1:17">
      <c r="A44" s="39"/>
      <c r="C44" s="40"/>
      <c r="D44" s="23"/>
      <c r="E44" s="41"/>
      <c r="F44" s="37"/>
      <c r="G44" s="37"/>
      <c r="H44" s="37"/>
      <c r="I44" s="38"/>
      <c r="J44" s="38"/>
      <c r="K44" s="38"/>
      <c r="L44" s="38"/>
      <c r="M44" s="38"/>
    </row>
    <row r="45" spans="1:17" ht="15.75" thickBot="1">
      <c r="M45" s="1267"/>
      <c r="N45" s="1267"/>
    </row>
    <row r="46" spans="1:17">
      <c r="B46" s="42" t="s">
        <v>32</v>
      </c>
      <c r="M46" s="51"/>
      <c r="N46" s="51"/>
    </row>
    <row r="47" spans="1:17" ht="15.75" thickBot="1">
      <c r="M47" s="51"/>
      <c r="N47" s="51"/>
    </row>
    <row r="48" spans="1:17" s="15" customFormat="1" ht="60">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192">
      <c r="A49" s="150">
        <v>1</v>
      </c>
      <c r="B49" s="153" t="s">
        <v>219</v>
      </c>
      <c r="C49" s="153" t="s">
        <v>219</v>
      </c>
      <c r="D49" s="153" t="s">
        <v>220</v>
      </c>
      <c r="E49" s="198" t="s">
        <v>221</v>
      </c>
      <c r="F49" s="155" t="s">
        <v>222</v>
      </c>
      <c r="G49" s="184" t="s">
        <v>223</v>
      </c>
      <c r="H49" s="156">
        <v>41206</v>
      </c>
      <c r="I49" s="156">
        <v>41274</v>
      </c>
      <c r="J49" s="157" t="s">
        <v>19</v>
      </c>
      <c r="K49" s="211">
        <f>(DAYS360(H49,I49)-6)/30</f>
        <v>2.0333333333333332</v>
      </c>
      <c r="L49" s="211">
        <v>0</v>
      </c>
      <c r="M49" s="173">
        <v>160</v>
      </c>
      <c r="N49" s="173" t="s">
        <v>223</v>
      </c>
      <c r="O49" s="160">
        <v>105550080</v>
      </c>
      <c r="P49" s="160">
        <v>106</v>
      </c>
      <c r="Q49" s="174"/>
      <c r="R49" s="175"/>
      <c r="S49" s="175"/>
      <c r="T49" s="175"/>
      <c r="U49" s="175"/>
      <c r="V49" s="175"/>
      <c r="W49" s="175"/>
      <c r="X49" s="175"/>
      <c r="Y49" s="175"/>
      <c r="Z49" s="175"/>
    </row>
    <row r="50" spans="1:26" s="162" customFormat="1" ht="120">
      <c r="A50" s="150">
        <f>+A49+1</f>
        <v>2</v>
      </c>
      <c r="B50" s="153" t="s">
        <v>219</v>
      </c>
      <c r="C50" s="153" t="s">
        <v>219</v>
      </c>
      <c r="D50" s="153" t="s">
        <v>220</v>
      </c>
      <c r="E50" s="198" t="s">
        <v>224</v>
      </c>
      <c r="F50" s="155" t="s">
        <v>225</v>
      </c>
      <c r="G50" s="184" t="s">
        <v>223</v>
      </c>
      <c r="H50" s="156">
        <v>40907</v>
      </c>
      <c r="I50" s="156">
        <v>41943</v>
      </c>
      <c r="J50" s="157" t="s">
        <v>19</v>
      </c>
      <c r="K50" s="211">
        <f>(DAYS360(H50,I50))/30-11</f>
        <v>23</v>
      </c>
      <c r="L50" s="211">
        <v>11</v>
      </c>
      <c r="M50" s="173">
        <v>57</v>
      </c>
      <c r="N50" s="173" t="s">
        <v>223</v>
      </c>
      <c r="O50" s="160">
        <v>2235846986</v>
      </c>
      <c r="P50" s="160">
        <v>107</v>
      </c>
      <c r="Q50" s="174"/>
      <c r="R50" s="175"/>
      <c r="S50" s="175"/>
      <c r="T50" s="175"/>
      <c r="U50" s="175"/>
      <c r="V50" s="175"/>
      <c r="W50" s="175"/>
      <c r="X50" s="175"/>
      <c r="Y50" s="175"/>
      <c r="Z50" s="175"/>
    </row>
    <row r="51" spans="1:26" s="162" customFormat="1">
      <c r="A51" s="150">
        <f t="shared" ref="A51:A56" si="0">+A50+1</f>
        <v>3</v>
      </c>
      <c r="B51" s="153"/>
      <c r="C51" s="153"/>
      <c r="D51" s="153"/>
      <c r="E51" s="198"/>
      <c r="F51" s="155"/>
      <c r="G51" s="155"/>
      <c r="H51" s="156"/>
      <c r="I51" s="156"/>
      <c r="J51" s="157"/>
      <c r="K51" s="211">
        <v>0</v>
      </c>
      <c r="L51" s="157"/>
      <c r="M51" s="173"/>
      <c r="N51" s="173"/>
      <c r="O51" s="160"/>
      <c r="P51" s="160"/>
      <c r="Q51" s="174"/>
      <c r="R51" s="175"/>
      <c r="S51" s="175"/>
      <c r="T51" s="175"/>
      <c r="U51" s="175"/>
      <c r="V51" s="175"/>
      <c r="W51" s="175"/>
      <c r="X51" s="175"/>
      <c r="Y51" s="175"/>
      <c r="Z51" s="175"/>
    </row>
    <row r="52" spans="1:26" s="162" customFormat="1">
      <c r="A52" s="150">
        <f t="shared" si="0"/>
        <v>4</v>
      </c>
      <c r="B52" s="153"/>
      <c r="C52" s="152"/>
      <c r="D52" s="153"/>
      <c r="E52" s="198"/>
      <c r="F52" s="155"/>
      <c r="G52" s="155"/>
      <c r="H52" s="156"/>
      <c r="I52" s="156"/>
      <c r="J52" s="157"/>
      <c r="K52" s="211">
        <f t="shared" ref="K52:K56" si="1">(DAYS360(H52,I52))/30</f>
        <v>0</v>
      </c>
      <c r="L52" s="157"/>
      <c r="M52" s="173"/>
      <c r="N52" s="173"/>
      <c r="O52" s="160"/>
      <c r="P52" s="160"/>
      <c r="Q52" s="174"/>
      <c r="R52" s="175"/>
      <c r="S52" s="175"/>
      <c r="T52" s="175"/>
      <c r="U52" s="175"/>
      <c r="V52" s="175"/>
      <c r="W52" s="175"/>
      <c r="X52" s="175"/>
      <c r="Y52" s="175"/>
      <c r="Z52" s="175"/>
    </row>
    <row r="53" spans="1:26" s="162" customFormat="1">
      <c r="A53" s="150">
        <f t="shared" si="0"/>
        <v>5</v>
      </c>
      <c r="B53" s="153"/>
      <c r="C53" s="152"/>
      <c r="D53" s="153"/>
      <c r="E53" s="198"/>
      <c r="F53" s="155"/>
      <c r="G53" s="155"/>
      <c r="H53" s="155"/>
      <c r="I53" s="156"/>
      <c r="J53" s="157"/>
      <c r="K53" s="211">
        <f t="shared" si="1"/>
        <v>0</v>
      </c>
      <c r="L53" s="157"/>
      <c r="M53" s="173"/>
      <c r="N53" s="173"/>
      <c r="O53" s="160"/>
      <c r="P53" s="160"/>
      <c r="Q53" s="174"/>
      <c r="R53" s="175"/>
      <c r="S53" s="175"/>
      <c r="T53" s="175"/>
      <c r="U53" s="175"/>
      <c r="V53" s="175"/>
      <c r="W53" s="175"/>
      <c r="X53" s="175"/>
      <c r="Y53" s="175"/>
      <c r="Z53" s="175"/>
    </row>
    <row r="54" spans="1:26" s="162" customFormat="1">
      <c r="A54" s="150">
        <f t="shared" si="0"/>
        <v>6</v>
      </c>
      <c r="B54" s="153"/>
      <c r="C54" s="152"/>
      <c r="D54" s="153"/>
      <c r="E54" s="198"/>
      <c r="F54" s="155"/>
      <c r="G54" s="155"/>
      <c r="H54" s="155"/>
      <c r="I54" s="156"/>
      <c r="J54" s="157"/>
      <c r="K54" s="211">
        <f t="shared" si="1"/>
        <v>0</v>
      </c>
      <c r="L54" s="157"/>
      <c r="M54" s="173"/>
      <c r="N54" s="173"/>
      <c r="O54" s="160"/>
      <c r="P54" s="160"/>
      <c r="Q54" s="174"/>
      <c r="R54" s="175"/>
      <c r="S54" s="175"/>
      <c r="T54" s="175"/>
      <c r="U54" s="175"/>
      <c r="V54" s="175"/>
      <c r="W54" s="175"/>
      <c r="X54" s="175"/>
      <c r="Y54" s="175"/>
      <c r="Z54" s="175"/>
    </row>
    <row r="55" spans="1:26" s="162" customFormat="1">
      <c r="A55" s="150">
        <f t="shared" si="0"/>
        <v>7</v>
      </c>
      <c r="B55" s="153"/>
      <c r="C55" s="152"/>
      <c r="D55" s="153"/>
      <c r="E55" s="198"/>
      <c r="F55" s="155"/>
      <c r="G55" s="155"/>
      <c r="H55" s="155"/>
      <c r="I55" s="156"/>
      <c r="J55" s="157"/>
      <c r="K55" s="211">
        <f t="shared" si="1"/>
        <v>0</v>
      </c>
      <c r="L55" s="157"/>
      <c r="M55" s="173"/>
      <c r="N55" s="173"/>
      <c r="O55" s="160"/>
      <c r="P55" s="160"/>
      <c r="Q55" s="174"/>
      <c r="R55" s="175"/>
      <c r="S55" s="175"/>
      <c r="T55" s="175"/>
      <c r="U55" s="175"/>
      <c r="V55" s="175"/>
      <c r="W55" s="175"/>
      <c r="X55" s="175"/>
      <c r="Y55" s="175"/>
      <c r="Z55" s="175"/>
    </row>
    <row r="56" spans="1:26" s="162" customFormat="1">
      <c r="A56" s="150">
        <f t="shared" si="0"/>
        <v>8</v>
      </c>
      <c r="B56" s="153"/>
      <c r="C56" s="152"/>
      <c r="D56" s="153"/>
      <c r="E56" s="198"/>
      <c r="F56" s="155"/>
      <c r="G56" s="155"/>
      <c r="H56" s="155"/>
      <c r="I56" s="156"/>
      <c r="J56" s="157"/>
      <c r="K56" s="211">
        <f t="shared" si="1"/>
        <v>0</v>
      </c>
      <c r="L56" s="157"/>
      <c r="M56" s="173"/>
      <c r="N56" s="173"/>
      <c r="O56" s="160"/>
      <c r="P56" s="160"/>
      <c r="Q56" s="174"/>
      <c r="R56" s="175"/>
      <c r="S56" s="175"/>
      <c r="T56" s="175"/>
      <c r="U56" s="175"/>
      <c r="V56" s="175"/>
      <c r="W56" s="175"/>
      <c r="X56" s="175"/>
      <c r="Y56" s="175"/>
      <c r="Z56" s="175"/>
    </row>
    <row r="57" spans="1:26" s="162" customFormat="1">
      <c r="A57" s="150"/>
      <c r="B57" s="151" t="s">
        <v>28</v>
      </c>
      <c r="C57" s="152"/>
      <c r="D57" s="153"/>
      <c r="E57" s="198"/>
      <c r="F57" s="155"/>
      <c r="G57" s="155"/>
      <c r="H57" s="155"/>
      <c r="I57" s="156"/>
      <c r="J57" s="157"/>
      <c r="K57" s="158">
        <f t="shared" ref="K57" si="2">SUM(K49:K56)</f>
        <v>25.033333333333331</v>
      </c>
      <c r="L57" s="158">
        <f t="shared" ref="L57:N57" si="3">SUM(L49:L56)</f>
        <v>11</v>
      </c>
      <c r="M57" s="212">
        <f t="shared" si="3"/>
        <v>217</v>
      </c>
      <c r="N57" s="158">
        <f t="shared" si="3"/>
        <v>0</v>
      </c>
      <c r="O57" s="160"/>
      <c r="P57" s="160"/>
      <c r="Q57" s="161"/>
    </row>
    <row r="58" spans="1:26" s="112" customFormat="1">
      <c r="E58" s="163"/>
    </row>
    <row r="59" spans="1:26" s="112" customFormat="1">
      <c r="B59" s="1253" t="s">
        <v>60</v>
      </c>
      <c r="C59" s="1253" t="s">
        <v>61</v>
      </c>
      <c r="D59" s="1255" t="s">
        <v>62</v>
      </c>
      <c r="E59" s="1255"/>
    </row>
    <row r="60" spans="1:26" s="112" customFormat="1">
      <c r="B60" s="1254"/>
      <c r="C60" s="1254"/>
      <c r="D60" s="164" t="s">
        <v>63</v>
      </c>
      <c r="E60" s="165" t="s">
        <v>64</v>
      </c>
    </row>
    <row r="61" spans="1:26" s="112" customFormat="1" ht="18.75">
      <c r="B61" s="166" t="s">
        <v>65</v>
      </c>
      <c r="C61" s="167">
        <f>+K57</f>
        <v>25.033333333333331</v>
      </c>
      <c r="D61" s="118" t="s">
        <v>184</v>
      </c>
      <c r="E61" s="118"/>
      <c r="F61" s="168"/>
      <c r="G61" s="168"/>
      <c r="H61" s="168"/>
      <c r="I61" s="168"/>
      <c r="J61" s="168"/>
      <c r="K61" s="168"/>
      <c r="L61" s="168"/>
      <c r="M61" s="168"/>
    </row>
    <row r="62" spans="1:26" s="112" customFormat="1">
      <c r="B62" s="166" t="s">
        <v>66</v>
      </c>
      <c r="C62" s="167">
        <f>+M57</f>
        <v>217</v>
      </c>
      <c r="D62" s="118"/>
      <c r="E62" s="118" t="s">
        <v>186</v>
      </c>
    </row>
    <row r="63" spans="1:26" s="112" customFormat="1">
      <c r="B63" s="113"/>
      <c r="C63" s="1274"/>
      <c r="D63" s="1274"/>
      <c r="E63" s="1274"/>
      <c r="F63" s="1274"/>
      <c r="G63" s="1274"/>
      <c r="H63" s="1274"/>
      <c r="I63" s="1274"/>
      <c r="J63" s="1274"/>
      <c r="K63" s="1274"/>
      <c r="L63" s="1274"/>
      <c r="M63" s="1274"/>
      <c r="N63" s="1274"/>
    </row>
    <row r="64" spans="1:26" ht="15.75" thickBot="1"/>
    <row r="65" spans="2:17" ht="27" thickBot="1">
      <c r="B65" s="1275" t="s">
        <v>68</v>
      </c>
      <c r="C65" s="1275"/>
      <c r="D65" s="1275"/>
      <c r="E65" s="1275"/>
      <c r="F65" s="1275"/>
      <c r="G65" s="1275"/>
      <c r="H65" s="1275"/>
      <c r="I65" s="1275"/>
      <c r="J65" s="1275"/>
      <c r="K65" s="1275"/>
      <c r="L65" s="1275"/>
      <c r="M65" s="1275"/>
      <c r="N65" s="1275"/>
    </row>
    <row r="68" spans="2:17" ht="105">
      <c r="B68" s="114" t="s">
        <v>69</v>
      </c>
      <c r="C68" s="115" t="s">
        <v>70</v>
      </c>
      <c r="D68" s="115" t="s">
        <v>71</v>
      </c>
      <c r="E68" s="115" t="s">
        <v>72</v>
      </c>
      <c r="F68" s="115" t="s">
        <v>73</v>
      </c>
      <c r="G68" s="115" t="s">
        <v>74</v>
      </c>
      <c r="H68" s="115" t="s">
        <v>75</v>
      </c>
      <c r="I68" s="115" t="s">
        <v>76</v>
      </c>
      <c r="J68" s="115" t="s">
        <v>77</v>
      </c>
      <c r="K68" s="115" t="s">
        <v>78</v>
      </c>
      <c r="L68" s="115" t="s">
        <v>79</v>
      </c>
      <c r="M68" s="116" t="s">
        <v>80</v>
      </c>
      <c r="N68" s="116" t="s">
        <v>81</v>
      </c>
      <c r="O68" s="1271" t="s">
        <v>82</v>
      </c>
      <c r="P68" s="1273"/>
      <c r="Q68" s="115" t="s">
        <v>83</v>
      </c>
    </row>
    <row r="69" spans="2:17">
      <c r="B69" s="213" t="s">
        <v>226</v>
      </c>
      <c r="C69" s="119" t="s">
        <v>227</v>
      </c>
      <c r="D69" s="120" t="s">
        <v>228</v>
      </c>
      <c r="E69" s="120">
        <v>350</v>
      </c>
      <c r="F69" s="121"/>
      <c r="G69" s="121"/>
      <c r="H69" s="121"/>
      <c r="I69" s="122" t="s">
        <v>18</v>
      </c>
      <c r="J69" s="122"/>
      <c r="K69" s="117"/>
      <c r="L69" s="117"/>
      <c r="M69" s="117"/>
      <c r="N69" s="117"/>
      <c r="O69" s="1278"/>
      <c r="P69" s="1279"/>
      <c r="Q69" s="44" t="s">
        <v>18</v>
      </c>
    </row>
    <row r="70" spans="2:17">
      <c r="B70" s="213" t="s">
        <v>226</v>
      </c>
      <c r="C70" s="119" t="s">
        <v>227</v>
      </c>
      <c r="D70" s="120" t="s">
        <v>228</v>
      </c>
      <c r="E70" s="120">
        <v>350</v>
      </c>
      <c r="F70" s="121"/>
      <c r="G70" s="121"/>
      <c r="H70" s="121"/>
      <c r="I70" s="122" t="s">
        <v>18</v>
      </c>
      <c r="J70" s="122"/>
      <c r="K70" s="117"/>
      <c r="L70" s="117"/>
      <c r="M70" s="117"/>
      <c r="N70" s="117"/>
      <c r="O70" s="1278"/>
      <c r="P70" s="1279"/>
      <c r="Q70" s="44" t="s">
        <v>18</v>
      </c>
    </row>
    <row r="71" spans="2:17">
      <c r="B71" s="213" t="s">
        <v>226</v>
      </c>
      <c r="C71" s="119" t="s">
        <v>227</v>
      </c>
      <c r="D71" s="120" t="s">
        <v>228</v>
      </c>
      <c r="E71" s="120">
        <v>300</v>
      </c>
      <c r="F71" s="121"/>
      <c r="G71" s="121"/>
      <c r="H71" s="121"/>
      <c r="I71" s="122" t="s">
        <v>18</v>
      </c>
      <c r="J71" s="122"/>
      <c r="K71" s="117"/>
      <c r="L71" s="117"/>
      <c r="M71" s="117"/>
      <c r="N71" s="117"/>
      <c r="O71" s="1278"/>
      <c r="P71" s="1279"/>
      <c r="Q71" s="44" t="s">
        <v>18</v>
      </c>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44"/>
      <c r="C75" s="44"/>
      <c r="D75" s="44"/>
      <c r="E75" s="44"/>
      <c r="F75" s="44"/>
      <c r="G75" s="44"/>
      <c r="H75" s="44"/>
      <c r="I75" s="44"/>
      <c r="J75" s="44"/>
      <c r="K75" s="44"/>
      <c r="L75" s="44"/>
      <c r="M75" s="44"/>
      <c r="N75" s="44"/>
      <c r="O75" s="1278"/>
      <c r="P75" s="1279"/>
      <c r="Q75" s="44"/>
    </row>
    <row r="76" spans="2:17">
      <c r="B76" s="1" t="s">
        <v>88</v>
      </c>
    </row>
    <row r="77" spans="2:17">
      <c r="B77" s="1" t="s">
        <v>89</v>
      </c>
    </row>
    <row r="78" spans="2:17">
      <c r="B78" s="1" t="s">
        <v>90</v>
      </c>
    </row>
    <row r="80" spans="2:17" ht="15.75" thickBot="1"/>
    <row r="81" spans="2:19" ht="27" thickBot="1">
      <c r="B81" s="1268" t="s">
        <v>91</v>
      </c>
      <c r="C81" s="1269"/>
      <c r="D81" s="1269"/>
      <c r="E81" s="1269"/>
      <c r="F81" s="1269"/>
      <c r="G81" s="1269"/>
      <c r="H81" s="1269"/>
      <c r="I81" s="1269"/>
      <c r="J81" s="1269"/>
      <c r="K81" s="1269"/>
      <c r="L81" s="1269"/>
      <c r="M81" s="1269"/>
      <c r="N81" s="1270"/>
    </row>
    <row r="86" spans="2:19" ht="75">
      <c r="B86" s="114" t="s">
        <v>92</v>
      </c>
      <c r="C86" s="114" t="s">
        <v>93</v>
      </c>
      <c r="D86" s="114" t="s">
        <v>94</v>
      </c>
      <c r="E86" s="114" t="s">
        <v>95</v>
      </c>
      <c r="F86" s="114" t="s">
        <v>96</v>
      </c>
      <c r="G86" s="114" t="s">
        <v>97</v>
      </c>
      <c r="H86" s="114" t="s">
        <v>98</v>
      </c>
      <c r="I86" s="114" t="s">
        <v>99</v>
      </c>
      <c r="J86" s="1271" t="s">
        <v>100</v>
      </c>
      <c r="K86" s="1272"/>
      <c r="L86" s="1273"/>
      <c r="M86" s="114" t="s">
        <v>101</v>
      </c>
      <c r="N86" s="114" t="s">
        <v>102</v>
      </c>
      <c r="O86" s="114" t="s">
        <v>103</v>
      </c>
      <c r="P86" s="1271" t="s">
        <v>82</v>
      </c>
      <c r="Q86" s="1273"/>
      <c r="R86" s="1271" t="s">
        <v>82</v>
      </c>
      <c r="S86" s="1273"/>
    </row>
    <row r="87" spans="2:19" s="183" customFormat="1" ht="45">
      <c r="B87" s="213"/>
      <c r="C87" s="146"/>
      <c r="D87" s="213"/>
      <c r="E87" s="213"/>
      <c r="F87" s="213"/>
      <c r="G87" s="213"/>
      <c r="H87" s="214"/>
      <c r="I87" s="129"/>
      <c r="J87" s="213" t="s">
        <v>189</v>
      </c>
      <c r="K87" s="188" t="s">
        <v>190</v>
      </c>
      <c r="L87" s="188" t="s">
        <v>191</v>
      </c>
      <c r="M87" s="146"/>
      <c r="N87" s="146"/>
      <c r="O87" s="129"/>
      <c r="P87" s="1717"/>
      <c r="Q87" s="1718"/>
    </row>
    <row r="88" spans="2:19" s="183" customFormat="1" ht="150">
      <c r="B88" s="213" t="s">
        <v>157</v>
      </c>
      <c r="C88" s="146" t="s">
        <v>131</v>
      </c>
      <c r="D88" s="213" t="s">
        <v>229</v>
      </c>
      <c r="E88" s="213">
        <v>34502171</v>
      </c>
      <c r="F88" s="213" t="s">
        <v>230</v>
      </c>
      <c r="G88" s="213" t="s">
        <v>231</v>
      </c>
      <c r="H88" s="214">
        <v>41818</v>
      </c>
      <c r="I88" s="129"/>
      <c r="J88" s="213" t="s">
        <v>232</v>
      </c>
      <c r="K88" s="188" t="s">
        <v>233</v>
      </c>
      <c r="L88" s="188"/>
      <c r="M88" s="146" t="s">
        <v>18</v>
      </c>
      <c r="N88" s="146" t="s">
        <v>19</v>
      </c>
      <c r="O88" s="146" t="s">
        <v>18</v>
      </c>
      <c r="P88" s="1717" t="s">
        <v>234</v>
      </c>
      <c r="Q88" s="1718"/>
      <c r="R88" s="1351" t="s">
        <v>235</v>
      </c>
      <c r="S88" s="1722"/>
    </row>
    <row r="89" spans="2:19" s="183" customFormat="1" ht="165">
      <c r="B89" s="213" t="s">
        <v>157</v>
      </c>
      <c r="C89" s="146" t="s">
        <v>131</v>
      </c>
      <c r="D89" s="213" t="s">
        <v>236</v>
      </c>
      <c r="E89" s="213">
        <v>1061733709</v>
      </c>
      <c r="F89" s="213" t="s">
        <v>237</v>
      </c>
      <c r="G89" s="213" t="s">
        <v>185</v>
      </c>
      <c r="H89" s="214">
        <v>41530</v>
      </c>
      <c r="I89" s="129"/>
      <c r="J89" s="213" t="s">
        <v>238</v>
      </c>
      <c r="K89" s="188" t="s">
        <v>239</v>
      </c>
      <c r="L89" s="188" t="s">
        <v>240</v>
      </c>
      <c r="M89" s="146" t="s">
        <v>18</v>
      </c>
      <c r="N89" s="146" t="s">
        <v>19</v>
      </c>
      <c r="O89" s="146" t="s">
        <v>18</v>
      </c>
      <c r="P89" s="1717" t="s">
        <v>241</v>
      </c>
      <c r="Q89" s="1718"/>
      <c r="R89" s="1351"/>
      <c r="S89" s="1722"/>
    </row>
    <row r="90" spans="2:19" s="183" customFormat="1" ht="105">
      <c r="B90" s="213" t="s">
        <v>157</v>
      </c>
      <c r="C90" s="146" t="s">
        <v>131</v>
      </c>
      <c r="D90" s="213" t="s">
        <v>242</v>
      </c>
      <c r="E90" s="213">
        <v>34607456</v>
      </c>
      <c r="F90" s="213" t="s">
        <v>243</v>
      </c>
      <c r="G90" s="213" t="s">
        <v>244</v>
      </c>
      <c r="H90" s="214">
        <v>41803</v>
      </c>
      <c r="I90" s="129" t="s">
        <v>245</v>
      </c>
      <c r="J90" s="213" t="s">
        <v>246</v>
      </c>
      <c r="K90" s="213" t="s">
        <v>247</v>
      </c>
      <c r="L90" s="188" t="s">
        <v>248</v>
      </c>
      <c r="M90" s="146" t="s">
        <v>18</v>
      </c>
      <c r="N90" s="146" t="s">
        <v>18</v>
      </c>
      <c r="O90" s="146" t="s">
        <v>18</v>
      </c>
      <c r="P90" s="1717"/>
      <c r="Q90" s="1718"/>
      <c r="R90" s="1351"/>
      <c r="S90" s="1722"/>
    </row>
    <row r="91" spans="2:19" s="183" customFormat="1" ht="30">
      <c r="B91" s="213" t="s">
        <v>249</v>
      </c>
      <c r="C91" s="146" t="s">
        <v>131</v>
      </c>
      <c r="D91" s="213" t="s">
        <v>250</v>
      </c>
      <c r="E91" s="213">
        <v>1062297073</v>
      </c>
      <c r="F91" s="213" t="s">
        <v>251</v>
      </c>
      <c r="G91" s="213"/>
      <c r="H91" s="214"/>
      <c r="I91" s="129"/>
      <c r="J91" s="213"/>
      <c r="K91" s="188"/>
      <c r="L91" s="188"/>
      <c r="M91" s="146" t="s">
        <v>18</v>
      </c>
      <c r="N91" s="186" t="s">
        <v>19</v>
      </c>
      <c r="O91" s="146" t="s">
        <v>18</v>
      </c>
      <c r="P91" s="1717" t="s">
        <v>252</v>
      </c>
      <c r="Q91" s="1718"/>
      <c r="R91" s="1351"/>
      <c r="S91" s="1722"/>
    </row>
    <row r="92" spans="2:19" s="183" customFormat="1" ht="45">
      <c r="B92" s="213" t="s">
        <v>249</v>
      </c>
      <c r="C92" s="146" t="s">
        <v>131</v>
      </c>
      <c r="D92" s="213" t="s">
        <v>253</v>
      </c>
      <c r="E92" s="213">
        <v>34602999</v>
      </c>
      <c r="F92" s="213" t="s">
        <v>254</v>
      </c>
      <c r="G92" s="213" t="s">
        <v>255</v>
      </c>
      <c r="H92" s="214">
        <v>41963</v>
      </c>
      <c r="I92" s="129"/>
      <c r="J92" s="213"/>
      <c r="K92" s="188"/>
      <c r="L92" s="188"/>
      <c r="M92" s="146" t="s">
        <v>18</v>
      </c>
      <c r="N92" s="186" t="s">
        <v>19</v>
      </c>
      <c r="O92" s="146" t="s">
        <v>18</v>
      </c>
      <c r="P92" s="1717" t="s">
        <v>256</v>
      </c>
      <c r="Q92" s="1718"/>
      <c r="R92" s="1351"/>
      <c r="S92" s="1722"/>
    </row>
    <row r="93" spans="2:19" s="183" customFormat="1" ht="165">
      <c r="B93" s="213" t="s">
        <v>249</v>
      </c>
      <c r="C93" s="146" t="s">
        <v>131</v>
      </c>
      <c r="D93" s="213" t="s">
        <v>257</v>
      </c>
      <c r="E93" s="213">
        <v>1062300000</v>
      </c>
      <c r="F93" s="213" t="s">
        <v>258</v>
      </c>
      <c r="G93" s="213" t="s">
        <v>259</v>
      </c>
      <c r="H93" s="214"/>
      <c r="I93" s="129"/>
      <c r="J93" s="213" t="s">
        <v>260</v>
      </c>
      <c r="K93" s="188" t="s">
        <v>261</v>
      </c>
      <c r="L93" s="188" t="s">
        <v>262</v>
      </c>
      <c r="M93" s="146" t="s">
        <v>18</v>
      </c>
      <c r="N93" s="186" t="s">
        <v>19</v>
      </c>
      <c r="O93" s="146" t="s">
        <v>18</v>
      </c>
      <c r="P93" s="1717" t="s">
        <v>263</v>
      </c>
      <c r="Q93" s="1718"/>
      <c r="R93" s="1351"/>
      <c r="S93" s="1722"/>
    </row>
    <row r="94" spans="2:19" s="183" customFormat="1" ht="30">
      <c r="B94" s="188" t="s">
        <v>264</v>
      </c>
      <c r="C94" s="186" t="s">
        <v>131</v>
      </c>
      <c r="D94" s="188" t="s">
        <v>265</v>
      </c>
      <c r="E94" s="188">
        <v>1143959202</v>
      </c>
      <c r="F94" s="188" t="s">
        <v>266</v>
      </c>
      <c r="G94" s="188"/>
      <c r="H94" s="215"/>
      <c r="I94" s="189"/>
      <c r="J94" s="188"/>
      <c r="K94" s="188"/>
      <c r="L94" s="188"/>
      <c r="M94" s="186" t="s">
        <v>18</v>
      </c>
      <c r="N94" s="186" t="s">
        <v>19</v>
      </c>
      <c r="O94" s="186" t="s">
        <v>18</v>
      </c>
      <c r="P94" s="1589" t="s">
        <v>267</v>
      </c>
      <c r="Q94" s="1590"/>
      <c r="R94" s="1351"/>
      <c r="S94" s="1722"/>
    </row>
    <row r="95" spans="2:19" s="183" customFormat="1" ht="30" customHeight="1">
      <c r="B95" s="188" t="s">
        <v>264</v>
      </c>
      <c r="C95" s="186" t="s">
        <v>131</v>
      </c>
      <c r="D95" s="188" t="s">
        <v>268</v>
      </c>
      <c r="E95" s="188">
        <v>1087186946</v>
      </c>
      <c r="F95" s="188" t="s">
        <v>269</v>
      </c>
      <c r="G95" s="188"/>
      <c r="H95" s="215"/>
      <c r="I95" s="189"/>
      <c r="J95" s="188"/>
      <c r="K95" s="188"/>
      <c r="L95" s="188"/>
      <c r="M95" s="186" t="s">
        <v>18</v>
      </c>
      <c r="N95" s="186" t="s">
        <v>19</v>
      </c>
      <c r="O95" s="186" t="s">
        <v>18</v>
      </c>
      <c r="P95" s="1589" t="s">
        <v>267</v>
      </c>
      <c r="Q95" s="1590"/>
      <c r="R95" s="1351"/>
      <c r="S95" s="1722"/>
    </row>
    <row r="96" spans="2:19" s="183" customFormat="1" ht="30" customHeight="1">
      <c r="B96" s="188" t="s">
        <v>264</v>
      </c>
      <c r="C96" s="186" t="s">
        <v>131</v>
      </c>
      <c r="D96" s="188" t="s">
        <v>270</v>
      </c>
      <c r="E96" s="188">
        <v>1062317092</v>
      </c>
      <c r="F96" s="188" t="s">
        <v>271</v>
      </c>
      <c r="G96" s="188"/>
      <c r="H96" s="215"/>
      <c r="I96" s="189"/>
      <c r="J96" s="188"/>
      <c r="K96" s="188"/>
      <c r="L96" s="188"/>
      <c r="M96" s="186" t="s">
        <v>19</v>
      </c>
      <c r="N96" s="186" t="s">
        <v>19</v>
      </c>
      <c r="O96" s="186" t="s">
        <v>18</v>
      </c>
      <c r="P96" s="1589" t="s">
        <v>267</v>
      </c>
      <c r="Q96" s="1590"/>
      <c r="R96" s="1351"/>
      <c r="S96" s="1722"/>
    </row>
    <row r="97" spans="2:19" s="183" customFormat="1" ht="30" customHeight="1">
      <c r="B97" s="188" t="s">
        <v>264</v>
      </c>
      <c r="C97" s="186" t="s">
        <v>131</v>
      </c>
      <c r="D97" s="188" t="s">
        <v>272</v>
      </c>
      <c r="E97" s="188">
        <v>1062302172</v>
      </c>
      <c r="F97" s="188"/>
      <c r="G97" s="188"/>
      <c r="H97" s="215"/>
      <c r="I97" s="189"/>
      <c r="J97" s="188"/>
      <c r="K97" s="188"/>
      <c r="L97" s="188"/>
      <c r="M97" s="186" t="s">
        <v>19</v>
      </c>
      <c r="N97" s="186" t="s">
        <v>19</v>
      </c>
      <c r="O97" s="186" t="s">
        <v>18</v>
      </c>
      <c r="P97" s="1589" t="s">
        <v>267</v>
      </c>
      <c r="Q97" s="1590"/>
      <c r="R97" s="1351"/>
      <c r="S97" s="1722"/>
    </row>
    <row r="98" spans="2:19" s="183" customFormat="1" ht="15" customHeight="1">
      <c r="B98" s="188" t="s">
        <v>264</v>
      </c>
      <c r="C98" s="186" t="s">
        <v>131</v>
      </c>
      <c r="D98" s="188" t="s">
        <v>273</v>
      </c>
      <c r="E98" s="188">
        <v>34612494</v>
      </c>
      <c r="F98" s="188"/>
      <c r="G98" s="188"/>
      <c r="H98" s="215"/>
      <c r="I98" s="189"/>
      <c r="J98" s="188"/>
      <c r="K98" s="188"/>
      <c r="L98" s="188"/>
      <c r="M98" s="186" t="s">
        <v>18</v>
      </c>
      <c r="N98" s="186" t="s">
        <v>19</v>
      </c>
      <c r="O98" s="186" t="s">
        <v>18</v>
      </c>
      <c r="P98" s="1589" t="s">
        <v>267</v>
      </c>
      <c r="Q98" s="1590"/>
      <c r="R98" s="1351"/>
      <c r="S98" s="1722"/>
    </row>
    <row r="99" spans="2:19" s="183" customFormat="1" ht="30" customHeight="1">
      <c r="B99" s="188" t="s">
        <v>264</v>
      </c>
      <c r="C99" s="186" t="s">
        <v>131</v>
      </c>
      <c r="D99" s="188" t="s">
        <v>274</v>
      </c>
      <c r="E99" s="188">
        <v>100563394</v>
      </c>
      <c r="F99" s="188"/>
      <c r="G99" s="188"/>
      <c r="H99" s="215"/>
      <c r="I99" s="189"/>
      <c r="J99" s="188"/>
      <c r="K99" s="188"/>
      <c r="L99" s="188"/>
      <c r="M99" s="186" t="s">
        <v>18</v>
      </c>
      <c r="N99" s="186" t="s">
        <v>19</v>
      </c>
      <c r="O99" s="186" t="s">
        <v>18</v>
      </c>
      <c r="P99" s="1589" t="s">
        <v>267</v>
      </c>
      <c r="Q99" s="1590"/>
      <c r="R99" s="1351"/>
      <c r="S99" s="1722"/>
    </row>
    <row r="100" spans="2:19" s="183" customFormat="1" ht="165">
      <c r="B100" s="188" t="s">
        <v>264</v>
      </c>
      <c r="C100" s="186" t="s">
        <v>131</v>
      </c>
      <c r="D100" s="188" t="s">
        <v>275</v>
      </c>
      <c r="E100" s="188">
        <v>1130607036</v>
      </c>
      <c r="F100" s="188" t="s">
        <v>276</v>
      </c>
      <c r="G100" s="215" t="s">
        <v>277</v>
      </c>
      <c r="H100" s="215">
        <v>40719</v>
      </c>
      <c r="I100" s="189"/>
      <c r="J100" s="188" t="s">
        <v>278</v>
      </c>
      <c r="K100" s="188" t="s">
        <v>279</v>
      </c>
      <c r="L100" s="188"/>
      <c r="M100" s="186" t="s">
        <v>19</v>
      </c>
      <c r="N100" s="186" t="s">
        <v>19</v>
      </c>
      <c r="O100" s="186" t="s">
        <v>18</v>
      </c>
      <c r="P100" s="1589" t="s">
        <v>267</v>
      </c>
      <c r="Q100" s="1590"/>
      <c r="R100" s="1351"/>
      <c r="S100" s="1722"/>
    </row>
    <row r="101" spans="2:19" s="183" customFormat="1" ht="30" customHeight="1">
      <c r="B101" s="188" t="s">
        <v>264</v>
      </c>
      <c r="C101" s="186" t="s">
        <v>131</v>
      </c>
      <c r="D101" s="188" t="s">
        <v>280</v>
      </c>
      <c r="E101" s="188">
        <v>34617169</v>
      </c>
      <c r="F101" s="188" t="s">
        <v>107</v>
      </c>
      <c r="G101" s="188"/>
      <c r="H101" s="215"/>
      <c r="I101" s="189"/>
      <c r="J101" s="188"/>
      <c r="K101" s="188"/>
      <c r="L101" s="188"/>
      <c r="M101" s="186" t="s">
        <v>19</v>
      </c>
      <c r="N101" s="186" t="s">
        <v>19</v>
      </c>
      <c r="O101" s="186" t="s">
        <v>18</v>
      </c>
      <c r="P101" s="1589" t="s">
        <v>267</v>
      </c>
      <c r="Q101" s="1590"/>
      <c r="R101" s="1351"/>
      <c r="S101" s="1722"/>
    </row>
    <row r="102" spans="2:19" s="183" customFormat="1" ht="45" customHeight="1">
      <c r="B102" s="188" t="s">
        <v>264</v>
      </c>
      <c r="C102" s="186" t="s">
        <v>131</v>
      </c>
      <c r="D102" s="188" t="s">
        <v>281</v>
      </c>
      <c r="E102" s="188">
        <v>1118257459</v>
      </c>
      <c r="F102" s="188" t="s">
        <v>282</v>
      </c>
      <c r="G102" s="188"/>
      <c r="H102" s="215"/>
      <c r="I102" s="189"/>
      <c r="J102" s="188"/>
      <c r="K102" s="188"/>
      <c r="L102" s="188"/>
      <c r="M102" s="186" t="s">
        <v>19</v>
      </c>
      <c r="N102" s="186" t="s">
        <v>19</v>
      </c>
      <c r="O102" s="186" t="s">
        <v>18</v>
      </c>
      <c r="P102" s="1589" t="s">
        <v>267</v>
      </c>
      <c r="Q102" s="1590"/>
      <c r="R102" s="1351"/>
      <c r="S102" s="1722"/>
    </row>
    <row r="103" spans="2:19" s="183" customFormat="1" ht="60" customHeight="1">
      <c r="B103" s="188" t="s">
        <v>283</v>
      </c>
      <c r="C103" s="186" t="s">
        <v>131</v>
      </c>
      <c r="D103" s="188" t="s">
        <v>284</v>
      </c>
      <c r="E103" s="188">
        <v>25363975</v>
      </c>
      <c r="F103" s="188" t="s">
        <v>271</v>
      </c>
      <c r="G103" s="188" t="s">
        <v>285</v>
      </c>
      <c r="H103" s="215">
        <v>40516</v>
      </c>
      <c r="I103" s="189"/>
      <c r="J103" s="188" t="s">
        <v>286</v>
      </c>
      <c r="K103" s="188" t="s">
        <v>287</v>
      </c>
      <c r="L103" s="188"/>
      <c r="M103" s="186" t="s">
        <v>18</v>
      </c>
      <c r="N103" s="186" t="s">
        <v>19</v>
      </c>
      <c r="O103" s="186" t="s">
        <v>18</v>
      </c>
      <c r="P103" s="1589" t="s">
        <v>267</v>
      </c>
      <c r="Q103" s="1590"/>
      <c r="R103" s="1351"/>
      <c r="S103" s="1722"/>
    </row>
    <row r="104" spans="2:19" s="183" customFormat="1" ht="45" customHeight="1">
      <c r="B104" s="188" t="s">
        <v>283</v>
      </c>
      <c r="C104" s="186" t="s">
        <v>131</v>
      </c>
      <c r="D104" s="188" t="s">
        <v>288</v>
      </c>
      <c r="E104" s="188">
        <v>1062308262</v>
      </c>
      <c r="F104" s="188" t="s">
        <v>282</v>
      </c>
      <c r="G104" s="188" t="s">
        <v>289</v>
      </c>
      <c r="H104" s="215">
        <v>41669</v>
      </c>
      <c r="I104" s="189"/>
      <c r="J104" s="188"/>
      <c r="K104" s="188"/>
      <c r="L104" s="188"/>
      <c r="M104" s="186" t="s">
        <v>19</v>
      </c>
      <c r="N104" s="186" t="s">
        <v>19</v>
      </c>
      <c r="O104" s="186" t="s">
        <v>18</v>
      </c>
      <c r="P104" s="1589" t="s">
        <v>267</v>
      </c>
      <c r="Q104" s="1590"/>
      <c r="R104" s="1351"/>
      <c r="S104" s="1722"/>
    </row>
    <row r="105" spans="2:19" s="183" customFormat="1" ht="15" customHeight="1">
      <c r="B105" s="188" t="s">
        <v>283</v>
      </c>
      <c r="C105" s="186" t="s">
        <v>131</v>
      </c>
      <c r="D105" s="188" t="s">
        <v>290</v>
      </c>
      <c r="E105" s="188">
        <v>29116253</v>
      </c>
      <c r="F105" s="188" t="s">
        <v>271</v>
      </c>
      <c r="G105" s="188"/>
      <c r="H105" s="215"/>
      <c r="I105" s="189"/>
      <c r="J105" s="188"/>
      <c r="K105" s="188"/>
      <c r="L105" s="188"/>
      <c r="M105" s="186" t="s">
        <v>19</v>
      </c>
      <c r="N105" s="186" t="s">
        <v>19</v>
      </c>
      <c r="O105" s="186" t="s">
        <v>18</v>
      </c>
      <c r="P105" s="1589" t="s">
        <v>267</v>
      </c>
      <c r="Q105" s="1590"/>
      <c r="R105" s="1351"/>
      <c r="S105" s="1722"/>
    </row>
    <row r="106" spans="2:19" s="183" customFormat="1" ht="60" customHeight="1">
      <c r="B106" s="188" t="s">
        <v>283</v>
      </c>
      <c r="C106" s="186" t="s">
        <v>131</v>
      </c>
      <c r="D106" s="188" t="s">
        <v>291</v>
      </c>
      <c r="E106" s="188">
        <v>1062305626</v>
      </c>
      <c r="F106" s="188" t="s">
        <v>292</v>
      </c>
      <c r="G106" s="188" t="s">
        <v>188</v>
      </c>
      <c r="H106" s="215">
        <v>41850</v>
      </c>
      <c r="I106" s="189"/>
      <c r="J106" s="188" t="s">
        <v>293</v>
      </c>
      <c r="K106" s="188" t="s">
        <v>294</v>
      </c>
      <c r="L106" s="188"/>
      <c r="M106" s="186" t="s">
        <v>18</v>
      </c>
      <c r="N106" s="186" t="s">
        <v>19</v>
      </c>
      <c r="O106" s="186" t="s">
        <v>18</v>
      </c>
      <c r="P106" s="1589" t="s">
        <v>267</v>
      </c>
      <c r="Q106" s="1590"/>
      <c r="R106" s="1351"/>
      <c r="S106" s="1722"/>
    </row>
    <row r="107" spans="2:19" s="183" customFormat="1" ht="30" customHeight="1">
      <c r="B107" s="188" t="s">
        <v>295</v>
      </c>
      <c r="C107" s="186" t="s">
        <v>131</v>
      </c>
      <c r="D107" s="188" t="s">
        <v>296</v>
      </c>
      <c r="E107" s="188">
        <v>34602353</v>
      </c>
      <c r="F107" s="188" t="s">
        <v>297</v>
      </c>
      <c r="G107" s="188" t="s">
        <v>244</v>
      </c>
      <c r="H107" s="215" t="s">
        <v>298</v>
      </c>
      <c r="I107" s="189"/>
      <c r="J107" s="188"/>
      <c r="K107" s="188"/>
      <c r="L107" s="188"/>
      <c r="M107" s="186" t="s">
        <v>19</v>
      </c>
      <c r="N107" s="186" t="s">
        <v>19</v>
      </c>
      <c r="O107" s="186" t="s">
        <v>18</v>
      </c>
      <c r="P107" s="1589" t="s">
        <v>267</v>
      </c>
      <c r="Q107" s="1590"/>
      <c r="R107" s="1351"/>
      <c r="S107" s="1722"/>
    </row>
    <row r="108" spans="2:19" s="183" customFormat="1" ht="30" customHeight="1">
      <c r="B108" s="188" t="s">
        <v>295</v>
      </c>
      <c r="C108" s="186" t="s">
        <v>131</v>
      </c>
      <c r="D108" s="188" t="s">
        <v>299</v>
      </c>
      <c r="E108" s="188">
        <v>1061710739</v>
      </c>
      <c r="F108" s="188" t="s">
        <v>300</v>
      </c>
      <c r="G108" s="188"/>
      <c r="H108" s="215"/>
      <c r="I108" s="189"/>
      <c r="J108" s="188"/>
      <c r="K108" s="188"/>
      <c r="L108" s="188"/>
      <c r="M108" s="186" t="s">
        <v>19</v>
      </c>
      <c r="N108" s="186" t="s">
        <v>19</v>
      </c>
      <c r="O108" s="186" t="s">
        <v>18</v>
      </c>
      <c r="P108" s="1589" t="s">
        <v>267</v>
      </c>
      <c r="Q108" s="1590"/>
      <c r="R108" s="1351"/>
      <c r="S108" s="1722"/>
    </row>
    <row r="109" spans="2:19" s="183" customFormat="1" ht="30" customHeight="1">
      <c r="B109" s="188" t="s">
        <v>295</v>
      </c>
      <c r="C109" s="186" t="s">
        <v>131</v>
      </c>
      <c r="D109" s="188" t="s">
        <v>301</v>
      </c>
      <c r="E109" s="188">
        <v>29508591</v>
      </c>
      <c r="F109" s="188" t="s">
        <v>302</v>
      </c>
      <c r="G109" s="188"/>
      <c r="H109" s="215"/>
      <c r="I109" s="189"/>
      <c r="J109" s="188"/>
      <c r="K109" s="188"/>
      <c r="L109" s="188"/>
      <c r="M109" s="186" t="s">
        <v>19</v>
      </c>
      <c r="N109" s="186" t="s">
        <v>19</v>
      </c>
      <c r="O109" s="186" t="s">
        <v>18</v>
      </c>
      <c r="P109" s="1589" t="s">
        <v>267</v>
      </c>
      <c r="Q109" s="1590"/>
      <c r="R109" s="1351"/>
      <c r="S109" s="1722"/>
    </row>
    <row r="110" spans="2:19" s="183" customFormat="1" ht="15" customHeight="1">
      <c r="B110" s="188" t="s">
        <v>303</v>
      </c>
      <c r="C110" s="186" t="s">
        <v>131</v>
      </c>
      <c r="D110" s="188" t="s">
        <v>304</v>
      </c>
      <c r="E110" s="188">
        <v>1062306035</v>
      </c>
      <c r="F110" s="188" t="s">
        <v>305</v>
      </c>
      <c r="G110" s="188"/>
      <c r="H110" s="215"/>
      <c r="I110" s="189"/>
      <c r="J110" s="188"/>
      <c r="K110" s="188"/>
      <c r="L110" s="188"/>
      <c r="M110" s="186" t="s">
        <v>19</v>
      </c>
      <c r="N110" s="186" t="s">
        <v>19</v>
      </c>
      <c r="O110" s="186" t="s">
        <v>18</v>
      </c>
      <c r="P110" s="1589" t="s">
        <v>267</v>
      </c>
      <c r="Q110" s="1590"/>
      <c r="R110" s="1351"/>
      <c r="S110" s="1722"/>
    </row>
    <row r="111" spans="2:19" s="183" customFormat="1" ht="60" customHeight="1">
      <c r="B111" s="188" t="s">
        <v>303</v>
      </c>
      <c r="C111" s="186" t="s">
        <v>131</v>
      </c>
      <c r="D111" s="188" t="s">
        <v>306</v>
      </c>
      <c r="E111" s="188">
        <v>1062290791</v>
      </c>
      <c r="F111" s="188" t="s">
        <v>307</v>
      </c>
      <c r="G111" s="188" t="s">
        <v>308</v>
      </c>
      <c r="H111" s="215">
        <v>39774</v>
      </c>
      <c r="I111" s="189"/>
      <c r="J111" s="188" t="s">
        <v>308</v>
      </c>
      <c r="K111" s="215">
        <v>39774</v>
      </c>
      <c r="L111" s="188"/>
      <c r="M111" s="186" t="s">
        <v>18</v>
      </c>
      <c r="N111" s="186" t="s">
        <v>18</v>
      </c>
      <c r="O111" s="186" t="s">
        <v>18</v>
      </c>
      <c r="P111" s="1589"/>
      <c r="Q111" s="1590"/>
      <c r="R111" s="1351"/>
      <c r="S111" s="1722"/>
    </row>
    <row r="113" spans="1:26" ht="15.75" thickBot="1"/>
    <row r="114" spans="1:26" ht="27" thickBot="1">
      <c r="B114" s="1268" t="s">
        <v>118</v>
      </c>
      <c r="C114" s="1269"/>
      <c r="D114" s="1269"/>
      <c r="E114" s="1269"/>
      <c r="F114" s="1269"/>
      <c r="G114" s="1269"/>
      <c r="H114" s="1269"/>
      <c r="I114" s="1269"/>
      <c r="J114" s="1269"/>
      <c r="K114" s="1269"/>
      <c r="L114" s="1269"/>
      <c r="M114" s="1269"/>
      <c r="N114" s="1270"/>
    </row>
    <row r="117" spans="1:26" ht="30">
      <c r="B117" s="115" t="s">
        <v>17</v>
      </c>
      <c r="C117" s="115" t="s">
        <v>119</v>
      </c>
      <c r="D117" s="1271" t="s">
        <v>82</v>
      </c>
      <c r="E117" s="1273"/>
    </row>
    <row r="118" spans="1:26" ht="30">
      <c r="B118" s="129" t="s">
        <v>181</v>
      </c>
      <c r="C118" s="44" t="s">
        <v>18</v>
      </c>
      <c r="D118" s="1281"/>
      <c r="E118" s="1281"/>
    </row>
    <row r="121" spans="1:26" ht="26.25">
      <c r="B121" s="1256" t="s">
        <v>121</v>
      </c>
      <c r="C121" s="1257"/>
      <c r="D121" s="1257"/>
      <c r="E121" s="1257"/>
      <c r="F121" s="1257"/>
      <c r="G121" s="1257"/>
      <c r="H121" s="1257"/>
      <c r="I121" s="1257"/>
      <c r="J121" s="1257"/>
      <c r="K121" s="1257"/>
      <c r="L121" s="1257"/>
      <c r="M121" s="1257"/>
      <c r="N121" s="1257"/>
      <c r="O121" s="1257"/>
      <c r="P121" s="1257"/>
    </row>
    <row r="123" spans="1:26" ht="15.75" thickBot="1"/>
    <row r="124" spans="1:26" ht="27" thickBot="1">
      <c r="B124" s="1268" t="s">
        <v>122</v>
      </c>
      <c r="C124" s="1269"/>
      <c r="D124" s="1269"/>
      <c r="E124" s="1269"/>
      <c r="F124" s="1269"/>
      <c r="G124" s="1269"/>
      <c r="H124" s="1269"/>
      <c r="I124" s="1269"/>
      <c r="J124" s="1269"/>
      <c r="K124" s="1269"/>
      <c r="L124" s="1269"/>
      <c r="M124" s="1269"/>
      <c r="N124" s="1270"/>
    </row>
    <row r="126" spans="1:26" ht="15.75" thickBot="1">
      <c r="M126" s="51"/>
      <c r="N126" s="51"/>
    </row>
    <row r="127" spans="1:26" s="15" customFormat="1" ht="60">
      <c r="B127" s="52" t="s">
        <v>33</v>
      </c>
      <c r="C127" s="52" t="s">
        <v>34</v>
      </c>
      <c r="D127" s="52" t="s">
        <v>35</v>
      </c>
      <c r="E127" s="52" t="s">
        <v>36</v>
      </c>
      <c r="F127" s="52" t="s">
        <v>37</v>
      </c>
      <c r="G127" s="52" t="s">
        <v>38</v>
      </c>
      <c r="H127" s="52" t="s">
        <v>39</v>
      </c>
      <c r="I127" s="52" t="s">
        <v>40</v>
      </c>
      <c r="J127" s="52" t="s">
        <v>41</v>
      </c>
      <c r="K127" s="52" t="s">
        <v>42</v>
      </c>
      <c r="L127" s="52" t="s">
        <v>43</v>
      </c>
      <c r="M127" s="53" t="s">
        <v>44</v>
      </c>
      <c r="N127" s="52" t="s">
        <v>45</v>
      </c>
      <c r="O127" s="52" t="s">
        <v>46</v>
      </c>
      <c r="P127" s="54" t="s">
        <v>47</v>
      </c>
      <c r="Q127" s="54" t="s">
        <v>48</v>
      </c>
    </row>
    <row r="128" spans="1:26" s="162" customFormat="1" ht="22.5" customHeight="1">
      <c r="A128" s="150">
        <v>1</v>
      </c>
      <c r="B128" s="58"/>
      <c r="C128" s="153"/>
      <c r="D128" s="153"/>
      <c r="E128" s="198"/>
      <c r="F128" s="155"/>
      <c r="G128" s="155"/>
      <c r="H128" s="156"/>
      <c r="I128" s="156"/>
      <c r="J128" s="157"/>
      <c r="K128" s="211"/>
      <c r="L128" s="211"/>
      <c r="M128" s="173"/>
      <c r="N128" s="173"/>
      <c r="O128" s="160"/>
      <c r="P128" s="160"/>
      <c r="Q128" s="73"/>
      <c r="R128" s="175"/>
      <c r="S128" s="175"/>
      <c r="T128" s="175"/>
      <c r="U128" s="175"/>
      <c r="V128" s="175"/>
      <c r="W128" s="175"/>
      <c r="X128" s="175"/>
      <c r="Y128" s="175"/>
      <c r="Z128" s="175"/>
    </row>
    <row r="129" spans="1:26" s="162" customFormat="1">
      <c r="A129" s="150">
        <f>+A128+1</f>
        <v>2</v>
      </c>
      <c r="B129" s="153"/>
      <c r="C129" s="153"/>
      <c r="D129" s="58"/>
      <c r="E129" s="154"/>
      <c r="F129" s="155"/>
      <c r="G129" s="155"/>
      <c r="H129" s="156"/>
      <c r="I129" s="156"/>
      <c r="J129" s="132"/>
      <c r="K129" s="216"/>
      <c r="L129" s="216"/>
      <c r="M129" s="67"/>
      <c r="N129" s="173"/>
      <c r="O129" s="160"/>
      <c r="P129" s="160"/>
      <c r="Q129" s="174"/>
      <c r="R129" s="175"/>
      <c r="S129" s="175"/>
      <c r="T129" s="175"/>
      <c r="U129" s="175"/>
      <c r="V129" s="175"/>
      <c r="W129" s="175"/>
      <c r="X129" s="175"/>
      <c r="Y129" s="175"/>
      <c r="Z129" s="175"/>
    </row>
    <row r="130" spans="1:26" s="162" customFormat="1">
      <c r="A130" s="150">
        <f t="shared" ref="A130:A131" si="4">+A129+1</f>
        <v>3</v>
      </c>
      <c r="B130" s="153"/>
      <c r="C130" s="153"/>
      <c r="D130" s="58"/>
      <c r="E130" s="154"/>
      <c r="F130" s="155"/>
      <c r="G130" s="155"/>
      <c r="H130" s="156"/>
      <c r="I130" s="156"/>
      <c r="J130" s="132"/>
      <c r="K130" s="216"/>
      <c r="L130" s="216"/>
      <c r="M130" s="67"/>
      <c r="N130" s="173"/>
      <c r="O130" s="160"/>
      <c r="P130" s="160"/>
      <c r="Q130" s="174"/>
      <c r="R130" s="175"/>
      <c r="S130" s="175"/>
      <c r="T130" s="175"/>
      <c r="U130" s="175"/>
      <c r="V130" s="175"/>
      <c r="W130" s="175"/>
      <c r="X130" s="175"/>
      <c r="Y130" s="175"/>
      <c r="Z130" s="175"/>
    </row>
    <row r="131" spans="1:26" s="162" customFormat="1">
      <c r="A131" s="150">
        <f t="shared" si="4"/>
        <v>4</v>
      </c>
      <c r="B131" s="153"/>
      <c r="C131" s="153"/>
      <c r="D131" s="58"/>
      <c r="E131" s="154"/>
      <c r="F131" s="155"/>
      <c r="G131" s="155"/>
      <c r="H131" s="156"/>
      <c r="I131" s="156"/>
      <c r="J131" s="132"/>
      <c r="K131" s="216"/>
      <c r="L131" s="216"/>
      <c r="M131" s="67"/>
      <c r="N131" s="173"/>
      <c r="O131" s="160"/>
      <c r="P131" s="160"/>
      <c r="Q131" s="174"/>
      <c r="R131" s="175"/>
      <c r="S131" s="175"/>
      <c r="T131" s="175"/>
      <c r="U131" s="175"/>
      <c r="V131" s="175"/>
      <c r="W131" s="175"/>
      <c r="X131" s="175"/>
      <c r="Y131" s="175"/>
      <c r="Z131" s="175"/>
    </row>
    <row r="132" spans="1:26" s="162" customFormat="1">
      <c r="A132" s="150"/>
      <c r="B132" s="151" t="s">
        <v>28</v>
      </c>
      <c r="C132" s="152"/>
      <c r="D132" s="153"/>
      <c r="E132" s="154"/>
      <c r="F132" s="155"/>
      <c r="G132" s="155"/>
      <c r="H132" s="155"/>
      <c r="I132" s="157"/>
      <c r="J132" s="157"/>
      <c r="K132" s="158">
        <f>SUM(K128:K131)</f>
        <v>0</v>
      </c>
      <c r="L132" s="158">
        <f>SUM(L128:L131)</f>
        <v>0</v>
      </c>
      <c r="M132" s="185">
        <f>SUM(M128:M131)</f>
        <v>0</v>
      </c>
      <c r="N132" s="158">
        <f>SUM(N128:N131)</f>
        <v>0</v>
      </c>
      <c r="O132" s="160"/>
      <c r="P132" s="160"/>
      <c r="Q132" s="161"/>
    </row>
    <row r="133" spans="1:26">
      <c r="B133" s="112"/>
      <c r="C133" s="112"/>
      <c r="D133" s="112"/>
      <c r="E133" s="163"/>
      <c r="F133" s="112"/>
      <c r="G133" s="112"/>
      <c r="H133" s="112"/>
      <c r="I133" s="112"/>
      <c r="J133" s="112"/>
      <c r="K133" s="112"/>
      <c r="L133" s="112"/>
      <c r="M133" s="112"/>
      <c r="N133" s="112"/>
      <c r="O133" s="112"/>
      <c r="P133" s="112"/>
    </row>
    <row r="134" spans="1:26" ht="18.75">
      <c r="B134" s="166" t="s">
        <v>123</v>
      </c>
      <c r="C134" s="176">
        <f>+K132</f>
        <v>0</v>
      </c>
      <c r="H134" s="168"/>
      <c r="I134" s="168"/>
      <c r="J134" s="168"/>
      <c r="K134" s="168"/>
      <c r="L134" s="168"/>
      <c r="M134" s="168"/>
      <c r="N134" s="112"/>
      <c r="O134" s="112"/>
      <c r="P134" s="112"/>
    </row>
    <row r="136" spans="1:26" ht="15.75" thickBot="1"/>
    <row r="137" spans="1:26" ht="30.75" thickBot="1">
      <c r="B137" s="177" t="s">
        <v>124</v>
      </c>
      <c r="C137" s="142" t="s">
        <v>125</v>
      </c>
      <c r="D137" s="177" t="s">
        <v>27</v>
      </c>
      <c r="E137" s="142" t="s">
        <v>126</v>
      </c>
    </row>
    <row r="138" spans="1:26">
      <c r="B138" s="178" t="s">
        <v>127</v>
      </c>
      <c r="C138" s="179">
        <v>20</v>
      </c>
      <c r="D138" s="179">
        <v>0</v>
      </c>
      <c r="E138" s="1282"/>
    </row>
    <row r="139" spans="1:26">
      <c r="B139" s="178" t="s">
        <v>128</v>
      </c>
      <c r="C139" s="118">
        <v>30</v>
      </c>
      <c r="D139" s="118">
        <v>0</v>
      </c>
      <c r="E139" s="1283"/>
    </row>
    <row r="140" spans="1:26" ht="15.75" thickBot="1">
      <c r="B140" s="178" t="s">
        <v>129</v>
      </c>
      <c r="C140" s="180">
        <v>40</v>
      </c>
      <c r="D140" s="180">
        <v>0</v>
      </c>
      <c r="E140" s="1284"/>
    </row>
    <row r="142" spans="1:26" ht="15.75" thickBot="1"/>
    <row r="143" spans="1:26" ht="27" thickBot="1">
      <c r="B143" s="1268" t="s">
        <v>130</v>
      </c>
      <c r="C143" s="1269"/>
      <c r="D143" s="1269"/>
      <c r="E143" s="1269"/>
      <c r="F143" s="1269"/>
      <c r="G143" s="1269"/>
      <c r="H143" s="1269"/>
      <c r="I143" s="1269"/>
      <c r="J143" s="1269"/>
      <c r="K143" s="1269"/>
      <c r="L143" s="1269"/>
      <c r="M143" s="1269"/>
      <c r="N143" s="1270"/>
    </row>
    <row r="145" spans="2:17" ht="75">
      <c r="B145" s="114" t="s">
        <v>92</v>
      </c>
      <c r="C145" s="114" t="s">
        <v>93</v>
      </c>
      <c r="D145" s="114" t="s">
        <v>94</v>
      </c>
      <c r="E145" s="114" t="s">
        <v>95</v>
      </c>
      <c r="F145" s="114" t="s">
        <v>96</v>
      </c>
      <c r="G145" s="114" t="s">
        <v>97</v>
      </c>
      <c r="H145" s="114" t="s">
        <v>98</v>
      </c>
      <c r="I145" s="114" t="s">
        <v>99</v>
      </c>
      <c r="J145" s="1271" t="s">
        <v>100</v>
      </c>
      <c r="K145" s="1272"/>
      <c r="L145" s="1273"/>
      <c r="M145" s="114" t="s">
        <v>101</v>
      </c>
      <c r="N145" s="114" t="s">
        <v>102</v>
      </c>
      <c r="O145" s="114" t="s">
        <v>103</v>
      </c>
      <c r="P145" s="1271" t="s">
        <v>82</v>
      </c>
      <c r="Q145" s="1273"/>
    </row>
    <row r="146" spans="2:17">
      <c r="B146" s="46"/>
      <c r="C146" s="217"/>
      <c r="D146" s="218"/>
      <c r="E146" s="218"/>
      <c r="F146" s="119"/>
      <c r="G146" s="119"/>
      <c r="H146" s="219"/>
      <c r="I146" s="120"/>
      <c r="J146" s="46"/>
      <c r="K146" s="188"/>
      <c r="L146" s="122"/>
      <c r="M146" s="44"/>
      <c r="N146" s="44"/>
      <c r="O146" s="44"/>
      <c r="P146" s="1281"/>
      <c r="Q146" s="1281"/>
    </row>
    <row r="147" spans="2:17" s="183" customFormat="1" ht="45" customHeight="1">
      <c r="B147" s="213"/>
      <c r="C147" s="217"/>
      <c r="D147" s="220"/>
      <c r="E147" s="220"/>
      <c r="F147" s="213"/>
      <c r="G147" s="213"/>
      <c r="H147" s="214"/>
      <c r="I147" s="188"/>
      <c r="J147" s="213"/>
      <c r="K147" s="188"/>
      <c r="L147" s="188"/>
      <c r="M147" s="129"/>
      <c r="N147" s="129"/>
      <c r="O147" s="189"/>
      <c r="P147" s="1276"/>
      <c r="Q147" s="1277"/>
    </row>
    <row r="148" spans="2:17">
      <c r="B148" s="213"/>
      <c r="C148" s="213"/>
      <c r="D148" s="119"/>
      <c r="E148" s="119"/>
      <c r="F148" s="119"/>
      <c r="G148" s="119"/>
      <c r="H148" s="119"/>
      <c r="I148" s="120"/>
      <c r="J148" s="46"/>
      <c r="K148" s="122"/>
      <c r="L148" s="122"/>
      <c r="M148" s="44"/>
      <c r="N148" s="44"/>
      <c r="O148" s="44"/>
      <c r="P148" s="1281"/>
      <c r="Q148" s="1281"/>
    </row>
    <row r="151" spans="2:17" ht="15.75" thickBot="1"/>
    <row r="152" spans="2:17" ht="30">
      <c r="B152" s="48" t="s">
        <v>17</v>
      </c>
      <c r="C152" s="48" t="s">
        <v>124</v>
      </c>
      <c r="D152" s="114" t="s">
        <v>125</v>
      </c>
      <c r="E152" s="48" t="s">
        <v>27</v>
      </c>
      <c r="F152" s="142" t="s">
        <v>138</v>
      </c>
      <c r="G152" s="143"/>
    </row>
    <row r="153" spans="2:17" ht="108">
      <c r="B153" s="1285" t="s">
        <v>139</v>
      </c>
      <c r="C153" s="144" t="s">
        <v>140</v>
      </c>
      <c r="D153" s="45">
        <v>25</v>
      </c>
      <c r="E153" s="45"/>
      <c r="F153" s="1286">
        <f>+E153+E154+E155</f>
        <v>0</v>
      </c>
      <c r="G153" s="145"/>
    </row>
    <row r="154" spans="2:17" ht="96">
      <c r="B154" s="1285"/>
      <c r="C154" s="144" t="s">
        <v>141</v>
      </c>
      <c r="D154" s="146">
        <v>25</v>
      </c>
      <c r="E154" s="45">
        <v>0</v>
      </c>
      <c r="F154" s="1287"/>
      <c r="G154" s="145"/>
    </row>
    <row r="155" spans="2:17" ht="60">
      <c r="B155" s="1285"/>
      <c r="C155" s="144" t="s">
        <v>142</v>
      </c>
      <c r="D155" s="45">
        <v>10</v>
      </c>
      <c r="E155" s="45"/>
      <c r="F155" s="1288"/>
      <c r="G155" s="145"/>
    </row>
    <row r="156" spans="2:17">
      <c r="C156"/>
    </row>
    <row r="159" spans="2:17">
      <c r="B159" s="42" t="s">
        <v>143</v>
      </c>
    </row>
    <row r="162" spans="2:5">
      <c r="B162" s="43" t="s">
        <v>17</v>
      </c>
      <c r="C162" s="43" t="s">
        <v>26</v>
      </c>
      <c r="D162" s="48" t="s">
        <v>27</v>
      </c>
      <c r="E162" s="48" t="s">
        <v>28</v>
      </c>
    </row>
    <row r="163" spans="2:5" ht="28.5">
      <c r="B163" s="49" t="s">
        <v>144</v>
      </c>
      <c r="C163" s="50">
        <v>40</v>
      </c>
      <c r="D163" s="45">
        <f>+E138</f>
        <v>0</v>
      </c>
      <c r="E163" s="1265">
        <f>+D163+D164</f>
        <v>0</v>
      </c>
    </row>
    <row r="164" spans="2:5" ht="57">
      <c r="B164" s="49" t="s">
        <v>145</v>
      </c>
      <c r="C164" s="50">
        <v>60</v>
      </c>
      <c r="D164" s="45">
        <f>+F153</f>
        <v>0</v>
      </c>
      <c r="E164" s="1266"/>
    </row>
  </sheetData>
  <mergeCells count="69">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J86:L86"/>
    <mergeCell ref="P86:Q86"/>
    <mergeCell ref="C63:N63"/>
    <mergeCell ref="B65:N65"/>
    <mergeCell ref="O68:P68"/>
    <mergeCell ref="O69:P69"/>
    <mergeCell ref="O70:P70"/>
    <mergeCell ref="O71:P71"/>
    <mergeCell ref="O72:P72"/>
    <mergeCell ref="O73:P73"/>
    <mergeCell ref="O74:P74"/>
    <mergeCell ref="O75:P75"/>
    <mergeCell ref="B81:N81"/>
    <mergeCell ref="P100:Q100"/>
    <mergeCell ref="R86:S86"/>
    <mergeCell ref="P87:Q87"/>
    <mergeCell ref="P88:Q88"/>
    <mergeCell ref="R88:S111"/>
    <mergeCell ref="P89:Q89"/>
    <mergeCell ref="P90:Q90"/>
    <mergeCell ref="P91:Q91"/>
    <mergeCell ref="P92:Q92"/>
    <mergeCell ref="P93:Q93"/>
    <mergeCell ref="P94:Q94"/>
    <mergeCell ref="P95:Q95"/>
    <mergeCell ref="P96:Q96"/>
    <mergeCell ref="P97:Q97"/>
    <mergeCell ref="P98:Q98"/>
    <mergeCell ref="P99:Q99"/>
    <mergeCell ref="B114:N114"/>
    <mergeCell ref="P101:Q101"/>
    <mergeCell ref="P102:Q102"/>
    <mergeCell ref="P103:Q103"/>
    <mergeCell ref="P104:Q104"/>
    <mergeCell ref="P105:Q105"/>
    <mergeCell ref="P106:Q106"/>
    <mergeCell ref="P107:Q107"/>
    <mergeCell ref="P108:Q108"/>
    <mergeCell ref="P109:Q109"/>
    <mergeCell ref="P110:Q110"/>
    <mergeCell ref="P111:Q111"/>
    <mergeCell ref="B153:B155"/>
    <mergeCell ref="F153:F155"/>
    <mergeCell ref="D117:E117"/>
    <mergeCell ref="D118:E118"/>
    <mergeCell ref="B121:P121"/>
    <mergeCell ref="B124:N124"/>
    <mergeCell ref="E138:E140"/>
    <mergeCell ref="B143:N143"/>
    <mergeCell ref="E163:E164"/>
    <mergeCell ref="J145:L145"/>
    <mergeCell ref="P145:Q145"/>
    <mergeCell ref="P146:Q146"/>
    <mergeCell ref="P147:Q147"/>
    <mergeCell ref="P148:Q148"/>
  </mergeCells>
  <dataValidations count="2">
    <dataValidation type="list" allowBlank="1" showInputMessage="1" showErrorMessage="1" sqref="WVE983080 A65576 IS65576 SO65576 ACK65576 AMG65576 AWC65576 BFY65576 BPU65576 BZQ65576 CJM65576 CTI65576 DDE65576 DNA65576 DWW65576 EGS65576 EQO65576 FAK65576 FKG65576 FUC65576 GDY65576 GNU65576 GXQ65576 HHM65576 HRI65576 IBE65576 ILA65576 IUW65576 JES65576 JOO65576 JYK65576 KIG65576 KSC65576 LBY65576 LLU65576 LVQ65576 MFM65576 MPI65576 MZE65576 NJA65576 NSW65576 OCS65576 OMO65576 OWK65576 PGG65576 PQC65576 PZY65576 QJU65576 QTQ65576 RDM65576 RNI65576 RXE65576 SHA65576 SQW65576 TAS65576 TKO65576 TUK65576 UEG65576 UOC65576 UXY65576 VHU65576 VRQ65576 WBM65576 WLI65576 WVE65576 A131112 IS131112 SO131112 ACK131112 AMG131112 AWC131112 BFY131112 BPU131112 BZQ131112 CJM131112 CTI131112 DDE131112 DNA131112 DWW131112 EGS131112 EQO131112 FAK131112 FKG131112 FUC131112 GDY131112 GNU131112 GXQ131112 HHM131112 HRI131112 IBE131112 ILA131112 IUW131112 JES131112 JOO131112 JYK131112 KIG131112 KSC131112 LBY131112 LLU131112 LVQ131112 MFM131112 MPI131112 MZE131112 NJA131112 NSW131112 OCS131112 OMO131112 OWK131112 PGG131112 PQC131112 PZY131112 QJU131112 QTQ131112 RDM131112 RNI131112 RXE131112 SHA131112 SQW131112 TAS131112 TKO131112 TUK131112 UEG131112 UOC131112 UXY131112 VHU131112 VRQ131112 WBM131112 WLI131112 WVE131112 A196648 IS196648 SO196648 ACK196648 AMG196648 AWC196648 BFY196648 BPU196648 BZQ196648 CJM196648 CTI196648 DDE196648 DNA196648 DWW196648 EGS196648 EQO196648 FAK196648 FKG196648 FUC196648 GDY196648 GNU196648 GXQ196648 HHM196648 HRI196648 IBE196648 ILA196648 IUW196648 JES196648 JOO196648 JYK196648 KIG196648 KSC196648 LBY196648 LLU196648 LVQ196648 MFM196648 MPI196648 MZE196648 NJA196648 NSW196648 OCS196648 OMO196648 OWK196648 PGG196648 PQC196648 PZY196648 QJU196648 QTQ196648 RDM196648 RNI196648 RXE196648 SHA196648 SQW196648 TAS196648 TKO196648 TUK196648 UEG196648 UOC196648 UXY196648 VHU196648 VRQ196648 WBM196648 WLI196648 WVE196648 A262184 IS262184 SO262184 ACK262184 AMG262184 AWC262184 BFY262184 BPU262184 BZQ262184 CJM262184 CTI262184 DDE262184 DNA262184 DWW262184 EGS262184 EQO262184 FAK262184 FKG262184 FUC262184 GDY262184 GNU262184 GXQ262184 HHM262184 HRI262184 IBE262184 ILA262184 IUW262184 JES262184 JOO262184 JYK262184 KIG262184 KSC262184 LBY262184 LLU262184 LVQ262184 MFM262184 MPI262184 MZE262184 NJA262184 NSW262184 OCS262184 OMO262184 OWK262184 PGG262184 PQC262184 PZY262184 QJU262184 QTQ262184 RDM262184 RNI262184 RXE262184 SHA262184 SQW262184 TAS262184 TKO262184 TUK262184 UEG262184 UOC262184 UXY262184 VHU262184 VRQ262184 WBM262184 WLI262184 WVE262184 A327720 IS327720 SO327720 ACK327720 AMG327720 AWC327720 BFY327720 BPU327720 BZQ327720 CJM327720 CTI327720 DDE327720 DNA327720 DWW327720 EGS327720 EQO327720 FAK327720 FKG327720 FUC327720 GDY327720 GNU327720 GXQ327720 HHM327720 HRI327720 IBE327720 ILA327720 IUW327720 JES327720 JOO327720 JYK327720 KIG327720 KSC327720 LBY327720 LLU327720 LVQ327720 MFM327720 MPI327720 MZE327720 NJA327720 NSW327720 OCS327720 OMO327720 OWK327720 PGG327720 PQC327720 PZY327720 QJU327720 QTQ327720 RDM327720 RNI327720 RXE327720 SHA327720 SQW327720 TAS327720 TKO327720 TUK327720 UEG327720 UOC327720 UXY327720 VHU327720 VRQ327720 WBM327720 WLI327720 WVE327720 A393256 IS393256 SO393256 ACK393256 AMG393256 AWC393256 BFY393256 BPU393256 BZQ393256 CJM393256 CTI393256 DDE393256 DNA393256 DWW393256 EGS393256 EQO393256 FAK393256 FKG393256 FUC393256 GDY393256 GNU393256 GXQ393256 HHM393256 HRI393256 IBE393256 ILA393256 IUW393256 JES393256 JOO393256 JYK393256 KIG393256 KSC393256 LBY393256 LLU393256 LVQ393256 MFM393256 MPI393256 MZE393256 NJA393256 NSW393256 OCS393256 OMO393256 OWK393256 PGG393256 PQC393256 PZY393256 QJU393256 QTQ393256 RDM393256 RNI393256 RXE393256 SHA393256 SQW393256 TAS393256 TKO393256 TUK393256 UEG393256 UOC393256 UXY393256 VHU393256 VRQ393256 WBM393256 WLI393256 WVE393256 A458792 IS458792 SO458792 ACK458792 AMG458792 AWC458792 BFY458792 BPU458792 BZQ458792 CJM458792 CTI458792 DDE458792 DNA458792 DWW458792 EGS458792 EQO458792 FAK458792 FKG458792 FUC458792 GDY458792 GNU458792 GXQ458792 HHM458792 HRI458792 IBE458792 ILA458792 IUW458792 JES458792 JOO458792 JYK458792 KIG458792 KSC458792 LBY458792 LLU458792 LVQ458792 MFM458792 MPI458792 MZE458792 NJA458792 NSW458792 OCS458792 OMO458792 OWK458792 PGG458792 PQC458792 PZY458792 QJU458792 QTQ458792 RDM458792 RNI458792 RXE458792 SHA458792 SQW458792 TAS458792 TKO458792 TUK458792 UEG458792 UOC458792 UXY458792 VHU458792 VRQ458792 WBM458792 WLI458792 WVE458792 A524328 IS524328 SO524328 ACK524328 AMG524328 AWC524328 BFY524328 BPU524328 BZQ524328 CJM524328 CTI524328 DDE524328 DNA524328 DWW524328 EGS524328 EQO524328 FAK524328 FKG524328 FUC524328 GDY524328 GNU524328 GXQ524328 HHM524328 HRI524328 IBE524328 ILA524328 IUW524328 JES524328 JOO524328 JYK524328 KIG524328 KSC524328 LBY524328 LLU524328 LVQ524328 MFM524328 MPI524328 MZE524328 NJA524328 NSW524328 OCS524328 OMO524328 OWK524328 PGG524328 PQC524328 PZY524328 QJU524328 QTQ524328 RDM524328 RNI524328 RXE524328 SHA524328 SQW524328 TAS524328 TKO524328 TUK524328 UEG524328 UOC524328 UXY524328 VHU524328 VRQ524328 WBM524328 WLI524328 WVE524328 A589864 IS589864 SO589864 ACK589864 AMG589864 AWC589864 BFY589864 BPU589864 BZQ589864 CJM589864 CTI589864 DDE589864 DNA589864 DWW589864 EGS589864 EQO589864 FAK589864 FKG589864 FUC589864 GDY589864 GNU589864 GXQ589864 HHM589864 HRI589864 IBE589864 ILA589864 IUW589864 JES589864 JOO589864 JYK589864 KIG589864 KSC589864 LBY589864 LLU589864 LVQ589864 MFM589864 MPI589864 MZE589864 NJA589864 NSW589864 OCS589864 OMO589864 OWK589864 PGG589864 PQC589864 PZY589864 QJU589864 QTQ589864 RDM589864 RNI589864 RXE589864 SHA589864 SQW589864 TAS589864 TKO589864 TUK589864 UEG589864 UOC589864 UXY589864 VHU589864 VRQ589864 WBM589864 WLI589864 WVE589864 A655400 IS655400 SO655400 ACK655400 AMG655400 AWC655400 BFY655400 BPU655400 BZQ655400 CJM655400 CTI655400 DDE655400 DNA655400 DWW655400 EGS655400 EQO655400 FAK655400 FKG655400 FUC655400 GDY655400 GNU655400 GXQ655400 HHM655400 HRI655400 IBE655400 ILA655400 IUW655400 JES655400 JOO655400 JYK655400 KIG655400 KSC655400 LBY655400 LLU655400 LVQ655400 MFM655400 MPI655400 MZE655400 NJA655400 NSW655400 OCS655400 OMO655400 OWK655400 PGG655400 PQC655400 PZY655400 QJU655400 QTQ655400 RDM655400 RNI655400 RXE655400 SHA655400 SQW655400 TAS655400 TKO655400 TUK655400 UEG655400 UOC655400 UXY655400 VHU655400 VRQ655400 WBM655400 WLI655400 WVE655400 A720936 IS720936 SO720936 ACK720936 AMG720936 AWC720936 BFY720936 BPU720936 BZQ720936 CJM720936 CTI720936 DDE720936 DNA720936 DWW720936 EGS720936 EQO720936 FAK720936 FKG720936 FUC720936 GDY720936 GNU720936 GXQ720936 HHM720936 HRI720936 IBE720936 ILA720936 IUW720936 JES720936 JOO720936 JYK720936 KIG720936 KSC720936 LBY720936 LLU720936 LVQ720936 MFM720936 MPI720936 MZE720936 NJA720936 NSW720936 OCS720936 OMO720936 OWK720936 PGG720936 PQC720936 PZY720936 QJU720936 QTQ720936 RDM720936 RNI720936 RXE720936 SHA720936 SQW720936 TAS720936 TKO720936 TUK720936 UEG720936 UOC720936 UXY720936 VHU720936 VRQ720936 WBM720936 WLI720936 WVE720936 A786472 IS786472 SO786472 ACK786472 AMG786472 AWC786472 BFY786472 BPU786472 BZQ786472 CJM786472 CTI786472 DDE786472 DNA786472 DWW786472 EGS786472 EQO786472 FAK786472 FKG786472 FUC786472 GDY786472 GNU786472 GXQ786472 HHM786472 HRI786472 IBE786472 ILA786472 IUW786472 JES786472 JOO786472 JYK786472 KIG786472 KSC786472 LBY786472 LLU786472 LVQ786472 MFM786472 MPI786472 MZE786472 NJA786472 NSW786472 OCS786472 OMO786472 OWK786472 PGG786472 PQC786472 PZY786472 QJU786472 QTQ786472 RDM786472 RNI786472 RXE786472 SHA786472 SQW786472 TAS786472 TKO786472 TUK786472 UEG786472 UOC786472 UXY786472 VHU786472 VRQ786472 WBM786472 WLI786472 WVE786472 A852008 IS852008 SO852008 ACK852008 AMG852008 AWC852008 BFY852008 BPU852008 BZQ852008 CJM852008 CTI852008 DDE852008 DNA852008 DWW852008 EGS852008 EQO852008 FAK852008 FKG852008 FUC852008 GDY852008 GNU852008 GXQ852008 HHM852008 HRI852008 IBE852008 ILA852008 IUW852008 JES852008 JOO852008 JYK852008 KIG852008 KSC852008 LBY852008 LLU852008 LVQ852008 MFM852008 MPI852008 MZE852008 NJA852008 NSW852008 OCS852008 OMO852008 OWK852008 PGG852008 PQC852008 PZY852008 QJU852008 QTQ852008 RDM852008 RNI852008 RXE852008 SHA852008 SQW852008 TAS852008 TKO852008 TUK852008 UEG852008 UOC852008 UXY852008 VHU852008 VRQ852008 WBM852008 WLI852008 WVE852008 A917544 IS917544 SO917544 ACK917544 AMG917544 AWC917544 BFY917544 BPU917544 BZQ917544 CJM917544 CTI917544 DDE917544 DNA917544 DWW917544 EGS917544 EQO917544 FAK917544 FKG917544 FUC917544 GDY917544 GNU917544 GXQ917544 HHM917544 HRI917544 IBE917544 ILA917544 IUW917544 JES917544 JOO917544 JYK917544 KIG917544 KSC917544 LBY917544 LLU917544 LVQ917544 MFM917544 MPI917544 MZE917544 NJA917544 NSW917544 OCS917544 OMO917544 OWK917544 PGG917544 PQC917544 PZY917544 QJU917544 QTQ917544 RDM917544 RNI917544 RXE917544 SHA917544 SQW917544 TAS917544 TKO917544 TUK917544 UEG917544 UOC917544 UXY917544 VHU917544 VRQ917544 WBM917544 WLI917544 WVE917544 A983080 IS983080 SO983080 ACK983080 AMG983080 AWC983080 BFY983080 BPU983080 BZQ983080 CJM983080 CTI983080 DDE983080 DNA983080 DWW983080 EGS983080 EQO983080 FAK983080 FKG983080 FUC983080 GDY983080 GNU983080 GXQ983080 HHM983080 HRI983080 IBE983080 ILA983080 IUW983080 JES983080 JOO983080 JYK983080 KIG983080 KSC983080 LBY983080 LLU983080 LVQ983080 MFM983080 MPI983080 MZE983080 NJA983080 NSW983080 OCS983080 OMO983080 OWK983080 PGG983080 PQC983080 PZY983080 QJU983080 QTQ983080 RDM983080 RNI983080 RXE983080 SHA983080 SQW983080 TAS983080 TKO983080 TUK983080 UEG983080 UOC983080 UXY983080 VHU983080 VRQ983080 WBM983080 WLI983080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80 WLL983080 C65576 IV65576 SR65576 ACN65576 AMJ65576 AWF65576 BGB65576 BPX65576 BZT65576 CJP65576 CTL65576 DDH65576 DND65576 DWZ65576 EGV65576 EQR65576 FAN65576 FKJ65576 FUF65576 GEB65576 GNX65576 GXT65576 HHP65576 HRL65576 IBH65576 ILD65576 IUZ65576 JEV65576 JOR65576 JYN65576 KIJ65576 KSF65576 LCB65576 LLX65576 LVT65576 MFP65576 MPL65576 MZH65576 NJD65576 NSZ65576 OCV65576 OMR65576 OWN65576 PGJ65576 PQF65576 QAB65576 QJX65576 QTT65576 RDP65576 RNL65576 RXH65576 SHD65576 SQZ65576 TAV65576 TKR65576 TUN65576 UEJ65576 UOF65576 UYB65576 VHX65576 VRT65576 WBP65576 WLL65576 WVH65576 C131112 IV131112 SR131112 ACN131112 AMJ131112 AWF131112 BGB131112 BPX131112 BZT131112 CJP131112 CTL131112 DDH131112 DND131112 DWZ131112 EGV131112 EQR131112 FAN131112 FKJ131112 FUF131112 GEB131112 GNX131112 GXT131112 HHP131112 HRL131112 IBH131112 ILD131112 IUZ131112 JEV131112 JOR131112 JYN131112 KIJ131112 KSF131112 LCB131112 LLX131112 LVT131112 MFP131112 MPL131112 MZH131112 NJD131112 NSZ131112 OCV131112 OMR131112 OWN131112 PGJ131112 PQF131112 QAB131112 QJX131112 QTT131112 RDP131112 RNL131112 RXH131112 SHD131112 SQZ131112 TAV131112 TKR131112 TUN131112 UEJ131112 UOF131112 UYB131112 VHX131112 VRT131112 WBP131112 WLL131112 WVH131112 C196648 IV196648 SR196648 ACN196648 AMJ196648 AWF196648 BGB196648 BPX196648 BZT196648 CJP196648 CTL196648 DDH196648 DND196648 DWZ196648 EGV196648 EQR196648 FAN196648 FKJ196648 FUF196648 GEB196648 GNX196648 GXT196648 HHP196648 HRL196648 IBH196648 ILD196648 IUZ196648 JEV196648 JOR196648 JYN196648 KIJ196648 KSF196648 LCB196648 LLX196648 LVT196648 MFP196648 MPL196648 MZH196648 NJD196648 NSZ196648 OCV196648 OMR196648 OWN196648 PGJ196648 PQF196648 QAB196648 QJX196648 QTT196648 RDP196648 RNL196648 RXH196648 SHD196648 SQZ196648 TAV196648 TKR196648 TUN196648 UEJ196648 UOF196648 UYB196648 VHX196648 VRT196648 WBP196648 WLL196648 WVH196648 C262184 IV262184 SR262184 ACN262184 AMJ262184 AWF262184 BGB262184 BPX262184 BZT262184 CJP262184 CTL262184 DDH262184 DND262184 DWZ262184 EGV262184 EQR262184 FAN262184 FKJ262184 FUF262184 GEB262184 GNX262184 GXT262184 HHP262184 HRL262184 IBH262184 ILD262184 IUZ262184 JEV262184 JOR262184 JYN262184 KIJ262184 KSF262184 LCB262184 LLX262184 LVT262184 MFP262184 MPL262184 MZH262184 NJD262184 NSZ262184 OCV262184 OMR262184 OWN262184 PGJ262184 PQF262184 QAB262184 QJX262184 QTT262184 RDP262184 RNL262184 RXH262184 SHD262184 SQZ262184 TAV262184 TKR262184 TUN262184 UEJ262184 UOF262184 UYB262184 VHX262184 VRT262184 WBP262184 WLL262184 WVH262184 C327720 IV327720 SR327720 ACN327720 AMJ327720 AWF327720 BGB327720 BPX327720 BZT327720 CJP327720 CTL327720 DDH327720 DND327720 DWZ327720 EGV327720 EQR327720 FAN327720 FKJ327720 FUF327720 GEB327720 GNX327720 GXT327720 HHP327720 HRL327720 IBH327720 ILD327720 IUZ327720 JEV327720 JOR327720 JYN327720 KIJ327720 KSF327720 LCB327720 LLX327720 LVT327720 MFP327720 MPL327720 MZH327720 NJD327720 NSZ327720 OCV327720 OMR327720 OWN327720 PGJ327720 PQF327720 QAB327720 QJX327720 QTT327720 RDP327720 RNL327720 RXH327720 SHD327720 SQZ327720 TAV327720 TKR327720 TUN327720 UEJ327720 UOF327720 UYB327720 VHX327720 VRT327720 WBP327720 WLL327720 WVH327720 C393256 IV393256 SR393256 ACN393256 AMJ393256 AWF393256 BGB393256 BPX393256 BZT393256 CJP393256 CTL393256 DDH393256 DND393256 DWZ393256 EGV393256 EQR393256 FAN393256 FKJ393256 FUF393256 GEB393256 GNX393256 GXT393256 HHP393256 HRL393256 IBH393256 ILD393256 IUZ393256 JEV393256 JOR393256 JYN393256 KIJ393256 KSF393256 LCB393256 LLX393256 LVT393256 MFP393256 MPL393256 MZH393256 NJD393256 NSZ393256 OCV393256 OMR393256 OWN393256 PGJ393256 PQF393256 QAB393256 QJX393256 QTT393256 RDP393256 RNL393256 RXH393256 SHD393256 SQZ393256 TAV393256 TKR393256 TUN393256 UEJ393256 UOF393256 UYB393256 VHX393256 VRT393256 WBP393256 WLL393256 WVH393256 C458792 IV458792 SR458792 ACN458792 AMJ458792 AWF458792 BGB458792 BPX458792 BZT458792 CJP458792 CTL458792 DDH458792 DND458792 DWZ458792 EGV458792 EQR458792 FAN458792 FKJ458792 FUF458792 GEB458792 GNX458792 GXT458792 HHP458792 HRL458792 IBH458792 ILD458792 IUZ458792 JEV458792 JOR458792 JYN458792 KIJ458792 KSF458792 LCB458792 LLX458792 LVT458792 MFP458792 MPL458792 MZH458792 NJD458792 NSZ458792 OCV458792 OMR458792 OWN458792 PGJ458792 PQF458792 QAB458792 QJX458792 QTT458792 RDP458792 RNL458792 RXH458792 SHD458792 SQZ458792 TAV458792 TKR458792 TUN458792 UEJ458792 UOF458792 UYB458792 VHX458792 VRT458792 WBP458792 WLL458792 WVH458792 C524328 IV524328 SR524328 ACN524328 AMJ524328 AWF524328 BGB524328 BPX524328 BZT524328 CJP524328 CTL524328 DDH524328 DND524328 DWZ524328 EGV524328 EQR524328 FAN524328 FKJ524328 FUF524328 GEB524328 GNX524328 GXT524328 HHP524328 HRL524328 IBH524328 ILD524328 IUZ524328 JEV524328 JOR524328 JYN524328 KIJ524328 KSF524328 LCB524328 LLX524328 LVT524328 MFP524328 MPL524328 MZH524328 NJD524328 NSZ524328 OCV524328 OMR524328 OWN524328 PGJ524328 PQF524328 QAB524328 QJX524328 QTT524328 RDP524328 RNL524328 RXH524328 SHD524328 SQZ524328 TAV524328 TKR524328 TUN524328 UEJ524328 UOF524328 UYB524328 VHX524328 VRT524328 WBP524328 WLL524328 WVH524328 C589864 IV589864 SR589864 ACN589864 AMJ589864 AWF589864 BGB589864 BPX589864 BZT589864 CJP589864 CTL589864 DDH589864 DND589864 DWZ589864 EGV589864 EQR589864 FAN589864 FKJ589864 FUF589864 GEB589864 GNX589864 GXT589864 HHP589864 HRL589864 IBH589864 ILD589864 IUZ589864 JEV589864 JOR589864 JYN589864 KIJ589864 KSF589864 LCB589864 LLX589864 LVT589864 MFP589864 MPL589864 MZH589864 NJD589864 NSZ589864 OCV589864 OMR589864 OWN589864 PGJ589864 PQF589864 QAB589864 QJX589864 QTT589864 RDP589864 RNL589864 RXH589864 SHD589864 SQZ589864 TAV589864 TKR589864 TUN589864 UEJ589864 UOF589864 UYB589864 VHX589864 VRT589864 WBP589864 WLL589864 WVH589864 C655400 IV655400 SR655400 ACN655400 AMJ655400 AWF655400 BGB655400 BPX655400 BZT655400 CJP655400 CTL655400 DDH655400 DND655400 DWZ655400 EGV655400 EQR655400 FAN655400 FKJ655400 FUF655400 GEB655400 GNX655400 GXT655400 HHP655400 HRL655400 IBH655400 ILD655400 IUZ655400 JEV655400 JOR655400 JYN655400 KIJ655400 KSF655400 LCB655400 LLX655400 LVT655400 MFP655400 MPL655400 MZH655400 NJD655400 NSZ655400 OCV655400 OMR655400 OWN655400 PGJ655400 PQF655400 QAB655400 QJX655400 QTT655400 RDP655400 RNL655400 RXH655400 SHD655400 SQZ655400 TAV655400 TKR655400 TUN655400 UEJ655400 UOF655400 UYB655400 VHX655400 VRT655400 WBP655400 WLL655400 WVH655400 C720936 IV720936 SR720936 ACN720936 AMJ720936 AWF720936 BGB720936 BPX720936 BZT720936 CJP720936 CTL720936 DDH720936 DND720936 DWZ720936 EGV720936 EQR720936 FAN720936 FKJ720936 FUF720936 GEB720936 GNX720936 GXT720936 HHP720936 HRL720936 IBH720936 ILD720936 IUZ720936 JEV720936 JOR720936 JYN720936 KIJ720936 KSF720936 LCB720936 LLX720936 LVT720936 MFP720936 MPL720936 MZH720936 NJD720936 NSZ720936 OCV720936 OMR720936 OWN720936 PGJ720936 PQF720936 QAB720936 QJX720936 QTT720936 RDP720936 RNL720936 RXH720936 SHD720936 SQZ720936 TAV720936 TKR720936 TUN720936 UEJ720936 UOF720936 UYB720936 VHX720936 VRT720936 WBP720936 WLL720936 WVH720936 C786472 IV786472 SR786472 ACN786472 AMJ786472 AWF786472 BGB786472 BPX786472 BZT786472 CJP786472 CTL786472 DDH786472 DND786472 DWZ786472 EGV786472 EQR786472 FAN786472 FKJ786472 FUF786472 GEB786472 GNX786472 GXT786472 HHP786472 HRL786472 IBH786472 ILD786472 IUZ786472 JEV786472 JOR786472 JYN786472 KIJ786472 KSF786472 LCB786472 LLX786472 LVT786472 MFP786472 MPL786472 MZH786472 NJD786472 NSZ786472 OCV786472 OMR786472 OWN786472 PGJ786472 PQF786472 QAB786472 QJX786472 QTT786472 RDP786472 RNL786472 RXH786472 SHD786472 SQZ786472 TAV786472 TKR786472 TUN786472 UEJ786472 UOF786472 UYB786472 VHX786472 VRT786472 WBP786472 WLL786472 WVH786472 C852008 IV852008 SR852008 ACN852008 AMJ852008 AWF852008 BGB852008 BPX852008 BZT852008 CJP852008 CTL852008 DDH852008 DND852008 DWZ852008 EGV852008 EQR852008 FAN852008 FKJ852008 FUF852008 GEB852008 GNX852008 GXT852008 HHP852008 HRL852008 IBH852008 ILD852008 IUZ852008 JEV852008 JOR852008 JYN852008 KIJ852008 KSF852008 LCB852008 LLX852008 LVT852008 MFP852008 MPL852008 MZH852008 NJD852008 NSZ852008 OCV852008 OMR852008 OWN852008 PGJ852008 PQF852008 QAB852008 QJX852008 QTT852008 RDP852008 RNL852008 RXH852008 SHD852008 SQZ852008 TAV852008 TKR852008 TUN852008 UEJ852008 UOF852008 UYB852008 VHX852008 VRT852008 WBP852008 WLL852008 WVH852008 C917544 IV917544 SR917544 ACN917544 AMJ917544 AWF917544 BGB917544 BPX917544 BZT917544 CJP917544 CTL917544 DDH917544 DND917544 DWZ917544 EGV917544 EQR917544 FAN917544 FKJ917544 FUF917544 GEB917544 GNX917544 GXT917544 HHP917544 HRL917544 IBH917544 ILD917544 IUZ917544 JEV917544 JOR917544 JYN917544 KIJ917544 KSF917544 LCB917544 LLX917544 LVT917544 MFP917544 MPL917544 MZH917544 NJD917544 NSZ917544 OCV917544 OMR917544 OWN917544 PGJ917544 PQF917544 QAB917544 QJX917544 QTT917544 RDP917544 RNL917544 RXH917544 SHD917544 SQZ917544 TAV917544 TKR917544 TUN917544 UEJ917544 UOF917544 UYB917544 VHX917544 VRT917544 WBP917544 WLL917544 WVH917544 C983080 IV983080 SR983080 ACN983080 AMJ983080 AWF983080 BGB983080 BPX983080 BZT983080 CJP983080 CTL983080 DDH983080 DND983080 DWZ983080 EGV983080 EQR983080 FAN983080 FKJ983080 FUF983080 GEB983080 GNX983080 GXT983080 HHP983080 HRL983080 IBH983080 ILD983080 IUZ983080 JEV983080 JOR983080 JYN983080 KIJ983080 KSF983080 LCB983080 LLX983080 LVT983080 MFP983080 MPL983080 MZH983080 NJD983080 NSZ983080 OCV983080 OMR983080 OWN983080 PGJ983080 PQF983080 QAB983080 QJX983080 QTT983080 RDP983080 RNL983080 RXH983080 SHD983080 SQZ983080 TAV983080 TKR983080 TUN983080 UEJ983080 UOF983080 UYB983080 VHX983080 VRT983080 WBP983080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legacy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2:Z141"/>
  <sheetViews>
    <sheetView zoomScale="80" zoomScaleNormal="80" workbookViewId="0">
      <selection activeCell="D14" sqref="D14"/>
    </sheetView>
  </sheetViews>
  <sheetFormatPr baseColWidth="10" defaultRowHeight="15"/>
  <cols>
    <col min="1" max="1" width="3.140625" style="1" bestFit="1" customWidth="1"/>
    <col min="2" max="2" width="47.28515625" style="1" customWidth="1"/>
    <col min="3" max="3" width="22.5703125" style="1" customWidth="1"/>
    <col min="4" max="4" width="37.140625" style="1" customWidth="1"/>
    <col min="5" max="5" width="19.85546875" style="1" bestFit="1" customWidth="1"/>
    <col min="6" max="7" width="31.5703125" style="1" customWidth="1"/>
    <col min="8" max="8" width="21.140625" style="1" customWidth="1"/>
    <col min="9" max="9" width="14.85546875" style="1" customWidth="1"/>
    <col min="10" max="10" width="33.85546875" style="1" customWidth="1"/>
    <col min="11" max="11" width="30.7109375" style="1" customWidth="1"/>
    <col min="12" max="12" width="29.140625" style="1" customWidth="1"/>
    <col min="13" max="13" width="28.85546875" style="1" customWidth="1"/>
    <col min="14" max="14" width="21.7109375" style="1" customWidth="1"/>
    <col min="15" max="15" width="26.140625" style="1" customWidth="1"/>
    <col min="16" max="16" width="19.5703125" style="1" bestFit="1" customWidth="1"/>
    <col min="17" max="17" width="53"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3173</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146</v>
      </c>
      <c r="C10" s="1260" t="s">
        <v>3179</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147"/>
      <c r="I14" s="19"/>
      <c r="J14" s="19"/>
      <c r="K14" s="19"/>
      <c r="L14" s="19"/>
      <c r="M14" s="19"/>
      <c r="N14" s="16"/>
    </row>
    <row r="15" spans="2:16">
      <c r="B15" s="1262"/>
      <c r="C15" s="1262"/>
      <c r="D15" s="1011">
        <v>3</v>
      </c>
      <c r="E15" s="923">
        <v>501187440</v>
      </c>
      <c r="F15" s="924">
        <v>240</v>
      </c>
      <c r="G15" s="148"/>
      <c r="I15" s="23"/>
      <c r="J15" s="23"/>
      <c r="K15" s="23"/>
      <c r="L15" s="23"/>
      <c r="M15" s="23"/>
      <c r="N15" s="16"/>
    </row>
    <row r="16" spans="2:16">
      <c r="B16" s="1262"/>
      <c r="C16" s="1262"/>
      <c r="D16" s="1011">
        <v>4</v>
      </c>
      <c r="E16" s="923">
        <v>1394971708</v>
      </c>
      <c r="F16" s="924">
        <v>668</v>
      </c>
      <c r="G16" s="148"/>
      <c r="I16" s="23"/>
      <c r="J16" s="23"/>
      <c r="K16" s="23"/>
      <c r="L16" s="23"/>
      <c r="M16" s="23"/>
      <c r="N16" s="16"/>
    </row>
    <row r="17" spans="1:14">
      <c r="B17" s="1262"/>
      <c r="C17" s="1262"/>
      <c r="D17" s="1011">
        <v>5</v>
      </c>
      <c r="E17" s="923">
        <v>649455391</v>
      </c>
      <c r="F17" s="924">
        <v>311</v>
      </c>
      <c r="G17" s="148"/>
      <c r="I17" s="23"/>
      <c r="J17" s="23"/>
      <c r="K17" s="23"/>
      <c r="L17" s="23"/>
      <c r="M17" s="23"/>
      <c r="N17" s="16"/>
    </row>
    <row r="18" spans="1:14">
      <c r="B18" s="1262"/>
      <c r="C18" s="1262"/>
      <c r="D18" s="1011">
        <v>6</v>
      </c>
      <c r="E18" s="923">
        <v>707927259</v>
      </c>
      <c r="F18" s="924">
        <v>339</v>
      </c>
      <c r="G18" s="148"/>
      <c r="I18" s="23"/>
      <c r="J18" s="23"/>
      <c r="K18" s="23"/>
      <c r="L18" s="23"/>
      <c r="M18" s="23"/>
      <c r="N18" s="16"/>
    </row>
    <row r="19" spans="1:14">
      <c r="B19" s="1262"/>
      <c r="C19" s="1262"/>
      <c r="D19" s="1011">
        <v>7</v>
      </c>
      <c r="E19" s="923">
        <v>875587009</v>
      </c>
      <c r="F19" s="924">
        <v>389</v>
      </c>
      <c r="G19" s="148"/>
      <c r="I19" s="23"/>
      <c r="J19" s="23"/>
      <c r="K19" s="23"/>
      <c r="L19" s="23"/>
      <c r="M19" s="23"/>
      <c r="N19" s="16"/>
    </row>
    <row r="20" spans="1:14">
      <c r="B20" s="1262"/>
      <c r="C20" s="1262"/>
      <c r="D20" s="1011">
        <v>8</v>
      </c>
      <c r="E20" s="923">
        <v>2409876274</v>
      </c>
      <c r="F20" s="924">
        <v>1154</v>
      </c>
      <c r="G20" s="148"/>
      <c r="I20" s="23"/>
      <c r="J20" s="23"/>
      <c r="K20" s="23"/>
      <c r="L20" s="23"/>
      <c r="M20" s="23"/>
      <c r="N20" s="16"/>
    </row>
    <row r="21" spans="1:14">
      <c r="B21" s="1262"/>
      <c r="C21" s="1262"/>
      <c r="D21" s="1011">
        <v>28</v>
      </c>
      <c r="E21" s="923">
        <v>2088281000</v>
      </c>
      <c r="F21" s="924">
        <v>1000</v>
      </c>
      <c r="G21" s="148"/>
      <c r="I21" s="23"/>
      <c r="J21" s="23"/>
      <c r="K21" s="23"/>
      <c r="L21" s="23"/>
      <c r="M21" s="23"/>
      <c r="N21" s="16"/>
    </row>
    <row r="22" spans="1:14">
      <c r="B22" s="1262"/>
      <c r="C22" s="1262"/>
      <c r="D22" s="1011">
        <v>29</v>
      </c>
      <c r="E22" s="923">
        <v>272073800</v>
      </c>
      <c r="F22" s="924">
        <v>100</v>
      </c>
      <c r="G22" s="148"/>
      <c r="I22" s="23"/>
      <c r="J22" s="23"/>
      <c r="K22" s="23"/>
      <c r="L22" s="23"/>
      <c r="M22" s="23"/>
      <c r="N22" s="16"/>
    </row>
    <row r="23" spans="1:14">
      <c r="B23" s="1262"/>
      <c r="C23" s="1262"/>
      <c r="D23" s="1011">
        <v>30</v>
      </c>
      <c r="E23" s="923">
        <v>1570387312</v>
      </c>
      <c r="F23" s="924">
        <v>752</v>
      </c>
      <c r="G23" s="148"/>
      <c r="I23" s="23"/>
      <c r="J23" s="23"/>
      <c r="K23" s="23"/>
      <c r="L23" s="23"/>
      <c r="M23" s="23"/>
      <c r="N23" s="16"/>
    </row>
    <row r="24" spans="1:14">
      <c r="B24" s="1262"/>
      <c r="C24" s="1262"/>
      <c r="D24" s="1011">
        <v>35</v>
      </c>
      <c r="E24" s="923">
        <v>816221400</v>
      </c>
      <c r="F24" s="924">
        <v>300</v>
      </c>
      <c r="G24" s="148"/>
      <c r="I24" s="23"/>
      <c r="J24" s="23"/>
      <c r="K24" s="23"/>
      <c r="L24" s="23"/>
      <c r="M24" s="23"/>
      <c r="N24" s="16"/>
    </row>
    <row r="25" spans="1:14">
      <c r="B25" s="1262"/>
      <c r="C25" s="1262"/>
      <c r="D25" s="1011">
        <v>36</v>
      </c>
      <c r="E25" s="923">
        <v>816221400</v>
      </c>
      <c r="F25" s="924">
        <v>300</v>
      </c>
      <c r="G25" s="148"/>
      <c r="I25" s="23"/>
      <c r="J25" s="23"/>
      <c r="K25" s="23"/>
      <c r="L25" s="23"/>
      <c r="M25" s="23"/>
      <c r="N25" s="16"/>
    </row>
    <row r="26" spans="1:14" ht="15.75" thickBot="1">
      <c r="B26" s="1263" t="s">
        <v>13</v>
      </c>
      <c r="C26" s="1264"/>
      <c r="D26" s="613"/>
      <c r="E26" s="28">
        <f>+SUM(E15:E25)</f>
        <v>12102189993</v>
      </c>
      <c r="F26" s="29">
        <f>+SUM(F15:F25)</f>
        <v>5553</v>
      </c>
      <c r="G26" s="148"/>
      <c r="H26" s="25"/>
      <c r="I26" s="15"/>
      <c r="J26" s="15"/>
      <c r="K26" s="15"/>
      <c r="L26" s="15"/>
      <c r="M26" s="15"/>
      <c r="N26" s="26"/>
    </row>
    <row r="27" spans="1:14" ht="71.25" customHeight="1" thickBot="1">
      <c r="A27" s="30"/>
      <c r="B27" s="31" t="s">
        <v>14</v>
      </c>
      <c r="C27" s="31" t="s">
        <v>15</v>
      </c>
      <c r="E27" s="19"/>
      <c r="F27" s="19"/>
      <c r="G27" s="19"/>
      <c r="H27" s="19"/>
      <c r="I27" s="32"/>
      <c r="J27" s="32"/>
      <c r="K27" s="32"/>
      <c r="L27" s="32"/>
      <c r="M27" s="32"/>
    </row>
    <row r="28" spans="1:14" ht="15.75" thickBot="1">
      <c r="A28" s="33"/>
      <c r="C28" s="34">
        <f>F26*0.8</f>
        <v>4442.4000000000005</v>
      </c>
      <c r="D28" s="797"/>
      <c r="E28" s="36">
        <f>E26</f>
        <v>12102189993</v>
      </c>
      <c r="F28" s="37"/>
      <c r="G28" s="37"/>
      <c r="H28" s="37"/>
      <c r="I28" s="38"/>
      <c r="J28" s="38"/>
      <c r="K28" s="38"/>
      <c r="L28" s="38"/>
      <c r="M28" s="38"/>
    </row>
    <row r="29" spans="1:14">
      <c r="A29" s="773"/>
      <c r="C29" s="40"/>
      <c r="D29" s="23"/>
      <c r="E29" s="41"/>
      <c r="F29" s="37"/>
      <c r="G29" s="37"/>
      <c r="H29" s="37"/>
      <c r="I29" s="38"/>
      <c r="J29" s="38"/>
      <c r="K29" s="38"/>
      <c r="L29" s="38"/>
      <c r="M29" s="38"/>
    </row>
    <row r="30" spans="1:14">
      <c r="A30" s="773"/>
      <c r="C30" s="40"/>
      <c r="D30" s="23"/>
      <c r="E30" s="41"/>
      <c r="F30" s="37"/>
      <c r="G30" s="37"/>
      <c r="H30" s="37"/>
      <c r="I30" s="38"/>
      <c r="J30" s="38"/>
      <c r="K30" s="38"/>
      <c r="L30" s="38"/>
      <c r="M30" s="38"/>
    </row>
    <row r="31" spans="1:14">
      <c r="A31" s="773"/>
      <c r="B31" s="42" t="s">
        <v>16</v>
      </c>
      <c r="C31"/>
      <c r="D31"/>
      <c r="E31"/>
      <c r="F31"/>
      <c r="G31"/>
      <c r="H31"/>
      <c r="I31" s="15"/>
      <c r="J31" s="15"/>
      <c r="K31" s="15"/>
      <c r="L31" s="15"/>
      <c r="M31" s="15"/>
      <c r="N31" s="16"/>
    </row>
    <row r="32" spans="1:14">
      <c r="A32" s="773"/>
      <c r="B32"/>
      <c r="C32"/>
      <c r="D32"/>
      <c r="E32"/>
      <c r="F32"/>
      <c r="G32"/>
      <c r="H32"/>
      <c r="I32" s="15"/>
      <c r="J32" s="15"/>
      <c r="K32" s="15"/>
      <c r="L32" s="15"/>
      <c r="M32" s="15"/>
      <c r="N32" s="16"/>
    </row>
    <row r="33" spans="1:14">
      <c r="A33" s="773"/>
      <c r="B33" s="43" t="s">
        <v>17</v>
      </c>
      <c r="C33" s="43" t="s">
        <v>18</v>
      </c>
      <c r="D33" s="43" t="s">
        <v>19</v>
      </c>
      <c r="E33"/>
      <c r="F33"/>
      <c r="G33"/>
      <c r="H33"/>
      <c r="I33" s="15"/>
      <c r="J33" s="15"/>
      <c r="K33" s="15"/>
      <c r="L33" s="15"/>
      <c r="M33" s="15"/>
      <c r="N33" s="16"/>
    </row>
    <row r="34" spans="1:14">
      <c r="A34" s="773"/>
      <c r="B34" s="44" t="s">
        <v>20</v>
      </c>
      <c r="C34" s="605"/>
      <c r="D34" s="605" t="s">
        <v>19</v>
      </c>
      <c r="E34"/>
      <c r="F34"/>
      <c r="G34"/>
      <c r="H34"/>
      <c r="I34" s="15"/>
      <c r="J34" s="15"/>
      <c r="K34" s="15"/>
      <c r="L34" s="15"/>
      <c r="M34" s="15"/>
      <c r="N34" s="16"/>
    </row>
    <row r="35" spans="1:14">
      <c r="A35" s="773"/>
      <c r="B35" s="44" t="s">
        <v>21</v>
      </c>
      <c r="C35" s="605"/>
      <c r="D35" s="605" t="s">
        <v>19</v>
      </c>
      <c r="E35"/>
      <c r="F35"/>
      <c r="G35"/>
      <c r="H35"/>
      <c r="I35" s="15"/>
      <c r="J35" s="15"/>
      <c r="K35" s="15"/>
      <c r="L35" s="15"/>
      <c r="M35" s="15"/>
      <c r="N35" s="16"/>
    </row>
    <row r="36" spans="1:14">
      <c r="A36" s="773"/>
      <c r="B36" s="44" t="s">
        <v>22</v>
      </c>
      <c r="C36" s="605"/>
      <c r="D36" s="605" t="s">
        <v>19</v>
      </c>
      <c r="E36"/>
      <c r="F36"/>
      <c r="G36"/>
      <c r="H36"/>
      <c r="I36" s="15"/>
      <c r="J36" s="15"/>
      <c r="K36" s="15"/>
      <c r="L36" s="15"/>
      <c r="M36" s="15"/>
      <c r="N36" s="16"/>
    </row>
    <row r="37" spans="1:14">
      <c r="A37" s="773"/>
      <c r="B37" s="44" t="s">
        <v>23</v>
      </c>
      <c r="C37" s="605"/>
      <c r="D37" s="605" t="s">
        <v>19</v>
      </c>
      <c r="E37"/>
      <c r="F37"/>
      <c r="G37"/>
      <c r="H37"/>
      <c r="I37" s="15"/>
      <c r="J37" s="15"/>
      <c r="K37" s="15"/>
      <c r="L37" s="15"/>
      <c r="M37" s="15"/>
      <c r="N37" s="16"/>
    </row>
    <row r="38" spans="1:14">
      <c r="A38" s="773"/>
      <c r="B38" s="46" t="s">
        <v>24</v>
      </c>
      <c r="C38" s="46"/>
      <c r="D38" s="605" t="s">
        <v>19</v>
      </c>
      <c r="E38"/>
      <c r="F38"/>
      <c r="G38"/>
      <c r="H38"/>
      <c r="I38" s="15"/>
      <c r="J38" s="15"/>
      <c r="K38" s="15"/>
      <c r="L38" s="15"/>
      <c r="M38" s="15"/>
      <c r="N38" s="16"/>
    </row>
    <row r="39" spans="1:14">
      <c r="A39" s="773"/>
      <c r="B39"/>
      <c r="C39"/>
      <c r="D39"/>
      <c r="E39"/>
      <c r="F39"/>
      <c r="G39"/>
      <c r="H39"/>
      <c r="I39" s="15"/>
      <c r="J39" s="15"/>
      <c r="K39" s="15"/>
      <c r="L39" s="15"/>
      <c r="M39" s="15"/>
      <c r="N39" s="16"/>
    </row>
    <row r="40" spans="1:14">
      <c r="A40" s="773"/>
      <c r="B40" s="42" t="s">
        <v>25</v>
      </c>
      <c r="C40"/>
      <c r="D40"/>
      <c r="E40"/>
      <c r="F40"/>
      <c r="G40"/>
      <c r="H40"/>
      <c r="I40" s="15"/>
      <c r="J40" s="15"/>
      <c r="K40" s="15"/>
      <c r="L40" s="15"/>
      <c r="M40" s="15"/>
      <c r="N40" s="16"/>
    </row>
    <row r="41" spans="1:14">
      <c r="A41" s="773"/>
      <c r="B41"/>
      <c r="C41"/>
      <c r="D41"/>
      <c r="E41"/>
      <c r="F41"/>
      <c r="G41"/>
      <c r="H41"/>
      <c r="I41" s="15"/>
      <c r="J41" s="15"/>
      <c r="K41" s="15"/>
      <c r="L41" s="15"/>
      <c r="M41" s="15"/>
      <c r="N41" s="16"/>
    </row>
    <row r="42" spans="1:14">
      <c r="A42" s="773"/>
      <c r="B42"/>
      <c r="C42"/>
      <c r="D42"/>
      <c r="E42"/>
      <c r="F42"/>
      <c r="G42"/>
      <c r="H42"/>
      <c r="I42" s="15"/>
      <c r="J42" s="15"/>
      <c r="K42" s="15"/>
      <c r="L42" s="15"/>
      <c r="M42" s="15"/>
      <c r="N42" s="16"/>
    </row>
    <row r="43" spans="1:14">
      <c r="A43" s="773"/>
      <c r="B43" s="43" t="s">
        <v>17</v>
      </c>
      <c r="C43" s="43" t="s">
        <v>26</v>
      </c>
      <c r="D43" s="615" t="s">
        <v>27</v>
      </c>
      <c r="E43" s="615" t="s">
        <v>28</v>
      </c>
      <c r="F43"/>
      <c r="G43"/>
      <c r="H43"/>
      <c r="I43" s="15"/>
      <c r="J43" s="15"/>
      <c r="K43" s="15"/>
      <c r="L43" s="15"/>
      <c r="M43" s="15"/>
      <c r="N43" s="16"/>
    </row>
    <row r="44" spans="1:14" ht="65.25" customHeight="1">
      <c r="A44" s="773"/>
      <c r="B44" s="49" t="s">
        <v>29</v>
      </c>
      <c r="C44" s="50">
        <v>40</v>
      </c>
      <c r="D44" s="605">
        <v>0</v>
      </c>
      <c r="E44" s="1265">
        <f>+D44+D45</f>
        <v>0</v>
      </c>
      <c r="F44"/>
      <c r="G44"/>
      <c r="H44"/>
      <c r="I44" s="15"/>
      <c r="J44" s="15"/>
      <c r="K44" s="15"/>
      <c r="L44" s="15"/>
      <c r="M44" s="15"/>
      <c r="N44" s="16"/>
    </row>
    <row r="45" spans="1:14" ht="82.5" customHeight="1">
      <c r="A45" s="773"/>
      <c r="B45" s="49" t="s">
        <v>30</v>
      </c>
      <c r="C45" s="50">
        <v>60</v>
      </c>
      <c r="D45" s="605">
        <f>+F140</f>
        <v>0</v>
      </c>
      <c r="E45" s="1266"/>
      <c r="F45"/>
      <c r="G45"/>
      <c r="H45"/>
      <c r="I45" s="15"/>
      <c r="J45" s="15"/>
      <c r="K45" s="15"/>
      <c r="L45" s="15"/>
      <c r="M45" s="15"/>
      <c r="N45" s="16"/>
    </row>
    <row r="46" spans="1:14">
      <c r="A46" s="773"/>
      <c r="C46" s="40"/>
      <c r="D46" s="23"/>
      <c r="E46" s="41"/>
      <c r="F46" s="37"/>
      <c r="G46" s="37"/>
      <c r="H46" s="37"/>
      <c r="I46" s="38"/>
      <c r="J46" s="38"/>
      <c r="K46" s="38"/>
      <c r="L46" s="38"/>
      <c r="M46" s="38"/>
    </row>
    <row r="47" spans="1:14">
      <c r="A47" s="773"/>
      <c r="C47" s="40"/>
      <c r="D47" s="23"/>
      <c r="E47" s="41"/>
      <c r="F47" s="37"/>
      <c r="G47" s="37"/>
      <c r="H47" s="37"/>
      <c r="I47" s="38"/>
      <c r="J47" s="38"/>
      <c r="K47" s="38"/>
      <c r="L47" s="38"/>
      <c r="M47" s="38"/>
    </row>
    <row r="48" spans="1:14">
      <c r="A48" s="773"/>
      <c r="C48" s="40"/>
      <c r="D48" s="23"/>
      <c r="E48" s="41"/>
      <c r="F48" s="37"/>
      <c r="G48" s="37"/>
      <c r="H48" s="37"/>
      <c r="I48" s="38"/>
      <c r="J48" s="38"/>
      <c r="K48" s="38"/>
      <c r="L48" s="38"/>
      <c r="M48" s="38"/>
    </row>
    <row r="49" spans="1:26" ht="15.75" thickBot="1">
      <c r="M49" s="1267"/>
      <c r="N49" s="1267"/>
    </row>
    <row r="50" spans="1:26">
      <c r="B50" s="42" t="s">
        <v>32</v>
      </c>
      <c r="M50" s="51"/>
      <c r="N50" s="51"/>
    </row>
    <row r="51" spans="1:26" ht="15.75" thickBot="1">
      <c r="M51" s="51"/>
      <c r="N51" s="51"/>
    </row>
    <row r="52" spans="1:26" s="15" customFormat="1" ht="109.5" customHeight="1">
      <c r="B52" s="52" t="s">
        <v>33</v>
      </c>
      <c r="C52" s="52" t="s">
        <v>34</v>
      </c>
      <c r="D52" s="52" t="s">
        <v>35</v>
      </c>
      <c r="E52" s="52" t="s">
        <v>36</v>
      </c>
      <c r="F52" s="52" t="s">
        <v>37</v>
      </c>
      <c r="G52" s="52" t="s">
        <v>38</v>
      </c>
      <c r="H52" s="52" t="s">
        <v>39</v>
      </c>
      <c r="I52" s="52" t="s">
        <v>40</v>
      </c>
      <c r="J52" s="52" t="s">
        <v>41</v>
      </c>
      <c r="K52" s="52" t="s">
        <v>42</v>
      </c>
      <c r="L52" s="52" t="s">
        <v>43</v>
      </c>
      <c r="M52" s="53" t="s">
        <v>44</v>
      </c>
      <c r="N52" s="52" t="s">
        <v>45</v>
      </c>
      <c r="O52" s="52" t="s">
        <v>46</v>
      </c>
      <c r="P52" s="54" t="s">
        <v>47</v>
      </c>
      <c r="Q52" s="54" t="s">
        <v>48</v>
      </c>
    </row>
    <row r="53" spans="1:26" s="162" customFormat="1" ht="135" customHeight="1">
      <c r="A53" s="150">
        <v>1</v>
      </c>
      <c r="B53" s="151" t="s">
        <v>3173</v>
      </c>
      <c r="C53" s="151" t="s">
        <v>3173</v>
      </c>
      <c r="D53" s="153" t="s">
        <v>49</v>
      </c>
      <c r="E53" s="1008" t="s">
        <v>3178</v>
      </c>
      <c r="F53" s="155" t="s">
        <v>18</v>
      </c>
      <c r="G53" s="184" t="s">
        <v>53</v>
      </c>
      <c r="H53" s="62">
        <v>39839</v>
      </c>
      <c r="I53" s="62">
        <v>40178</v>
      </c>
      <c r="J53" s="157" t="s">
        <v>19</v>
      </c>
      <c r="K53" s="1009" t="s">
        <v>3177</v>
      </c>
      <c r="L53" s="157" t="s">
        <v>53</v>
      </c>
      <c r="M53" s="159">
        <v>50</v>
      </c>
      <c r="N53" s="173" t="s">
        <v>53</v>
      </c>
      <c r="O53" s="199">
        <v>16091328</v>
      </c>
      <c r="P53" s="160">
        <v>97</v>
      </c>
      <c r="Q53" s="1724" t="s">
        <v>3176</v>
      </c>
      <c r="R53" s="175"/>
      <c r="S53" s="175"/>
      <c r="T53" s="175"/>
      <c r="U53" s="175"/>
      <c r="V53" s="175"/>
      <c r="W53" s="175"/>
      <c r="X53" s="175"/>
      <c r="Y53" s="175"/>
      <c r="Z53" s="175"/>
    </row>
    <row r="54" spans="1:26" s="162" customFormat="1">
      <c r="A54" s="150">
        <f>+A53+1</f>
        <v>2</v>
      </c>
      <c r="B54" s="151" t="s">
        <v>3173</v>
      </c>
      <c r="C54" s="151" t="s">
        <v>3173</v>
      </c>
      <c r="D54" s="153" t="s">
        <v>49</v>
      </c>
      <c r="E54" s="1008" t="s">
        <v>3175</v>
      </c>
      <c r="F54" s="155" t="s">
        <v>18</v>
      </c>
      <c r="G54" s="184" t="s">
        <v>53</v>
      </c>
      <c r="H54" s="156">
        <v>40192</v>
      </c>
      <c r="I54" s="156">
        <v>40543</v>
      </c>
      <c r="J54" s="157" t="s">
        <v>19</v>
      </c>
      <c r="K54" s="1009">
        <f>(DAYS360(H54,I54)/30)</f>
        <v>11.566666666666666</v>
      </c>
      <c r="L54" s="159" t="s">
        <v>53</v>
      </c>
      <c r="M54" s="159">
        <v>2493</v>
      </c>
      <c r="N54" s="173" t="s">
        <v>53</v>
      </c>
      <c r="O54" s="199">
        <v>1524841621</v>
      </c>
      <c r="P54" s="160">
        <v>97</v>
      </c>
      <c r="Q54" s="1725"/>
      <c r="R54" s="175"/>
      <c r="S54" s="175"/>
      <c r="T54" s="175"/>
      <c r="U54" s="175"/>
      <c r="V54" s="175"/>
      <c r="W54" s="175"/>
      <c r="X54" s="175"/>
      <c r="Y54" s="175"/>
      <c r="Z54" s="175"/>
    </row>
    <row r="55" spans="1:26" s="162" customFormat="1">
      <c r="A55" s="150">
        <f>+A54+1</f>
        <v>3</v>
      </c>
      <c r="B55" s="151" t="s">
        <v>3173</v>
      </c>
      <c r="C55" s="151" t="s">
        <v>3173</v>
      </c>
      <c r="D55" s="153" t="s">
        <v>49</v>
      </c>
      <c r="E55" s="1008" t="s">
        <v>3174</v>
      </c>
      <c r="F55" s="155" t="s">
        <v>18</v>
      </c>
      <c r="G55" s="184" t="s">
        <v>53</v>
      </c>
      <c r="H55" s="156">
        <v>40556</v>
      </c>
      <c r="I55" s="156">
        <v>40908</v>
      </c>
      <c r="J55" s="157" t="s">
        <v>19</v>
      </c>
      <c r="K55" s="1009">
        <f>(DAYS360(H55,I55)/30)</f>
        <v>11.6</v>
      </c>
      <c r="L55" s="159" t="s">
        <v>53</v>
      </c>
      <c r="M55" s="159">
        <v>2342</v>
      </c>
      <c r="N55" s="173" t="s">
        <v>53</v>
      </c>
      <c r="O55" s="199">
        <v>1515149566</v>
      </c>
      <c r="P55" s="160">
        <v>98</v>
      </c>
      <c r="Q55" s="1726"/>
      <c r="R55" s="175"/>
      <c r="S55" s="175"/>
      <c r="T55" s="175"/>
      <c r="U55" s="175"/>
      <c r="V55" s="175"/>
      <c r="W55" s="175"/>
      <c r="X55" s="175"/>
      <c r="Y55" s="175"/>
      <c r="Z55" s="175"/>
    </row>
    <row r="56" spans="1:26" s="162" customFormat="1" ht="30">
      <c r="A56" s="150">
        <f>+A55+1</f>
        <v>4</v>
      </c>
      <c r="B56" s="151" t="s">
        <v>3173</v>
      </c>
      <c r="C56" s="151" t="s">
        <v>3173</v>
      </c>
      <c r="D56" s="153" t="s">
        <v>49</v>
      </c>
      <c r="E56" s="1008" t="s">
        <v>3172</v>
      </c>
      <c r="F56" s="155" t="s">
        <v>18</v>
      </c>
      <c r="G56" s="184" t="s">
        <v>53</v>
      </c>
      <c r="H56" s="156">
        <v>40598</v>
      </c>
      <c r="I56" s="156">
        <v>40908</v>
      </c>
      <c r="J56" s="157" t="s">
        <v>19</v>
      </c>
      <c r="K56" s="159" t="s">
        <v>53</v>
      </c>
      <c r="L56" s="1009">
        <f>(DAYS360(H56,I56)/30)</f>
        <v>10.233333333333333</v>
      </c>
      <c r="M56" s="159">
        <v>9</v>
      </c>
      <c r="N56" s="173" t="s">
        <v>53</v>
      </c>
      <c r="O56" s="199">
        <v>15342120</v>
      </c>
      <c r="P56" s="160">
        <v>99</v>
      </c>
      <c r="Q56" s="174" t="s">
        <v>3171</v>
      </c>
      <c r="R56" s="175"/>
      <c r="S56" s="175"/>
      <c r="T56" s="175"/>
      <c r="U56" s="175"/>
      <c r="V56" s="175"/>
      <c r="W56" s="175"/>
      <c r="X56" s="175"/>
      <c r="Y56" s="175"/>
      <c r="Z56" s="175"/>
    </row>
    <row r="57" spans="1:26" s="162" customFormat="1">
      <c r="A57" s="150">
        <f>+A56+1</f>
        <v>5</v>
      </c>
      <c r="B57" s="1010"/>
      <c r="C57" s="152"/>
      <c r="D57" s="153"/>
      <c r="E57" s="1008"/>
      <c r="F57" s="155"/>
      <c r="G57" s="155"/>
      <c r="H57" s="156"/>
      <c r="I57" s="156"/>
      <c r="J57" s="157"/>
      <c r="K57" s="159"/>
      <c r="L57" s="159"/>
      <c r="M57" s="159"/>
      <c r="N57" s="173"/>
      <c r="O57" s="199"/>
      <c r="P57" s="160"/>
      <c r="Q57" s="174"/>
      <c r="R57" s="175"/>
      <c r="S57" s="175"/>
      <c r="T57" s="175"/>
      <c r="U57" s="175"/>
      <c r="V57" s="175"/>
      <c r="W57" s="175"/>
      <c r="X57" s="175"/>
      <c r="Y57" s="175"/>
      <c r="Z57" s="175"/>
    </row>
    <row r="58" spans="1:26" s="162" customFormat="1">
      <c r="A58" s="150"/>
      <c r="B58" s="151" t="s">
        <v>28</v>
      </c>
      <c r="C58" s="152"/>
      <c r="D58" s="153"/>
      <c r="E58" s="1008"/>
      <c r="F58" s="155"/>
      <c r="G58" s="155"/>
      <c r="H58" s="155"/>
      <c r="I58" s="157"/>
      <c r="J58" s="157"/>
      <c r="K58" s="158" t="s">
        <v>3170</v>
      </c>
      <c r="L58" s="1009" t="s">
        <v>3169</v>
      </c>
      <c r="M58" s="159">
        <f>SUM(M53:M57)</f>
        <v>4894</v>
      </c>
      <c r="N58" s="158">
        <f>SUM(N53:N57)</f>
        <v>0</v>
      </c>
      <c r="O58" s="160"/>
      <c r="P58" s="160"/>
      <c r="Q58" s="161"/>
    </row>
    <row r="59" spans="1:26" s="112" customFormat="1">
      <c r="E59" s="1008"/>
    </row>
    <row r="60" spans="1:26" s="112" customFormat="1">
      <c r="B60" s="1253" t="s">
        <v>60</v>
      </c>
      <c r="C60" s="1253" t="s">
        <v>61</v>
      </c>
      <c r="D60" s="1255" t="s">
        <v>62</v>
      </c>
      <c r="E60" s="1255"/>
    </row>
    <row r="61" spans="1:26" s="112" customFormat="1">
      <c r="B61" s="1254"/>
      <c r="C61" s="1254"/>
      <c r="D61" s="625" t="s">
        <v>63</v>
      </c>
      <c r="E61" s="165" t="s">
        <v>64</v>
      </c>
    </row>
    <row r="62" spans="1:26" s="112" customFormat="1" ht="30.6" customHeight="1">
      <c r="B62" s="166" t="s">
        <v>65</v>
      </c>
      <c r="C62" s="167" t="str">
        <f>+K58</f>
        <v>34.36</v>
      </c>
      <c r="D62" s="632"/>
      <c r="E62" s="118" t="s">
        <v>19</v>
      </c>
      <c r="F62" s="168"/>
      <c r="G62" s="168"/>
      <c r="H62" s="168"/>
      <c r="I62" s="168"/>
      <c r="J62" s="168"/>
      <c r="K62" s="168"/>
      <c r="L62" s="168"/>
      <c r="M62" s="168"/>
    </row>
    <row r="63" spans="1:26" s="112" customFormat="1" ht="30" customHeight="1">
      <c r="B63" s="166" t="s">
        <v>66</v>
      </c>
      <c r="C63" s="167">
        <f>+M58</f>
        <v>4894</v>
      </c>
      <c r="D63" s="632"/>
      <c r="E63" s="118" t="s">
        <v>19</v>
      </c>
    </row>
    <row r="64" spans="1:26" s="112" customFormat="1">
      <c r="B64" s="113"/>
      <c r="C64" s="1274"/>
      <c r="D64" s="1274"/>
      <c r="E64" s="1274"/>
      <c r="F64" s="1274"/>
      <c r="G64" s="1274"/>
      <c r="H64" s="1274"/>
      <c r="I64" s="1274"/>
      <c r="J64" s="1274"/>
      <c r="K64" s="1274"/>
      <c r="L64" s="1274"/>
      <c r="M64" s="1274"/>
      <c r="N64" s="1274"/>
    </row>
    <row r="65" spans="2:17" ht="28.15" customHeight="1" thickBot="1"/>
    <row r="66" spans="2:17" ht="27" thickBot="1">
      <c r="B66" s="1275" t="s">
        <v>68</v>
      </c>
      <c r="C66" s="1275"/>
      <c r="D66" s="1275"/>
      <c r="E66" s="1275"/>
      <c r="F66" s="1275"/>
      <c r="G66" s="1275"/>
      <c r="H66" s="1275"/>
      <c r="I66" s="1275"/>
      <c r="J66" s="1275"/>
      <c r="K66" s="1275"/>
      <c r="L66" s="1275"/>
      <c r="M66" s="1275"/>
      <c r="N66" s="1275"/>
    </row>
    <row r="69" spans="2:17" ht="109.5" customHeight="1">
      <c r="B69" s="114" t="s">
        <v>69</v>
      </c>
      <c r="C69" s="115" t="s">
        <v>70</v>
      </c>
      <c r="D69" s="115" t="s">
        <v>71</v>
      </c>
      <c r="E69" s="115" t="s">
        <v>72</v>
      </c>
      <c r="F69" s="115" t="s">
        <v>73</v>
      </c>
      <c r="G69" s="115" t="s">
        <v>74</v>
      </c>
      <c r="H69" s="115" t="s">
        <v>75</v>
      </c>
      <c r="I69" s="115" t="s">
        <v>76</v>
      </c>
      <c r="J69" s="115" t="s">
        <v>77</v>
      </c>
      <c r="K69" s="115" t="s">
        <v>78</v>
      </c>
      <c r="L69" s="115" t="s">
        <v>79</v>
      </c>
      <c r="M69" s="116" t="s">
        <v>80</v>
      </c>
      <c r="N69" s="116" t="s">
        <v>81</v>
      </c>
      <c r="O69" s="1271" t="s">
        <v>82</v>
      </c>
      <c r="P69" s="1273"/>
      <c r="Q69" s="115" t="s">
        <v>83</v>
      </c>
    </row>
    <row r="70" spans="2:17">
      <c r="B70" s="119" t="s">
        <v>154</v>
      </c>
      <c r="C70" s="119" t="s">
        <v>1973</v>
      </c>
      <c r="D70" s="120" t="s">
        <v>3168</v>
      </c>
      <c r="E70" s="120" t="s">
        <v>3168</v>
      </c>
      <c r="F70" s="121" t="s">
        <v>208</v>
      </c>
      <c r="G70" s="121" t="s">
        <v>208</v>
      </c>
      <c r="H70" s="121" t="s">
        <v>208</v>
      </c>
      <c r="I70" s="122" t="s">
        <v>208</v>
      </c>
      <c r="J70" s="122" t="s">
        <v>3167</v>
      </c>
      <c r="K70" s="122" t="s">
        <v>3167</v>
      </c>
      <c r="L70" s="122" t="s">
        <v>3167</v>
      </c>
      <c r="M70" s="122" t="s">
        <v>3167</v>
      </c>
      <c r="N70" s="44" t="s">
        <v>3168</v>
      </c>
      <c r="O70" s="1278" t="s">
        <v>3167</v>
      </c>
      <c r="P70" s="1279"/>
      <c r="Q70" s="605" t="s">
        <v>19</v>
      </c>
    </row>
    <row r="71" spans="2:17">
      <c r="B71" s="119" t="s">
        <v>154</v>
      </c>
      <c r="C71" s="119" t="s">
        <v>155</v>
      </c>
      <c r="D71" s="120" t="s">
        <v>3168</v>
      </c>
      <c r="E71" s="120" t="s">
        <v>3168</v>
      </c>
      <c r="F71" s="121" t="s">
        <v>208</v>
      </c>
      <c r="G71" s="121" t="s">
        <v>208</v>
      </c>
      <c r="H71" s="121" t="s">
        <v>208</v>
      </c>
      <c r="I71" s="122" t="s">
        <v>208</v>
      </c>
      <c r="J71" s="122" t="s">
        <v>3167</v>
      </c>
      <c r="K71" s="122" t="s">
        <v>3167</v>
      </c>
      <c r="L71" s="122" t="s">
        <v>3167</v>
      </c>
      <c r="M71" s="122" t="s">
        <v>3167</v>
      </c>
      <c r="N71" s="44" t="s">
        <v>3168</v>
      </c>
      <c r="O71" s="1278" t="s">
        <v>3167</v>
      </c>
      <c r="P71" s="1279"/>
      <c r="Q71" s="605" t="s">
        <v>19</v>
      </c>
    </row>
    <row r="72" spans="2:17">
      <c r="B72" s="119"/>
      <c r="C72" s="119"/>
      <c r="D72" s="120"/>
      <c r="E72" s="120"/>
      <c r="F72" s="121"/>
      <c r="G72" s="121"/>
      <c r="H72" s="121"/>
      <c r="I72" s="122"/>
      <c r="J72" s="122"/>
      <c r="K72" s="44"/>
      <c r="L72" s="44"/>
      <c r="M72" s="44"/>
      <c r="N72" s="44"/>
      <c r="O72" s="1278"/>
      <c r="P72" s="1279"/>
      <c r="Q72" s="44"/>
    </row>
    <row r="73" spans="2:17">
      <c r="B73" s="44"/>
      <c r="C73" s="44"/>
      <c r="D73" s="44"/>
      <c r="E73" s="44"/>
      <c r="F73" s="44"/>
      <c r="G73" s="44"/>
      <c r="H73" s="44"/>
      <c r="I73" s="44"/>
      <c r="J73" s="44"/>
      <c r="K73" s="44"/>
      <c r="L73" s="44"/>
      <c r="M73" s="44"/>
      <c r="N73" s="44"/>
      <c r="O73" s="1278"/>
      <c r="P73" s="1279"/>
      <c r="Q73" s="44"/>
    </row>
    <row r="74" spans="2:17">
      <c r="B74" s="1" t="s">
        <v>88</v>
      </c>
    </row>
    <row r="75" spans="2:17">
      <c r="B75" s="1" t="s">
        <v>89</v>
      </c>
    </row>
    <row r="76" spans="2:17">
      <c r="B76" s="1" t="s">
        <v>90</v>
      </c>
    </row>
    <row r="78" spans="2:17" ht="15.75" thickBot="1"/>
    <row r="79" spans="2:17" ht="27" thickBot="1">
      <c r="B79" s="1268" t="s">
        <v>91</v>
      </c>
      <c r="C79" s="1269"/>
      <c r="D79" s="1269"/>
      <c r="E79" s="1269"/>
      <c r="F79" s="1269"/>
      <c r="G79" s="1269"/>
      <c r="H79" s="1269"/>
      <c r="I79" s="1269"/>
      <c r="J79" s="1269"/>
      <c r="K79" s="1269"/>
      <c r="L79" s="1269"/>
      <c r="M79" s="1269"/>
      <c r="N79" s="1270"/>
    </row>
    <row r="82" spans="2:17" ht="76.5" customHeight="1">
      <c r="B82" s="114" t="s">
        <v>92</v>
      </c>
      <c r="C82" s="114" t="s">
        <v>93</v>
      </c>
      <c r="D82" s="114" t="s">
        <v>94</v>
      </c>
      <c r="E82" s="114" t="s">
        <v>95</v>
      </c>
      <c r="F82" s="114" t="s">
        <v>96</v>
      </c>
      <c r="G82" s="114" t="s">
        <v>97</v>
      </c>
      <c r="H82" s="114" t="s">
        <v>98</v>
      </c>
      <c r="I82" s="114" t="s">
        <v>99</v>
      </c>
      <c r="J82" s="1271" t="s">
        <v>100</v>
      </c>
      <c r="K82" s="1272"/>
      <c r="L82" s="1273"/>
      <c r="M82" s="114" t="s">
        <v>101</v>
      </c>
      <c r="N82" s="114" t="s">
        <v>102</v>
      </c>
      <c r="O82" s="114" t="s">
        <v>103</v>
      </c>
      <c r="P82" s="1271" t="s">
        <v>82</v>
      </c>
      <c r="Q82" s="1273"/>
    </row>
    <row r="83" spans="2:17" ht="81.75" customHeight="1">
      <c r="B83" s="602" t="s">
        <v>3139</v>
      </c>
      <c r="C83" s="854"/>
      <c r="D83" s="632" t="s">
        <v>3166</v>
      </c>
      <c r="E83" s="632">
        <v>51975048</v>
      </c>
      <c r="F83" s="854" t="s">
        <v>2907</v>
      </c>
      <c r="G83" s="854" t="s">
        <v>3165</v>
      </c>
      <c r="H83" s="854" t="s">
        <v>3136</v>
      </c>
      <c r="I83" s="632">
        <v>128040</v>
      </c>
      <c r="J83" s="854" t="s">
        <v>3164</v>
      </c>
      <c r="K83" s="854" t="s">
        <v>3136</v>
      </c>
      <c r="L83" s="632"/>
      <c r="M83" s="632" t="s">
        <v>19</v>
      </c>
      <c r="N83" s="118" t="s">
        <v>19</v>
      </c>
      <c r="O83" s="632" t="s">
        <v>19</v>
      </c>
      <c r="P83" s="1369" t="s">
        <v>3159</v>
      </c>
      <c r="Q83" s="1370"/>
    </row>
    <row r="84" spans="2:17" ht="81" customHeight="1">
      <c r="B84" s="602" t="s">
        <v>3139</v>
      </c>
      <c r="C84" s="854"/>
      <c r="D84" s="632" t="s">
        <v>3163</v>
      </c>
      <c r="E84" s="632">
        <v>52528356</v>
      </c>
      <c r="F84" s="632" t="s">
        <v>3162</v>
      </c>
      <c r="G84" s="854" t="s">
        <v>3161</v>
      </c>
      <c r="H84" s="854" t="s">
        <v>3136</v>
      </c>
      <c r="I84" s="632" t="s">
        <v>3148</v>
      </c>
      <c r="J84" s="854" t="s">
        <v>3160</v>
      </c>
      <c r="K84" s="854" t="s">
        <v>3136</v>
      </c>
      <c r="L84" s="632"/>
      <c r="M84" s="632" t="s">
        <v>19</v>
      </c>
      <c r="N84" s="118" t="s">
        <v>19</v>
      </c>
      <c r="O84" s="632" t="s">
        <v>19</v>
      </c>
      <c r="P84" s="1369" t="s">
        <v>3159</v>
      </c>
      <c r="Q84" s="1370"/>
    </row>
    <row r="85" spans="2:17" ht="77.25" customHeight="1">
      <c r="B85" s="602" t="s">
        <v>3139</v>
      </c>
      <c r="C85" s="854"/>
      <c r="D85" s="632" t="s">
        <v>3158</v>
      </c>
      <c r="E85" s="632">
        <v>51685730</v>
      </c>
      <c r="F85" s="854" t="s">
        <v>3157</v>
      </c>
      <c r="G85" s="854" t="s">
        <v>3156</v>
      </c>
      <c r="H85" s="124">
        <v>41487</v>
      </c>
      <c r="I85" s="632" t="s">
        <v>3148</v>
      </c>
      <c r="J85" s="854" t="s">
        <v>3153</v>
      </c>
      <c r="K85" s="854"/>
      <c r="L85" s="632"/>
      <c r="M85" s="632" t="s">
        <v>19</v>
      </c>
      <c r="N85" s="632" t="s">
        <v>19</v>
      </c>
      <c r="O85" s="632" t="s">
        <v>19</v>
      </c>
      <c r="P85" s="1365" t="s">
        <v>3151</v>
      </c>
      <c r="Q85" s="1365"/>
    </row>
    <row r="86" spans="2:17" ht="89.25" customHeight="1">
      <c r="B86" s="602" t="s">
        <v>3139</v>
      </c>
      <c r="C86" s="854"/>
      <c r="D86" s="854" t="s">
        <v>3155</v>
      </c>
      <c r="E86" s="632">
        <v>1098609574</v>
      </c>
      <c r="F86" s="854" t="s">
        <v>2442</v>
      </c>
      <c r="G86" s="854" t="s">
        <v>3154</v>
      </c>
      <c r="H86" s="124">
        <v>39647</v>
      </c>
      <c r="I86" s="632" t="s">
        <v>3148</v>
      </c>
      <c r="J86" s="854" t="s">
        <v>3153</v>
      </c>
      <c r="K86" s="854"/>
      <c r="L86" s="854" t="s">
        <v>3152</v>
      </c>
      <c r="M86" s="632" t="s">
        <v>19</v>
      </c>
      <c r="N86" s="632" t="s">
        <v>19</v>
      </c>
      <c r="O86" s="632" t="s">
        <v>19</v>
      </c>
      <c r="P86" s="1365" t="s">
        <v>3151</v>
      </c>
      <c r="Q86" s="1365"/>
    </row>
    <row r="87" spans="2:17" ht="48.75" customHeight="1">
      <c r="B87" s="602" t="s">
        <v>3139</v>
      </c>
      <c r="C87" s="854"/>
      <c r="D87" s="632" t="s">
        <v>3150</v>
      </c>
      <c r="E87" s="632">
        <v>93375792</v>
      </c>
      <c r="F87" s="854" t="s">
        <v>3149</v>
      </c>
      <c r="G87" s="854" t="s">
        <v>115</v>
      </c>
      <c r="H87" s="124">
        <v>37447</v>
      </c>
      <c r="I87" s="632" t="s">
        <v>3148</v>
      </c>
      <c r="J87" s="854" t="s">
        <v>3147</v>
      </c>
      <c r="K87" s="854" t="s">
        <v>3146</v>
      </c>
      <c r="L87" s="632" t="s">
        <v>104</v>
      </c>
      <c r="M87" s="632" t="s">
        <v>19</v>
      </c>
      <c r="N87" s="632" t="s">
        <v>19</v>
      </c>
      <c r="O87" s="632" t="s">
        <v>19</v>
      </c>
      <c r="P87" s="1365" t="s">
        <v>3145</v>
      </c>
      <c r="Q87" s="1365"/>
    </row>
    <row r="88" spans="2:17" ht="75.75" customHeight="1">
      <c r="B88" s="602" t="s">
        <v>3139</v>
      </c>
      <c r="C88" s="854"/>
      <c r="D88" s="632" t="s">
        <v>3144</v>
      </c>
      <c r="E88" s="632">
        <v>40987697</v>
      </c>
      <c r="F88" s="854" t="s">
        <v>3143</v>
      </c>
      <c r="G88" s="854" t="s">
        <v>3142</v>
      </c>
      <c r="H88" s="854" t="s">
        <v>3141</v>
      </c>
      <c r="I88" s="632" t="s">
        <v>53</v>
      </c>
      <c r="J88" s="854" t="s">
        <v>3136</v>
      </c>
      <c r="K88" s="854"/>
      <c r="L88" s="632"/>
      <c r="M88" s="632"/>
      <c r="N88" s="632"/>
      <c r="O88" s="632"/>
      <c r="P88" s="1365" t="s">
        <v>3140</v>
      </c>
      <c r="Q88" s="1365"/>
    </row>
    <row r="89" spans="2:17" ht="63.75" customHeight="1">
      <c r="B89" s="602" t="s">
        <v>3139</v>
      </c>
      <c r="C89" s="854"/>
      <c r="D89" s="632" t="s">
        <v>3138</v>
      </c>
      <c r="E89" s="632">
        <v>7715254</v>
      </c>
      <c r="F89" s="854" t="s">
        <v>3137</v>
      </c>
      <c r="G89" s="854" t="s">
        <v>3136</v>
      </c>
      <c r="H89" s="124"/>
      <c r="I89" s="632"/>
      <c r="J89" s="854" t="s">
        <v>3136</v>
      </c>
      <c r="K89" s="854"/>
      <c r="L89" s="632"/>
      <c r="M89" s="632"/>
      <c r="N89" s="632"/>
      <c r="O89" s="632"/>
      <c r="P89" s="1365" t="s">
        <v>3135</v>
      </c>
      <c r="Q89" s="1365"/>
    </row>
    <row r="90" spans="2:17">
      <c r="B90" s="605"/>
      <c r="C90" s="605"/>
      <c r="D90" s="605"/>
      <c r="E90" s="605"/>
      <c r="F90" s="605"/>
      <c r="G90" s="605"/>
      <c r="H90" s="605"/>
      <c r="I90" s="605"/>
      <c r="J90" s="605"/>
      <c r="K90" s="605"/>
      <c r="L90" s="605"/>
      <c r="M90" s="605"/>
      <c r="N90" s="605"/>
      <c r="O90" s="605"/>
      <c r="P90" s="1280"/>
      <c r="Q90" s="1280"/>
    </row>
    <row r="91" spans="2:17" ht="27" thickBot="1">
      <c r="B91" s="1374" t="s">
        <v>118</v>
      </c>
      <c r="C91" s="1375"/>
      <c r="D91" s="1375"/>
      <c r="E91" s="1375"/>
      <c r="F91" s="1375"/>
      <c r="G91" s="1375"/>
      <c r="H91" s="1375"/>
      <c r="I91" s="1375"/>
      <c r="J91" s="1375"/>
      <c r="K91" s="1375"/>
      <c r="L91" s="1375"/>
      <c r="M91" s="1375"/>
      <c r="N91" s="1376"/>
      <c r="O91" s="44"/>
      <c r="P91" s="1280"/>
      <c r="Q91" s="1280"/>
    </row>
    <row r="95" spans="2:17" ht="46.15" customHeight="1">
      <c r="B95" s="115" t="s">
        <v>17</v>
      </c>
      <c r="C95" s="115" t="s">
        <v>119</v>
      </c>
      <c r="D95" s="1271" t="s">
        <v>82</v>
      </c>
      <c r="E95" s="1273"/>
    </row>
    <row r="96" spans="2:17" ht="216.75" customHeight="1">
      <c r="B96" s="129" t="s">
        <v>120</v>
      </c>
      <c r="C96" s="632" t="s">
        <v>19</v>
      </c>
      <c r="D96" s="1723" t="s">
        <v>3134</v>
      </c>
      <c r="E96" s="1723"/>
      <c r="F96" s="103" t="s">
        <v>3133</v>
      </c>
    </row>
    <row r="99" spans="1:26" ht="26.25">
      <c r="B99" s="1256" t="s">
        <v>121</v>
      </c>
      <c r="C99" s="1257"/>
      <c r="D99" s="1257"/>
      <c r="E99" s="1257"/>
      <c r="F99" s="1257"/>
      <c r="G99" s="1257"/>
      <c r="H99" s="1257"/>
      <c r="I99" s="1257"/>
      <c r="J99" s="1257"/>
      <c r="K99" s="1257"/>
      <c r="L99" s="1257"/>
      <c r="M99" s="1257"/>
      <c r="N99" s="1257"/>
      <c r="O99" s="1257"/>
      <c r="P99" s="1257"/>
    </row>
    <row r="101" spans="1:26" ht="15.75" thickBot="1"/>
    <row r="102" spans="1:26" ht="27" thickBot="1">
      <c r="B102" s="1268" t="s">
        <v>122</v>
      </c>
      <c r="C102" s="1269"/>
      <c r="D102" s="1269"/>
      <c r="E102" s="1269"/>
      <c r="F102" s="1269"/>
      <c r="G102" s="1269"/>
      <c r="H102" s="1269"/>
      <c r="I102" s="1269"/>
      <c r="J102" s="1269"/>
      <c r="K102" s="1269"/>
      <c r="L102" s="1269"/>
      <c r="M102" s="1269"/>
      <c r="N102" s="1270"/>
    </row>
    <row r="104" spans="1:26" ht="15.75" thickBot="1">
      <c r="M104" s="51"/>
      <c r="N104" s="51"/>
    </row>
    <row r="105" spans="1:26" s="15" customFormat="1" ht="109.5" customHeight="1">
      <c r="B105" s="52" t="s">
        <v>33</v>
      </c>
      <c r="C105" s="52" t="s">
        <v>34</v>
      </c>
      <c r="D105" s="52" t="s">
        <v>35</v>
      </c>
      <c r="E105" s="52" t="s">
        <v>36</v>
      </c>
      <c r="F105" s="52" t="s">
        <v>37</v>
      </c>
      <c r="G105" s="52" t="s">
        <v>38</v>
      </c>
      <c r="H105" s="52" t="s">
        <v>39</v>
      </c>
      <c r="I105" s="52" t="s">
        <v>40</v>
      </c>
      <c r="J105" s="52" t="s">
        <v>41</v>
      </c>
      <c r="K105" s="52" t="s">
        <v>42</v>
      </c>
      <c r="L105" s="52" t="s">
        <v>43</v>
      </c>
      <c r="M105" s="53" t="s">
        <v>44</v>
      </c>
      <c r="N105" s="52" t="s">
        <v>45</v>
      </c>
      <c r="O105" s="52" t="s">
        <v>46</v>
      </c>
      <c r="P105" s="54" t="s">
        <v>47</v>
      </c>
      <c r="Q105" s="54" t="s">
        <v>48</v>
      </c>
    </row>
    <row r="106" spans="1:26" s="162" customFormat="1" ht="45">
      <c r="A106" s="150">
        <v>1</v>
      </c>
      <c r="B106" s="153" t="s">
        <v>208</v>
      </c>
      <c r="C106" s="152"/>
      <c r="D106" s="153" t="s">
        <v>208</v>
      </c>
      <c r="E106" s="154"/>
      <c r="F106" s="155"/>
      <c r="G106" s="184"/>
      <c r="H106" s="156"/>
      <c r="I106" s="157"/>
      <c r="J106" s="157"/>
      <c r="K106" s="157"/>
      <c r="L106" s="157"/>
      <c r="M106" s="173"/>
      <c r="N106" s="173">
        <f>+M106*G106</f>
        <v>0</v>
      </c>
      <c r="O106" s="160"/>
      <c r="P106" s="160"/>
      <c r="Q106" s="174" t="s">
        <v>3132</v>
      </c>
      <c r="R106" s="175"/>
      <c r="S106" s="175"/>
      <c r="T106" s="175"/>
      <c r="U106" s="175"/>
      <c r="V106" s="175"/>
      <c r="W106" s="175"/>
      <c r="X106" s="175"/>
      <c r="Y106" s="175"/>
      <c r="Z106" s="175"/>
    </row>
    <row r="107" spans="1:26" s="162" customFormat="1">
      <c r="A107" s="150">
        <f>+A106+1</f>
        <v>2</v>
      </c>
      <c r="B107" s="153"/>
      <c r="C107" s="152"/>
      <c r="D107" s="153"/>
      <c r="E107" s="154"/>
      <c r="F107" s="155"/>
      <c r="G107" s="155"/>
      <c r="H107" s="155"/>
      <c r="I107" s="157"/>
      <c r="J107" s="157"/>
      <c r="K107" s="157"/>
      <c r="L107" s="157"/>
      <c r="M107" s="173"/>
      <c r="N107" s="173"/>
      <c r="O107" s="160"/>
      <c r="P107" s="160"/>
      <c r="Q107" s="174"/>
      <c r="R107" s="175"/>
      <c r="S107" s="175"/>
      <c r="T107" s="175"/>
      <c r="U107" s="175"/>
      <c r="V107" s="175"/>
      <c r="W107" s="175"/>
      <c r="X107" s="175"/>
      <c r="Y107" s="175"/>
      <c r="Z107" s="175"/>
    </row>
    <row r="108" spans="1:26" s="162" customFormat="1">
      <c r="A108" s="150"/>
      <c r="B108" s="151" t="s">
        <v>28</v>
      </c>
      <c r="C108" s="152"/>
      <c r="D108" s="153"/>
      <c r="E108" s="154"/>
      <c r="F108" s="155"/>
      <c r="G108" s="155"/>
      <c r="H108" s="155"/>
      <c r="I108" s="157"/>
      <c r="J108" s="157"/>
      <c r="K108" s="158">
        <f>SUM(K106:K107)</f>
        <v>0</v>
      </c>
      <c r="L108" s="158">
        <f>SUM(L106:L107)</f>
        <v>0</v>
      </c>
      <c r="M108" s="185">
        <f>SUM(M106:M107)</f>
        <v>0</v>
      </c>
      <c r="N108" s="158">
        <f>SUM(N106:N107)</f>
        <v>0</v>
      </c>
      <c r="O108" s="160"/>
      <c r="P108" s="160"/>
      <c r="Q108" s="161"/>
    </row>
    <row r="109" spans="1:26">
      <c r="B109" s="112"/>
      <c r="C109" s="112"/>
      <c r="D109" s="112"/>
      <c r="E109" s="163"/>
      <c r="F109" s="112"/>
      <c r="G109" s="112"/>
      <c r="H109" s="112"/>
      <c r="I109" s="112"/>
      <c r="J109" s="112"/>
      <c r="K109" s="112"/>
      <c r="L109" s="112"/>
      <c r="M109" s="112"/>
      <c r="N109" s="112"/>
      <c r="O109" s="112"/>
      <c r="P109" s="112"/>
    </row>
    <row r="110" spans="1:26" ht="18.75">
      <c r="B110" s="166" t="s">
        <v>123</v>
      </c>
      <c r="C110" s="176">
        <f>+K108</f>
        <v>0</v>
      </c>
      <c r="H110" s="168"/>
      <c r="I110" s="168"/>
      <c r="J110" s="168"/>
      <c r="K110" s="168"/>
      <c r="L110" s="168"/>
      <c r="M110" s="168"/>
      <c r="N110" s="112"/>
      <c r="O110" s="112"/>
      <c r="P110" s="112"/>
    </row>
    <row r="112" spans="1:26" ht="15.75" thickBot="1"/>
    <row r="113" spans="2:17" ht="37.15" customHeight="1" thickBot="1">
      <c r="B113" s="177" t="s">
        <v>124</v>
      </c>
      <c r="C113" s="142" t="s">
        <v>125</v>
      </c>
      <c r="D113" s="177" t="s">
        <v>27</v>
      </c>
      <c r="E113" s="142" t="s">
        <v>126</v>
      </c>
    </row>
    <row r="114" spans="2:17" ht="41.45" customHeight="1">
      <c r="B114" s="178" t="s">
        <v>127</v>
      </c>
      <c r="C114" s="179">
        <v>20</v>
      </c>
      <c r="D114" s="179">
        <v>0</v>
      </c>
      <c r="E114" s="1282">
        <f>+D114+D115+D116</f>
        <v>0</v>
      </c>
    </row>
    <row r="115" spans="2:17">
      <c r="B115" s="178" t="s">
        <v>128</v>
      </c>
      <c r="C115" s="118">
        <v>30</v>
      </c>
      <c r="D115" s="605">
        <v>0</v>
      </c>
      <c r="E115" s="1283"/>
    </row>
    <row r="116" spans="2:17" ht="15.75" thickBot="1">
      <c r="B116" s="178" t="s">
        <v>129</v>
      </c>
      <c r="C116" s="180">
        <v>40</v>
      </c>
      <c r="D116" s="180">
        <v>0</v>
      </c>
      <c r="E116" s="1284"/>
    </row>
    <row r="118" spans="2:17" ht="15.75" thickBot="1"/>
    <row r="119" spans="2:17" ht="27" thickBot="1">
      <c r="B119" s="1268" t="s">
        <v>130</v>
      </c>
      <c r="C119" s="1269"/>
      <c r="D119" s="1269"/>
      <c r="E119" s="1269"/>
      <c r="F119" s="1269"/>
      <c r="G119" s="1269"/>
      <c r="H119" s="1269"/>
      <c r="I119" s="1269"/>
      <c r="J119" s="1269"/>
      <c r="K119" s="1269"/>
      <c r="L119" s="1269"/>
      <c r="M119" s="1269"/>
      <c r="N119" s="1270"/>
    </row>
    <row r="121" spans="2:17" ht="76.5" customHeight="1">
      <c r="B121" s="114" t="s">
        <v>92</v>
      </c>
      <c r="C121" s="114" t="s">
        <v>93</v>
      </c>
      <c r="D121" s="114" t="s">
        <v>94</v>
      </c>
      <c r="E121" s="114" t="s">
        <v>95</v>
      </c>
      <c r="F121" s="114" t="s">
        <v>96</v>
      </c>
      <c r="G121" s="114" t="s">
        <v>97</v>
      </c>
      <c r="H121" s="114" t="s">
        <v>98</v>
      </c>
      <c r="I121" s="114" t="s">
        <v>99</v>
      </c>
      <c r="J121" s="1271" t="s">
        <v>100</v>
      </c>
      <c r="K121" s="1272"/>
      <c r="L121" s="1273"/>
      <c r="M121" s="114" t="s">
        <v>101</v>
      </c>
      <c r="N121" s="114" t="s">
        <v>102</v>
      </c>
      <c r="O121" s="114" t="s">
        <v>103</v>
      </c>
      <c r="P121" s="1271" t="s">
        <v>82</v>
      </c>
      <c r="Q121" s="1273"/>
    </row>
    <row r="122" spans="2:17" ht="60.75" customHeight="1">
      <c r="B122" s="213" t="s">
        <v>3131</v>
      </c>
      <c r="C122" s="602"/>
      <c r="D122" s="605"/>
      <c r="E122" s="605"/>
      <c r="F122" s="605"/>
      <c r="G122" s="602"/>
      <c r="H122" s="206"/>
      <c r="I122" s="118"/>
      <c r="J122" s="602"/>
      <c r="K122" s="629"/>
      <c r="L122" s="629"/>
      <c r="M122" s="605"/>
      <c r="N122" s="605"/>
      <c r="O122" s="605"/>
      <c r="P122" s="1280"/>
      <c r="Q122" s="1280"/>
    </row>
    <row r="123" spans="2:17" ht="60.75" customHeight="1">
      <c r="B123" s="213" t="s">
        <v>3130</v>
      </c>
      <c r="C123" s="602"/>
      <c r="D123" s="605"/>
      <c r="E123" s="605"/>
      <c r="F123" s="602"/>
      <c r="G123" s="605"/>
      <c r="H123" s="206"/>
      <c r="I123" s="118"/>
      <c r="J123" s="602"/>
      <c r="K123" s="629"/>
      <c r="L123" s="629"/>
      <c r="M123" s="605"/>
      <c r="N123" s="118"/>
      <c r="O123" s="605"/>
      <c r="P123" s="1280"/>
      <c r="Q123" s="1280"/>
    </row>
    <row r="124" spans="2:17" ht="63" customHeight="1">
      <c r="B124" s="213" t="s">
        <v>3129</v>
      </c>
      <c r="C124" s="602"/>
      <c r="D124" s="605"/>
      <c r="E124" s="605"/>
      <c r="F124" s="605"/>
      <c r="G124" s="602"/>
      <c r="H124" s="206"/>
      <c r="I124" s="118"/>
      <c r="J124" s="605"/>
      <c r="K124" s="629"/>
      <c r="L124" s="118"/>
      <c r="M124" s="605"/>
      <c r="N124" s="118"/>
      <c r="O124" s="605"/>
      <c r="P124" s="1280"/>
      <c r="Q124" s="1280"/>
    </row>
    <row r="125" spans="2:17">
      <c r="B125" s="44"/>
      <c r="C125" s="44"/>
      <c r="D125" s="605"/>
      <c r="E125" s="605"/>
      <c r="F125" s="605"/>
      <c r="G125" s="605"/>
      <c r="H125" s="206"/>
      <c r="I125" s="605"/>
      <c r="J125" s="602"/>
      <c r="K125" s="605"/>
      <c r="L125" s="629"/>
      <c r="M125" s="605"/>
      <c r="N125" s="605"/>
      <c r="O125" s="605"/>
      <c r="P125" s="1280"/>
      <c r="Q125" s="1280"/>
    </row>
    <row r="128" spans="2:17" ht="15.75" thickBot="1"/>
    <row r="129" spans="2:7" ht="54" customHeight="1">
      <c r="B129" s="615" t="s">
        <v>17</v>
      </c>
      <c r="C129" s="615" t="s">
        <v>124</v>
      </c>
      <c r="D129" s="114" t="s">
        <v>125</v>
      </c>
      <c r="E129" s="615" t="s">
        <v>27</v>
      </c>
      <c r="F129" s="142" t="s">
        <v>138</v>
      </c>
      <c r="G129" s="143"/>
    </row>
    <row r="130" spans="2:7" ht="120.75" customHeight="1">
      <c r="B130" s="1285" t="s">
        <v>139</v>
      </c>
      <c r="C130" s="144" t="s">
        <v>140</v>
      </c>
      <c r="D130" s="605">
        <v>25</v>
      </c>
      <c r="E130" s="605">
        <v>0</v>
      </c>
      <c r="F130" s="1286">
        <f>+E130+E131+E132</f>
        <v>0</v>
      </c>
      <c r="G130" s="145"/>
    </row>
    <row r="131" spans="2:7" ht="76.150000000000006" customHeight="1">
      <c r="B131" s="1285"/>
      <c r="C131" s="144" t="s">
        <v>141</v>
      </c>
      <c r="D131" s="602">
        <v>25</v>
      </c>
      <c r="E131" s="605">
        <v>0</v>
      </c>
      <c r="F131" s="1287"/>
      <c r="G131" s="145"/>
    </row>
    <row r="132" spans="2:7" ht="69" customHeight="1">
      <c r="B132" s="1285"/>
      <c r="C132" s="144" t="s">
        <v>142</v>
      </c>
      <c r="D132" s="605">
        <v>10</v>
      </c>
      <c r="E132" s="605">
        <v>0</v>
      </c>
      <c r="F132" s="1288"/>
      <c r="G132" s="145"/>
    </row>
    <row r="133" spans="2:7">
      <c r="C133"/>
    </row>
    <row r="136" spans="2:7">
      <c r="B136" s="42" t="s">
        <v>143</v>
      </c>
    </row>
    <row r="139" spans="2:7">
      <c r="B139" s="43" t="s">
        <v>17</v>
      </c>
      <c r="C139" s="43" t="s">
        <v>26</v>
      </c>
      <c r="D139" s="615" t="s">
        <v>27</v>
      </c>
      <c r="E139" s="615" t="s">
        <v>28</v>
      </c>
    </row>
    <row r="140" spans="2:7" ht="61.5" customHeight="1">
      <c r="B140" s="49" t="s">
        <v>144</v>
      </c>
      <c r="C140" s="50">
        <v>40</v>
      </c>
      <c r="D140" s="605">
        <f>+E114</f>
        <v>0</v>
      </c>
      <c r="E140" s="1265">
        <f>+D140+D141</f>
        <v>0</v>
      </c>
    </row>
    <row r="141" spans="2:7" ht="68.25" customHeight="1">
      <c r="B141" s="49" t="s">
        <v>145</v>
      </c>
      <c r="C141" s="50">
        <v>60</v>
      </c>
      <c r="D141" s="605">
        <f>+F130</f>
        <v>0</v>
      </c>
      <c r="E141" s="1266"/>
    </row>
  </sheetData>
  <mergeCells count="50">
    <mergeCell ref="O71:P71"/>
    <mergeCell ref="P83:Q83"/>
    <mergeCell ref="B79:N79"/>
    <mergeCell ref="O73:P73"/>
    <mergeCell ref="B4:P4"/>
    <mergeCell ref="B26:C26"/>
    <mergeCell ref="C6:N6"/>
    <mergeCell ref="C7:N7"/>
    <mergeCell ref="C8:N8"/>
    <mergeCell ref="C9:N9"/>
    <mergeCell ref="C10:E10"/>
    <mergeCell ref="B14:C25"/>
    <mergeCell ref="B130:B132"/>
    <mergeCell ref="B60:B61"/>
    <mergeCell ref="C60:C61"/>
    <mergeCell ref="D60:E60"/>
    <mergeCell ref="M49:N49"/>
    <mergeCell ref="J82:L82"/>
    <mergeCell ref="P125:Q125"/>
    <mergeCell ref="E44:E45"/>
    <mergeCell ref="O69:P69"/>
    <mergeCell ref="B66:N66"/>
    <mergeCell ref="C64:N64"/>
    <mergeCell ref="P89:Q89"/>
    <mergeCell ref="O72:P72"/>
    <mergeCell ref="P85:Q85"/>
    <mergeCell ref="P123:Q123"/>
    <mergeCell ref="P91:Q91"/>
    <mergeCell ref="P84:Q84"/>
    <mergeCell ref="P90:Q90"/>
    <mergeCell ref="Q53:Q55"/>
    <mergeCell ref="O70:P70"/>
    <mergeCell ref="P86:Q86"/>
    <mergeCell ref="P87:Q87"/>
    <mergeCell ref="P88:Q88"/>
    <mergeCell ref="E140:E141"/>
    <mergeCell ref="B2:P2"/>
    <mergeCell ref="B99:P99"/>
    <mergeCell ref="B119:N119"/>
    <mergeCell ref="E114:E116"/>
    <mergeCell ref="B91:N91"/>
    <mergeCell ref="D95:E95"/>
    <mergeCell ref="D96:E96"/>
    <mergeCell ref="B102:N102"/>
    <mergeCell ref="P82:Q82"/>
    <mergeCell ref="F130:F132"/>
    <mergeCell ref="J121:L121"/>
    <mergeCell ref="P121:Q121"/>
    <mergeCell ref="P122:Q122"/>
    <mergeCell ref="P124:Q124"/>
  </mergeCells>
  <dataValidations count="2">
    <dataValidation type="list" allowBlank="1" showInputMessage="1" showErrorMessage="1" sqref="WVE983057 A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A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A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A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A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A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A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A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A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A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A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A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A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A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A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 type="decimal" allowBlank="1" showInputMessage="1" showErrorMessage="1" sqref="WVH983057 WLL983057 C65553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C131089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C196625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C262161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C327697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C393233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C458769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C524305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C589841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C655377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C720913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C786449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C851985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C917521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C983057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2:Z138"/>
  <sheetViews>
    <sheetView zoomScale="70" zoomScaleNormal="70" workbookViewId="0">
      <selection activeCell="D28" sqref="D28"/>
    </sheetView>
  </sheetViews>
  <sheetFormatPr baseColWidth="10" defaultRowHeight="15"/>
  <cols>
    <col min="1" max="1" width="3.140625" style="1" bestFit="1" customWidth="1"/>
    <col min="2" max="2" width="102.7109375" style="1" bestFit="1" customWidth="1"/>
    <col min="3" max="3" width="24" style="439" customWidth="1"/>
    <col min="4" max="4" width="41" style="1" bestFit="1" customWidth="1"/>
    <col min="5" max="5" width="25" style="235" customWidth="1"/>
    <col min="6" max="7" width="29.7109375" style="1" customWidth="1"/>
    <col min="8" max="8" width="24.5703125" style="1" customWidth="1"/>
    <col min="9" max="9" width="24" style="1" customWidth="1"/>
    <col min="10" max="10" width="20.28515625" style="1" customWidth="1"/>
    <col min="11" max="11" width="21.140625" style="1" bestFit="1" customWidth="1"/>
    <col min="12" max="12" width="20.140625" style="1" customWidth="1"/>
    <col min="13" max="13" width="18.7109375" style="236" customWidth="1"/>
    <col min="14" max="14" width="22.140625" style="236" customWidth="1"/>
    <col min="15" max="15" width="26.140625" style="236" customWidth="1"/>
    <col min="16" max="16" width="19.5703125" style="236" bestFit="1" customWidth="1"/>
    <col min="17" max="17" width="25.140625" style="236"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1950</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1951</v>
      </c>
      <c r="C10" s="1260">
        <v>14</v>
      </c>
      <c r="D10" s="1260"/>
      <c r="E10" s="1261"/>
      <c r="F10" s="6"/>
      <c r="G10" s="6"/>
      <c r="H10" s="6"/>
      <c r="I10" s="6"/>
      <c r="J10" s="6"/>
      <c r="K10" s="6"/>
      <c r="L10" s="6"/>
      <c r="M10" s="229"/>
      <c r="N10" s="230"/>
    </row>
    <row r="11" spans="2:16" ht="16.5" thickBot="1">
      <c r="B11" s="8" t="s">
        <v>8</v>
      </c>
      <c r="C11" s="775">
        <v>41977</v>
      </c>
      <c r="D11" s="10"/>
      <c r="E11" s="242"/>
      <c r="F11" s="10"/>
      <c r="G11" s="10"/>
      <c r="H11" s="10"/>
      <c r="I11" s="10"/>
      <c r="J11" s="10"/>
      <c r="K11" s="10"/>
      <c r="L11" s="10"/>
      <c r="M11" s="10"/>
      <c r="N11" s="11"/>
    </row>
    <row r="12" spans="2:16" ht="15.75">
      <c r="B12" s="12"/>
      <c r="C12" s="441"/>
      <c r="D12" s="14"/>
      <c r="E12" s="247"/>
      <c r="F12" s="14"/>
      <c r="G12" s="14"/>
      <c r="H12" s="14"/>
      <c r="I12" s="15"/>
      <c r="J12" s="15"/>
      <c r="K12" s="15"/>
      <c r="L12" s="15"/>
      <c r="N12" s="14"/>
    </row>
    <row r="13" spans="2:16">
      <c r="I13" s="15"/>
      <c r="J13" s="15"/>
      <c r="K13" s="15"/>
      <c r="L13" s="15"/>
      <c r="N13" s="442"/>
    </row>
    <row r="14" spans="2:16">
      <c r="B14" s="1262" t="s">
        <v>9</v>
      </c>
      <c r="C14" s="1262"/>
      <c r="D14" s="227" t="s">
        <v>10</v>
      </c>
      <c r="E14" s="250" t="s">
        <v>11</v>
      </c>
      <c r="F14" s="227" t="s">
        <v>12</v>
      </c>
      <c r="G14" s="776"/>
      <c r="I14" s="19"/>
      <c r="J14" s="19"/>
      <c r="K14" s="19"/>
      <c r="L14" s="19"/>
      <c r="M14" s="261"/>
      <c r="N14" s="442"/>
    </row>
    <row r="15" spans="2:16">
      <c r="B15" s="1262"/>
      <c r="C15" s="1262"/>
      <c r="D15" s="777">
        <v>14</v>
      </c>
      <c r="E15" s="778">
        <v>835312400</v>
      </c>
      <c r="F15" s="778">
        <v>400</v>
      </c>
      <c r="G15" s="779"/>
      <c r="I15" s="23"/>
      <c r="J15" s="23"/>
      <c r="K15" s="23"/>
      <c r="L15" s="23"/>
      <c r="M15" s="443"/>
      <c r="N15" s="442"/>
    </row>
    <row r="16" spans="2:16">
      <c r="B16" s="1262"/>
      <c r="C16" s="1262"/>
      <c r="D16" s="227"/>
      <c r="E16" s="208"/>
      <c r="F16" s="20"/>
      <c r="G16" s="779"/>
      <c r="I16" s="23"/>
      <c r="J16" s="23"/>
      <c r="K16" s="23"/>
      <c r="L16" s="23"/>
      <c r="M16" s="443"/>
      <c r="N16" s="442"/>
    </row>
    <row r="17" spans="1:14">
      <c r="B17" s="1262"/>
      <c r="C17" s="1262"/>
      <c r="D17" s="227"/>
      <c r="E17" s="208"/>
      <c r="F17" s="20"/>
      <c r="G17" s="779"/>
      <c r="I17" s="23"/>
      <c r="J17" s="23"/>
      <c r="K17" s="23"/>
      <c r="L17" s="23"/>
      <c r="M17" s="443"/>
      <c r="N17" s="442"/>
    </row>
    <row r="18" spans="1:14">
      <c r="B18" s="1262"/>
      <c r="C18" s="1262"/>
      <c r="D18" s="227"/>
      <c r="E18" s="257"/>
      <c r="F18" s="20"/>
      <c r="G18" s="779"/>
      <c r="H18" s="25"/>
      <c r="I18" s="23"/>
      <c r="J18" s="23"/>
      <c r="K18" s="23"/>
      <c r="L18" s="23"/>
      <c r="M18" s="443"/>
      <c r="N18" s="444"/>
    </row>
    <row r="19" spans="1:14">
      <c r="B19" s="1262"/>
      <c r="C19" s="1262"/>
      <c r="D19" s="227"/>
      <c r="E19" s="257"/>
      <c r="F19" s="20"/>
      <c r="G19" s="779"/>
      <c r="H19" s="25"/>
      <c r="I19" s="27"/>
      <c r="J19" s="27"/>
      <c r="K19" s="27"/>
      <c r="L19" s="27"/>
      <c r="M19" s="445"/>
      <c r="N19" s="444"/>
    </row>
    <row r="20" spans="1:14">
      <c r="B20" s="1262"/>
      <c r="C20" s="1262"/>
      <c r="D20" s="227"/>
      <c r="E20" s="257"/>
      <c r="F20" s="20"/>
      <c r="G20" s="779"/>
      <c r="H20" s="25"/>
      <c r="I20" s="15"/>
      <c r="J20" s="15"/>
      <c r="K20" s="15"/>
      <c r="L20" s="15"/>
      <c r="N20" s="444"/>
    </row>
    <row r="21" spans="1:14">
      <c r="B21" s="1262"/>
      <c r="C21" s="1262"/>
      <c r="D21" s="227"/>
      <c r="E21" s="257"/>
      <c r="F21" s="20"/>
      <c r="G21" s="779"/>
      <c r="H21" s="25"/>
      <c r="I21" s="15"/>
      <c r="J21" s="15"/>
      <c r="K21" s="15"/>
      <c r="L21" s="15"/>
      <c r="N21" s="444"/>
    </row>
    <row r="22" spans="1:14">
      <c r="B22" s="1262"/>
      <c r="C22" s="1262"/>
      <c r="D22" s="227"/>
      <c r="E22" s="257"/>
      <c r="F22" s="446"/>
      <c r="G22" s="779"/>
      <c r="H22" s="25"/>
      <c r="I22" s="15"/>
      <c r="J22" s="15"/>
      <c r="K22" s="15"/>
      <c r="L22" s="15"/>
      <c r="N22" s="444"/>
    </row>
    <row r="23" spans="1:14" ht="15.75" thickBot="1">
      <c r="B23" s="1263" t="s">
        <v>13</v>
      </c>
      <c r="C23" s="1264"/>
      <c r="D23" s="227"/>
      <c r="E23" s="29">
        <f>SUM(E15:E22)</f>
        <v>835312400</v>
      </c>
      <c r="F23" s="29">
        <f>SUM(F15:F22)</f>
        <v>400</v>
      </c>
      <c r="G23" s="779"/>
      <c r="H23" s="25"/>
      <c r="I23" s="15"/>
      <c r="J23" s="15"/>
      <c r="K23" s="15"/>
      <c r="L23" s="15"/>
      <c r="N23" s="444"/>
    </row>
    <row r="24" spans="1:14" ht="45.75" thickBot="1">
      <c r="A24" s="30"/>
      <c r="B24" s="31" t="s">
        <v>14</v>
      </c>
      <c r="C24" s="448" t="s">
        <v>15</v>
      </c>
      <c r="E24" s="252"/>
      <c r="F24" s="19"/>
      <c r="G24" s="19"/>
      <c r="H24" s="19"/>
      <c r="I24" s="32"/>
      <c r="J24" s="32"/>
      <c r="K24" s="32"/>
      <c r="L24" s="32"/>
      <c r="M24" s="449"/>
    </row>
    <row r="25" spans="1:14" ht="15.75" thickBot="1">
      <c r="A25" s="33">
        <v>1</v>
      </c>
      <c r="C25" s="780">
        <f>F23*80%</f>
        <v>320</v>
      </c>
      <c r="D25" s="647"/>
      <c r="E25" s="781">
        <f>E23</f>
        <v>835312400</v>
      </c>
      <c r="F25" s="37"/>
      <c r="G25" s="37"/>
      <c r="H25" s="37"/>
      <c r="I25" s="38"/>
      <c r="J25" s="38"/>
      <c r="K25" s="38"/>
      <c r="L25" s="38"/>
      <c r="M25" s="452"/>
    </row>
    <row r="26" spans="1:14">
      <c r="A26" s="39"/>
      <c r="C26" s="453"/>
      <c r="D26" s="23"/>
      <c r="E26" s="272"/>
      <c r="F26" s="37"/>
      <c r="G26" s="37"/>
      <c r="H26" s="37"/>
      <c r="I26" s="38"/>
      <c r="J26" s="38"/>
      <c r="K26" s="38"/>
      <c r="L26" s="38"/>
      <c r="M26" s="452"/>
    </row>
    <row r="27" spans="1:14">
      <c r="A27" s="39"/>
      <c r="C27" s="453"/>
      <c r="D27" s="23"/>
      <c r="E27" s="272"/>
      <c r="F27" s="37"/>
      <c r="G27" s="37"/>
      <c r="H27" s="37"/>
      <c r="I27" s="38"/>
      <c r="J27" s="38"/>
      <c r="K27" s="38"/>
      <c r="L27" s="38"/>
      <c r="M27" s="452"/>
    </row>
    <row r="28" spans="1:14">
      <c r="A28" s="39"/>
      <c r="B28" s="42" t="s">
        <v>16</v>
      </c>
      <c r="C28" s="454"/>
      <c r="D28"/>
      <c r="E28" s="273"/>
      <c r="F28"/>
      <c r="G28"/>
      <c r="H28"/>
      <c r="I28" s="15"/>
      <c r="J28" s="15"/>
      <c r="K28" s="15"/>
      <c r="L28" s="15"/>
      <c r="N28" s="442"/>
    </row>
    <row r="29" spans="1:14">
      <c r="A29" s="39"/>
      <c r="B29"/>
      <c r="C29" s="454"/>
      <c r="D29"/>
      <c r="E29" s="273"/>
      <c r="F29"/>
      <c r="G29"/>
      <c r="H29"/>
      <c r="I29" s="15"/>
      <c r="J29" s="15"/>
      <c r="K29" s="15"/>
      <c r="L29" s="15"/>
      <c r="N29" s="442"/>
    </row>
    <row r="30" spans="1:14">
      <c r="A30" s="39"/>
      <c r="B30" s="43" t="s">
        <v>17</v>
      </c>
      <c r="C30" s="455" t="s">
        <v>18</v>
      </c>
      <c r="D30" s="43" t="s">
        <v>19</v>
      </c>
      <c r="E30" s="273"/>
      <c r="F30"/>
      <c r="G30"/>
      <c r="H30"/>
      <c r="I30" s="15"/>
      <c r="J30" s="15"/>
      <c r="K30" s="15"/>
      <c r="L30" s="15"/>
      <c r="N30" s="442"/>
    </row>
    <row r="31" spans="1:14">
      <c r="A31" s="39"/>
      <c r="B31" s="44" t="s">
        <v>20</v>
      </c>
      <c r="C31" s="456"/>
      <c r="D31" s="44" t="s">
        <v>184</v>
      </c>
      <c r="E31" s="273"/>
      <c r="F31"/>
      <c r="G31"/>
      <c r="H31"/>
      <c r="I31" s="15"/>
      <c r="J31" s="15"/>
      <c r="K31" s="15"/>
      <c r="L31" s="15"/>
      <c r="N31" s="442"/>
    </row>
    <row r="32" spans="1:14">
      <c r="A32" s="39"/>
      <c r="B32" s="44" t="s">
        <v>21</v>
      </c>
      <c r="C32" s="456" t="s">
        <v>184</v>
      </c>
      <c r="D32" s="44"/>
      <c r="E32" s="273"/>
      <c r="F32"/>
      <c r="G32"/>
      <c r="H32"/>
      <c r="I32" s="15"/>
      <c r="J32" s="15"/>
      <c r="K32" s="15"/>
      <c r="L32" s="15"/>
      <c r="N32" s="442"/>
    </row>
    <row r="33" spans="1:14">
      <c r="A33" s="39"/>
      <c r="B33" s="44" t="s">
        <v>22</v>
      </c>
      <c r="C33" s="456"/>
      <c r="D33" s="44" t="s">
        <v>184</v>
      </c>
      <c r="E33" s="273"/>
      <c r="F33"/>
      <c r="G33"/>
      <c r="H33"/>
      <c r="I33" s="15"/>
      <c r="J33" s="15"/>
      <c r="K33" s="15"/>
      <c r="L33" s="15"/>
      <c r="N33" s="442"/>
    </row>
    <row r="34" spans="1:14">
      <c r="A34" s="39"/>
      <c r="B34" s="44" t="s">
        <v>23</v>
      </c>
      <c r="C34" s="473"/>
      <c r="D34" s="44" t="s">
        <v>184</v>
      </c>
      <c r="E34" s="273"/>
      <c r="F34"/>
      <c r="G34"/>
      <c r="H34"/>
      <c r="I34" s="15"/>
      <c r="J34" s="15"/>
      <c r="K34" s="15"/>
      <c r="L34" s="15"/>
      <c r="N34" s="442"/>
    </row>
    <row r="35" spans="1:14">
      <c r="A35" s="39"/>
      <c r="B35" s="46" t="s">
        <v>1903</v>
      </c>
      <c r="C35" s="1252"/>
      <c r="D35" s="120" t="s">
        <v>184</v>
      </c>
      <c r="E35" s="273"/>
      <c r="F35"/>
      <c r="G35"/>
      <c r="H35"/>
      <c r="I35" s="15"/>
      <c r="J35" s="15"/>
      <c r="K35" s="15"/>
      <c r="L35" s="15"/>
      <c r="N35" s="442"/>
    </row>
    <row r="36" spans="1:14">
      <c r="A36" s="39"/>
      <c r="B36"/>
      <c r="C36" s="454"/>
      <c r="D36"/>
      <c r="E36" s="273"/>
      <c r="F36"/>
      <c r="G36"/>
      <c r="H36"/>
      <c r="I36" s="15"/>
      <c r="J36" s="15"/>
      <c r="K36" s="15"/>
      <c r="L36" s="15"/>
      <c r="N36" s="442"/>
    </row>
    <row r="37" spans="1:14">
      <c r="A37" s="39"/>
      <c r="B37" s="42" t="s">
        <v>25</v>
      </c>
      <c r="C37" s="454"/>
      <c r="D37"/>
      <c r="E37" s="273"/>
      <c r="F37"/>
      <c r="G37"/>
      <c r="H37"/>
      <c r="I37" s="15"/>
      <c r="J37" s="15"/>
      <c r="K37" s="15"/>
      <c r="L37" s="15"/>
      <c r="N37" s="442"/>
    </row>
    <row r="38" spans="1:14">
      <c r="A38" s="39"/>
      <c r="B38"/>
      <c r="C38" s="454"/>
      <c r="D38"/>
      <c r="E38" s="273"/>
      <c r="F38"/>
      <c r="G38"/>
      <c r="H38"/>
      <c r="I38" s="15"/>
      <c r="J38" s="15"/>
      <c r="K38" s="15"/>
      <c r="L38" s="15"/>
      <c r="N38" s="442"/>
    </row>
    <row r="39" spans="1:14">
      <c r="A39" s="39"/>
      <c r="B39"/>
      <c r="C39" s="454"/>
      <c r="D39"/>
      <c r="E39" s="273"/>
      <c r="F39"/>
      <c r="G39"/>
      <c r="H39"/>
      <c r="I39" s="15"/>
      <c r="J39" s="15"/>
      <c r="K39" s="15"/>
      <c r="L39" s="15"/>
      <c r="N39" s="442"/>
    </row>
    <row r="40" spans="1:14">
      <c r="A40" s="39"/>
      <c r="B40" s="43" t="s">
        <v>17</v>
      </c>
      <c r="C40" s="455" t="s">
        <v>26</v>
      </c>
      <c r="D40" s="569" t="s">
        <v>27</v>
      </c>
      <c r="E40" s="277" t="s">
        <v>28</v>
      </c>
      <c r="F40"/>
      <c r="G40"/>
      <c r="H40"/>
      <c r="I40" s="15"/>
      <c r="J40" s="15"/>
      <c r="K40" s="15"/>
      <c r="L40" s="15"/>
      <c r="N40" s="442"/>
    </row>
    <row r="41" spans="1:14" ht="28.5">
      <c r="A41" s="39"/>
      <c r="B41" s="49" t="s">
        <v>29</v>
      </c>
      <c r="C41" s="458">
        <v>40</v>
      </c>
      <c r="D41" s="225">
        <v>0</v>
      </c>
      <c r="E41" s="1540">
        <f>+D41+D42</f>
        <v>0</v>
      </c>
      <c r="F41"/>
      <c r="G41"/>
      <c r="H41"/>
      <c r="I41" s="15"/>
      <c r="J41" s="15"/>
      <c r="K41" s="15"/>
      <c r="L41" s="15"/>
      <c r="N41" s="442"/>
    </row>
    <row r="42" spans="1:14" ht="42.75">
      <c r="A42" s="39"/>
      <c r="B42" s="49" t="s">
        <v>30</v>
      </c>
      <c r="C42" s="458">
        <v>60</v>
      </c>
      <c r="D42" s="225">
        <v>0</v>
      </c>
      <c r="E42" s="1543"/>
      <c r="F42"/>
      <c r="G42"/>
      <c r="H42"/>
      <c r="I42" s="15"/>
      <c r="J42" s="15"/>
      <c r="K42" s="15"/>
      <c r="L42" s="15"/>
      <c r="N42" s="442"/>
    </row>
    <row r="43" spans="1:14">
      <c r="A43" s="39"/>
      <c r="C43" s="453"/>
      <c r="D43" s="23"/>
      <c r="E43" s="272"/>
      <c r="F43" s="37"/>
      <c r="G43" s="37"/>
      <c r="H43" s="37"/>
      <c r="I43" s="38"/>
      <c r="J43" s="38"/>
      <c r="K43" s="38"/>
      <c r="L43" s="38"/>
      <c r="M43" s="452"/>
    </row>
    <row r="44" spans="1:14">
      <c r="A44" s="39"/>
      <c r="C44" s="453"/>
      <c r="D44" s="23"/>
      <c r="E44" s="272"/>
      <c r="F44" s="37"/>
      <c r="G44" s="37"/>
      <c r="H44" s="37"/>
      <c r="I44" s="38"/>
      <c r="J44" s="38"/>
      <c r="K44" s="38"/>
      <c r="L44" s="38"/>
      <c r="M44" s="452"/>
    </row>
    <row r="45" spans="1:14">
      <c r="A45" s="39"/>
      <c r="C45" s="453"/>
      <c r="D45" s="23"/>
      <c r="E45" s="272"/>
      <c r="F45" s="37"/>
      <c r="G45" s="37"/>
      <c r="H45" s="37"/>
      <c r="I45" s="38"/>
      <c r="J45" s="38"/>
      <c r="K45" s="192"/>
      <c r="L45" s="38"/>
      <c r="M45" s="452"/>
    </row>
    <row r="46" spans="1:14" ht="15.75" thickBot="1">
      <c r="K46" s="460"/>
      <c r="M46" s="1544"/>
      <c r="N46" s="1544"/>
    </row>
    <row r="47" spans="1:14">
      <c r="B47" s="42" t="s">
        <v>32</v>
      </c>
      <c r="M47" s="461"/>
      <c r="N47" s="461"/>
    </row>
    <row r="48" spans="1:14" ht="15.75" thickBot="1">
      <c r="M48" s="461"/>
      <c r="N48" s="461"/>
    </row>
    <row r="49" spans="1:26" s="15" customFormat="1" ht="75">
      <c r="B49" s="52" t="s">
        <v>33</v>
      </c>
      <c r="C49" s="462" t="s">
        <v>34</v>
      </c>
      <c r="D49" s="52" t="s">
        <v>35</v>
      </c>
      <c r="E49" s="280" t="s">
        <v>36</v>
      </c>
      <c r="F49" s="52" t="s">
        <v>37</v>
      </c>
      <c r="G49" s="52" t="s">
        <v>38</v>
      </c>
      <c r="H49" s="52" t="s">
        <v>39</v>
      </c>
      <c r="I49" s="52" t="s">
        <v>40</v>
      </c>
      <c r="J49" s="52" t="s">
        <v>41</v>
      </c>
      <c r="K49" s="52" t="s">
        <v>42</v>
      </c>
      <c r="L49" s="52" t="s">
        <v>43</v>
      </c>
      <c r="M49" s="511" t="s">
        <v>44</v>
      </c>
      <c r="N49" s="282" t="s">
        <v>45</v>
      </c>
      <c r="O49" s="282" t="s">
        <v>46</v>
      </c>
      <c r="P49" s="463" t="s">
        <v>47</v>
      </c>
      <c r="Q49" s="463" t="s">
        <v>48</v>
      </c>
    </row>
    <row r="50" spans="1:26" s="162" customFormat="1" ht="105">
      <c r="A50" s="150">
        <v>1</v>
      </c>
      <c r="B50" s="297" t="s">
        <v>1950</v>
      </c>
      <c r="C50" s="297" t="s">
        <v>1950</v>
      </c>
      <c r="D50" s="299" t="s">
        <v>1952</v>
      </c>
      <c r="E50" s="289" t="s">
        <v>208</v>
      </c>
      <c r="F50" s="294" t="s">
        <v>18</v>
      </c>
      <c r="G50" s="303" t="s">
        <v>223</v>
      </c>
      <c r="H50" s="302">
        <v>39821</v>
      </c>
      <c r="I50" s="302">
        <v>40939</v>
      </c>
      <c r="J50" s="294" t="s">
        <v>19</v>
      </c>
      <c r="K50" s="294">
        <f>(DAYS360(H50,I50))/30</f>
        <v>36.766666666666666</v>
      </c>
      <c r="L50" s="294">
        <v>0</v>
      </c>
      <c r="M50" s="290">
        <v>320</v>
      </c>
      <c r="N50" s="290">
        <v>320</v>
      </c>
      <c r="O50" s="294">
        <v>473000000</v>
      </c>
      <c r="P50" s="294">
        <v>45</v>
      </c>
      <c r="Q50" s="73" t="s">
        <v>1953</v>
      </c>
      <c r="R50" s="175"/>
      <c r="S50" s="175"/>
      <c r="T50" s="175"/>
      <c r="U50" s="175"/>
      <c r="V50" s="175"/>
      <c r="W50" s="175"/>
      <c r="X50" s="175"/>
      <c r="Y50" s="175"/>
      <c r="Z50" s="175"/>
    </row>
    <row r="51" spans="1:26" s="162" customFormat="1">
      <c r="A51" s="150">
        <f>+A50+1</f>
        <v>2</v>
      </c>
      <c r="B51" s="297"/>
      <c r="C51" s="464"/>
      <c r="D51" s="299"/>
      <c r="E51" s="300"/>
      <c r="F51" s="294"/>
      <c r="G51" s="303"/>
      <c r="H51" s="301"/>
      <c r="I51" s="302"/>
      <c r="J51" s="294"/>
      <c r="K51" s="294"/>
      <c r="L51" s="294"/>
      <c r="M51" s="294"/>
      <c r="N51" s="294"/>
      <c r="O51" s="294"/>
      <c r="P51" s="294"/>
      <c r="Q51" s="174"/>
      <c r="R51" s="175"/>
      <c r="S51" s="175"/>
      <c r="T51" s="175"/>
      <c r="U51" s="175"/>
      <c r="V51" s="175"/>
      <c r="W51" s="175"/>
      <c r="X51" s="175"/>
      <c r="Y51" s="175"/>
      <c r="Z51" s="175"/>
    </row>
    <row r="52" spans="1:26" s="162" customFormat="1">
      <c r="A52" s="150">
        <f>+A51+1</f>
        <v>3</v>
      </c>
      <c r="B52" s="297"/>
      <c r="C52" s="464"/>
      <c r="D52" s="299"/>
      <c r="E52" s="300"/>
      <c r="F52" s="294"/>
      <c r="G52" s="303"/>
      <c r="H52" s="301"/>
      <c r="I52" s="302"/>
      <c r="J52" s="294"/>
      <c r="K52" s="294"/>
      <c r="L52" s="294"/>
      <c r="M52" s="294"/>
      <c r="N52" s="294"/>
      <c r="O52" s="294"/>
      <c r="P52" s="294"/>
      <c r="Q52" s="174"/>
      <c r="R52" s="175"/>
      <c r="S52" s="175"/>
      <c r="T52" s="175"/>
      <c r="U52" s="175"/>
      <c r="V52" s="175"/>
      <c r="W52" s="175"/>
      <c r="X52" s="175"/>
      <c r="Y52" s="175"/>
      <c r="Z52" s="175"/>
    </row>
    <row r="53" spans="1:26" s="162" customFormat="1">
      <c r="A53" s="150"/>
      <c r="B53" s="151" t="s">
        <v>28</v>
      </c>
      <c r="C53" s="466"/>
      <c r="D53" s="153"/>
      <c r="E53" s="431"/>
      <c r="F53" s="155"/>
      <c r="G53" s="155"/>
      <c r="H53" s="155"/>
      <c r="I53" s="157"/>
      <c r="J53" s="157"/>
      <c r="K53" s="158">
        <f>SUM(K50:K52)</f>
        <v>36.766666666666666</v>
      </c>
      <c r="L53" s="158">
        <f>SUM(L50:L52)</f>
        <v>0</v>
      </c>
      <c r="M53" s="522">
        <f>SUM(M50:M52)</f>
        <v>320</v>
      </c>
      <c r="N53" s="469">
        <f>SUM(N50:N52)</f>
        <v>320</v>
      </c>
      <c r="O53" s="470"/>
      <c r="P53" s="470"/>
      <c r="Q53" s="161"/>
    </row>
    <row r="54" spans="1:26" s="112" customFormat="1">
      <c r="C54" s="471"/>
      <c r="E54" s="384"/>
      <c r="M54" s="385"/>
      <c r="N54" s="385"/>
      <c r="O54" s="385"/>
      <c r="P54" s="385"/>
      <c r="Q54" s="385"/>
    </row>
    <row r="55" spans="1:26" s="112" customFormat="1">
      <c r="B55" s="1253" t="s">
        <v>60</v>
      </c>
      <c r="C55" s="1547" t="s">
        <v>61</v>
      </c>
      <c r="D55" s="1255" t="s">
        <v>62</v>
      </c>
      <c r="E55" s="1255"/>
      <c r="M55" s="385"/>
      <c r="N55" s="385"/>
      <c r="O55" s="385"/>
      <c r="P55" s="385"/>
      <c r="Q55" s="385"/>
    </row>
    <row r="56" spans="1:26" s="112" customFormat="1">
      <c r="B56" s="1254"/>
      <c r="C56" s="1548"/>
      <c r="D56" s="228" t="s">
        <v>63</v>
      </c>
      <c r="E56" s="472" t="s">
        <v>64</v>
      </c>
      <c r="M56" s="385"/>
      <c r="N56" s="385"/>
      <c r="O56" s="385"/>
      <c r="P56" s="385"/>
      <c r="Q56" s="385"/>
    </row>
    <row r="57" spans="1:26" s="112" customFormat="1" ht="18.75">
      <c r="B57" s="166" t="s">
        <v>65</v>
      </c>
      <c r="C57" s="473">
        <f>+K53</f>
        <v>36.766666666666666</v>
      </c>
      <c r="D57" s="118"/>
      <c r="E57" s="118" t="s">
        <v>184</v>
      </c>
      <c r="F57" s="168"/>
      <c r="G57" s="168"/>
      <c r="H57" s="168"/>
      <c r="I57" s="168"/>
      <c r="J57" s="168"/>
      <c r="K57" s="168"/>
      <c r="L57" s="168"/>
      <c r="M57" s="168"/>
      <c r="N57" s="385"/>
      <c r="O57" s="385"/>
      <c r="P57" s="385"/>
      <c r="Q57" s="385"/>
    </row>
    <row r="58" spans="1:26" s="112" customFormat="1">
      <c r="B58" s="166" t="s">
        <v>66</v>
      </c>
      <c r="C58" s="473">
        <f>+M53</f>
        <v>320</v>
      </c>
      <c r="D58" s="118" t="s">
        <v>184</v>
      </c>
      <c r="E58" s="783"/>
      <c r="M58" s="385"/>
      <c r="N58" s="385"/>
      <c r="O58" s="385"/>
      <c r="P58" s="385"/>
      <c r="Q58" s="385"/>
    </row>
    <row r="59" spans="1:26" s="112" customFormat="1">
      <c r="B59" s="113"/>
      <c r="C59" s="1274"/>
      <c r="D59" s="1274"/>
      <c r="E59" s="1274"/>
      <c r="F59" s="1274"/>
      <c r="G59" s="1274"/>
      <c r="H59" s="1274"/>
      <c r="I59" s="1274"/>
      <c r="J59" s="1274"/>
      <c r="K59" s="1274"/>
      <c r="L59" s="1274"/>
      <c r="M59" s="1274"/>
      <c r="N59" s="1274"/>
      <c r="O59" s="385"/>
      <c r="P59" s="385"/>
      <c r="Q59" s="385"/>
    </row>
    <row r="60" spans="1:26" ht="15.75" thickBot="1"/>
    <row r="61" spans="1:26" ht="27" thickBot="1">
      <c r="B61" s="1275" t="s">
        <v>68</v>
      </c>
      <c r="C61" s="1275"/>
      <c r="D61" s="1275"/>
      <c r="E61" s="1275"/>
      <c r="F61" s="1275"/>
      <c r="G61" s="1275"/>
      <c r="H61" s="1275"/>
      <c r="I61" s="1275"/>
      <c r="J61" s="1275"/>
      <c r="K61" s="1275"/>
      <c r="L61" s="1275"/>
      <c r="M61" s="1275"/>
      <c r="N61" s="1275"/>
    </row>
    <row r="64" spans="1:26" ht="90">
      <c r="B64" s="114" t="s">
        <v>69</v>
      </c>
      <c r="C64" s="475" t="s">
        <v>70</v>
      </c>
      <c r="D64" s="115" t="s">
        <v>71</v>
      </c>
      <c r="E64" s="322" t="s">
        <v>72</v>
      </c>
      <c r="F64" s="115" t="s">
        <v>73</v>
      </c>
      <c r="G64" s="115" t="s">
        <v>74</v>
      </c>
      <c r="H64" s="115" t="s">
        <v>75</v>
      </c>
      <c r="I64" s="115" t="s">
        <v>76</v>
      </c>
      <c r="J64" s="115" t="s">
        <v>77</v>
      </c>
      <c r="K64" s="115" t="s">
        <v>78</v>
      </c>
      <c r="L64" s="115" t="s">
        <v>79</v>
      </c>
      <c r="M64" s="476" t="s">
        <v>80</v>
      </c>
      <c r="N64" s="476" t="s">
        <v>81</v>
      </c>
      <c r="O64" s="1271" t="s">
        <v>82</v>
      </c>
      <c r="P64" s="1273"/>
      <c r="Q64" s="324" t="s">
        <v>83</v>
      </c>
    </row>
    <row r="65" spans="2:17">
      <c r="B65" s="119" t="s">
        <v>324</v>
      </c>
      <c r="C65" s="457" t="s">
        <v>155</v>
      </c>
      <c r="D65" s="120" t="s">
        <v>1954</v>
      </c>
      <c r="E65" s="330">
        <v>400</v>
      </c>
      <c r="F65" s="121" t="s">
        <v>332</v>
      </c>
      <c r="G65" s="121" t="s">
        <v>332</v>
      </c>
      <c r="H65" s="121" t="s">
        <v>208</v>
      </c>
      <c r="I65" s="784" t="s">
        <v>218</v>
      </c>
      <c r="J65" s="122" t="s">
        <v>208</v>
      </c>
      <c r="K65" s="122" t="s">
        <v>208</v>
      </c>
      <c r="L65" s="122" t="s">
        <v>208</v>
      </c>
      <c r="M65" s="122" t="s">
        <v>208</v>
      </c>
      <c r="N65" s="122" t="s">
        <v>208</v>
      </c>
      <c r="O65" s="1409" t="s">
        <v>1955</v>
      </c>
      <c r="P65" s="1410"/>
      <c r="Q65" s="785" t="s">
        <v>19</v>
      </c>
    </row>
    <row r="66" spans="2:17">
      <c r="B66" s="119"/>
      <c r="C66" s="457"/>
      <c r="D66" s="120"/>
      <c r="E66" s="330"/>
      <c r="F66" s="121"/>
      <c r="G66" s="121"/>
      <c r="H66" s="121"/>
      <c r="I66" s="122"/>
      <c r="J66" s="122"/>
      <c r="K66" s="44"/>
      <c r="L66" s="44"/>
      <c r="M66" s="528"/>
      <c r="N66" s="528"/>
      <c r="O66" s="1278"/>
      <c r="P66" s="1279"/>
      <c r="Q66" s="528"/>
    </row>
    <row r="67" spans="2:17">
      <c r="B67" s="119"/>
      <c r="C67" s="457"/>
      <c r="D67" s="120"/>
      <c r="E67" s="330"/>
      <c r="F67" s="121"/>
      <c r="G67" s="121"/>
      <c r="H67" s="121"/>
      <c r="I67" s="122"/>
      <c r="J67" s="122"/>
      <c r="K67" s="44"/>
      <c r="L67" s="44"/>
      <c r="M67" s="528"/>
      <c r="N67" s="528"/>
      <c r="O67" s="1278"/>
      <c r="P67" s="1279"/>
      <c r="Q67" s="528"/>
    </row>
    <row r="68" spans="2:17">
      <c r="B68" s="119"/>
      <c r="C68" s="457"/>
      <c r="D68" s="120"/>
      <c r="E68" s="330"/>
      <c r="F68" s="121"/>
      <c r="G68" s="121"/>
      <c r="H68" s="121"/>
      <c r="I68" s="122"/>
      <c r="J68" s="122"/>
      <c r="K68" s="44"/>
      <c r="L68" s="44"/>
      <c r="M68" s="528"/>
      <c r="N68" s="528"/>
      <c r="O68" s="1278"/>
      <c r="P68" s="1279"/>
      <c r="Q68" s="528"/>
    </row>
    <row r="69" spans="2:17">
      <c r="B69" s="119"/>
      <c r="C69" s="457"/>
      <c r="D69" s="120"/>
      <c r="E69" s="330"/>
      <c r="F69" s="121"/>
      <c r="G69" s="121"/>
      <c r="H69" s="121"/>
      <c r="I69" s="122"/>
      <c r="J69" s="122"/>
      <c r="K69" s="44"/>
      <c r="L69" s="44"/>
      <c r="M69" s="528"/>
      <c r="N69" s="528"/>
      <c r="O69" s="1278"/>
      <c r="P69" s="1279"/>
      <c r="Q69" s="528"/>
    </row>
    <row r="70" spans="2:17">
      <c r="B70" s="119"/>
      <c r="C70" s="457"/>
      <c r="D70" s="120"/>
      <c r="E70" s="330"/>
      <c r="F70" s="121"/>
      <c r="G70" s="121"/>
      <c r="H70" s="121"/>
      <c r="I70" s="122"/>
      <c r="J70" s="122"/>
      <c r="K70" s="44"/>
      <c r="L70" s="44"/>
      <c r="M70" s="528"/>
      <c r="N70" s="528"/>
      <c r="O70" s="1278"/>
      <c r="P70" s="1279"/>
      <c r="Q70" s="528"/>
    </row>
    <row r="71" spans="2:17">
      <c r="B71" s="44"/>
      <c r="C71" s="456"/>
      <c r="D71" s="44"/>
      <c r="E71" s="336"/>
      <c r="F71" s="44"/>
      <c r="G71" s="44"/>
      <c r="H71" s="44"/>
      <c r="I71" s="44"/>
      <c r="J71" s="44"/>
      <c r="K71" s="44"/>
      <c r="L71" s="44"/>
      <c r="M71" s="528"/>
      <c r="N71" s="528"/>
      <c r="O71" s="1278"/>
      <c r="P71" s="1279"/>
      <c r="Q71" s="528"/>
    </row>
    <row r="72" spans="2:17">
      <c r="B72" s="1" t="s">
        <v>88</v>
      </c>
    </row>
    <row r="73" spans="2:17">
      <c r="B73" s="1" t="s">
        <v>89</v>
      </c>
    </row>
    <row r="74" spans="2:17">
      <c r="B74" s="1" t="s">
        <v>90</v>
      </c>
    </row>
    <row r="76" spans="2:17" ht="15.75" thickBot="1"/>
    <row r="77" spans="2:17" ht="27" thickBot="1">
      <c r="B77" s="1268" t="s">
        <v>91</v>
      </c>
      <c r="C77" s="1269"/>
      <c r="D77" s="1269"/>
      <c r="E77" s="1269"/>
      <c r="F77" s="1269"/>
      <c r="G77" s="1269"/>
      <c r="H77" s="1269"/>
      <c r="I77" s="1269"/>
      <c r="J77" s="1269"/>
      <c r="K77" s="1269"/>
      <c r="L77" s="1269"/>
      <c r="M77" s="1269"/>
      <c r="N77" s="1270"/>
    </row>
    <row r="82" spans="2:18" ht="75">
      <c r="B82" s="114" t="s">
        <v>92</v>
      </c>
      <c r="C82" s="477" t="s">
        <v>93</v>
      </c>
      <c r="D82" s="114" t="s">
        <v>94</v>
      </c>
      <c r="E82" s="338" t="s">
        <v>95</v>
      </c>
      <c r="F82" s="114" t="s">
        <v>96</v>
      </c>
      <c r="G82" s="114" t="s">
        <v>97</v>
      </c>
      <c r="H82" s="114" t="s">
        <v>98</v>
      </c>
      <c r="I82" s="114" t="s">
        <v>99</v>
      </c>
      <c r="J82" s="1271" t="s">
        <v>100</v>
      </c>
      <c r="K82" s="1272"/>
      <c r="L82" s="1273"/>
      <c r="M82" s="340" t="s">
        <v>101</v>
      </c>
      <c r="N82" s="340" t="s">
        <v>102</v>
      </c>
      <c r="O82" s="340" t="s">
        <v>103</v>
      </c>
      <c r="P82" s="1551" t="s">
        <v>82</v>
      </c>
      <c r="Q82" s="1552"/>
    </row>
    <row r="83" spans="2:18" ht="45">
      <c r="B83" s="129" t="s">
        <v>104</v>
      </c>
      <c r="C83" s="786" t="s">
        <v>328</v>
      </c>
      <c r="D83" s="189" t="s">
        <v>1956</v>
      </c>
      <c r="E83" s="783">
        <v>34563179</v>
      </c>
      <c r="F83" s="189" t="s">
        <v>397</v>
      </c>
      <c r="G83" s="189" t="s">
        <v>185</v>
      </c>
      <c r="H83" s="787">
        <v>36826</v>
      </c>
      <c r="I83" s="117" t="s">
        <v>332</v>
      </c>
      <c r="J83" s="189" t="s">
        <v>333</v>
      </c>
      <c r="K83" s="189" t="s">
        <v>1957</v>
      </c>
      <c r="L83" s="138" t="s">
        <v>1958</v>
      </c>
      <c r="M83" s="555" t="s">
        <v>18</v>
      </c>
      <c r="N83" s="555" t="s">
        <v>19</v>
      </c>
      <c r="O83" s="555" t="s">
        <v>336</v>
      </c>
      <c r="P83" s="1365" t="s">
        <v>1959</v>
      </c>
      <c r="Q83" s="1365"/>
      <c r="R83" s="112"/>
    </row>
    <row r="84" spans="2:18" ht="30">
      <c r="B84" s="129" t="s">
        <v>249</v>
      </c>
      <c r="C84" s="786" t="s">
        <v>328</v>
      </c>
      <c r="D84" s="189" t="s">
        <v>1960</v>
      </c>
      <c r="E84" s="783">
        <v>1061698503</v>
      </c>
      <c r="F84" s="117" t="s">
        <v>347</v>
      </c>
      <c r="G84" s="189" t="s">
        <v>353</v>
      </c>
      <c r="H84" s="787">
        <v>41075</v>
      </c>
      <c r="I84" s="117">
        <v>136575</v>
      </c>
      <c r="J84" s="189" t="s">
        <v>1961</v>
      </c>
      <c r="K84" s="482" t="s">
        <v>1962</v>
      </c>
      <c r="L84" s="138" t="s">
        <v>1963</v>
      </c>
      <c r="M84" s="555" t="s">
        <v>18</v>
      </c>
      <c r="N84" s="555" t="s">
        <v>19</v>
      </c>
      <c r="O84" s="555" t="s">
        <v>336</v>
      </c>
      <c r="P84" s="1365" t="s">
        <v>1964</v>
      </c>
      <c r="Q84" s="1365"/>
      <c r="R84" s="112"/>
    </row>
    <row r="85" spans="2:18" ht="15.75" thickBot="1">
      <c r="B85" s="129" t="s">
        <v>249</v>
      </c>
      <c r="C85" s="786" t="s">
        <v>328</v>
      </c>
      <c r="D85" s="189" t="s">
        <v>1965</v>
      </c>
      <c r="E85" s="783">
        <v>1112476022</v>
      </c>
      <c r="F85" s="189" t="s">
        <v>347</v>
      </c>
      <c r="G85" s="138"/>
      <c r="H85" s="788"/>
      <c r="I85" s="110"/>
      <c r="J85" s="189" t="s">
        <v>208</v>
      </c>
      <c r="K85" s="189" t="s">
        <v>208</v>
      </c>
      <c r="L85" s="138" t="s">
        <v>208</v>
      </c>
      <c r="M85" s="555" t="s">
        <v>18</v>
      </c>
      <c r="N85" s="555" t="s">
        <v>588</v>
      </c>
      <c r="O85" s="555" t="s">
        <v>336</v>
      </c>
      <c r="P85" s="1365" t="s">
        <v>1966</v>
      </c>
      <c r="Q85" s="1365"/>
      <c r="R85" s="112"/>
    </row>
    <row r="86" spans="2:18" ht="15.75" thickBot="1">
      <c r="B86" s="213"/>
      <c r="C86" s="527"/>
      <c r="D86" s="119"/>
      <c r="E86" s="342"/>
      <c r="F86" s="119"/>
      <c r="G86" s="119"/>
      <c r="H86" s="119"/>
      <c r="I86" s="120"/>
      <c r="J86" s="46"/>
      <c r="K86" s="122"/>
      <c r="L86" s="122"/>
      <c r="M86" s="528"/>
      <c r="N86" s="528"/>
      <c r="O86" s="528"/>
      <c r="P86" s="1582" t="s">
        <v>1967</v>
      </c>
      <c r="Q86" s="1583"/>
    </row>
    <row r="88" spans="2:18" ht="15.75" thickBot="1"/>
    <row r="89" spans="2:18" ht="27" thickBot="1">
      <c r="B89" s="1268" t="s">
        <v>118</v>
      </c>
      <c r="C89" s="1269"/>
      <c r="D89" s="1269"/>
      <c r="E89" s="1269"/>
      <c r="F89" s="1269"/>
      <c r="G89" s="1269"/>
      <c r="H89" s="1269"/>
      <c r="I89" s="1269"/>
      <c r="J89" s="1269"/>
      <c r="K89" s="1269"/>
      <c r="L89" s="1269"/>
      <c r="M89" s="1269"/>
      <c r="N89" s="1270"/>
    </row>
    <row r="92" spans="2:18" ht="30">
      <c r="B92" s="115" t="s">
        <v>17</v>
      </c>
      <c r="C92" s="475" t="s">
        <v>119</v>
      </c>
      <c r="D92" s="1271" t="s">
        <v>82</v>
      </c>
      <c r="E92" s="1273"/>
    </row>
    <row r="93" spans="2:18" ht="54.75" customHeight="1">
      <c r="B93" s="129" t="s">
        <v>181</v>
      </c>
      <c r="C93" s="456" t="s">
        <v>588</v>
      </c>
      <c r="D93" s="1366" t="s">
        <v>1968</v>
      </c>
      <c r="E93" s="1366"/>
    </row>
    <row r="96" spans="2:18" ht="26.25">
      <c r="B96" s="1256" t="s">
        <v>121</v>
      </c>
      <c r="C96" s="1257"/>
      <c r="D96" s="1257"/>
      <c r="E96" s="1257"/>
      <c r="F96" s="1257"/>
      <c r="G96" s="1257"/>
      <c r="H96" s="1257"/>
      <c r="I96" s="1257"/>
      <c r="J96" s="1257"/>
      <c r="K96" s="1257"/>
      <c r="L96" s="1257"/>
      <c r="M96" s="1257"/>
      <c r="N96" s="1257"/>
      <c r="O96" s="1257"/>
      <c r="P96" s="1257"/>
    </row>
    <row r="98" spans="1:26" ht="15.75" thickBot="1"/>
    <row r="99" spans="1:26" ht="27" thickBot="1">
      <c r="B99" s="1268" t="s">
        <v>122</v>
      </c>
      <c r="C99" s="1269"/>
      <c r="D99" s="1269"/>
      <c r="E99" s="1269"/>
      <c r="F99" s="1269"/>
      <c r="G99" s="1269"/>
      <c r="H99" s="1269"/>
      <c r="I99" s="1269"/>
      <c r="J99" s="1269"/>
      <c r="K99" s="1269"/>
      <c r="L99" s="1269"/>
      <c r="M99" s="1269"/>
      <c r="N99" s="1270"/>
    </row>
    <row r="101" spans="1:26" ht="15.75" thickBot="1">
      <c r="M101" s="461"/>
      <c r="N101" s="461"/>
    </row>
    <row r="102" spans="1:26" s="15" customFormat="1" ht="75">
      <c r="B102" s="52" t="s">
        <v>33</v>
      </c>
      <c r="C102" s="462" t="s">
        <v>34</v>
      </c>
      <c r="D102" s="52" t="s">
        <v>35</v>
      </c>
      <c r="E102" s="280" t="s">
        <v>36</v>
      </c>
      <c r="F102" s="52" t="s">
        <v>37</v>
      </c>
      <c r="G102" s="52" t="s">
        <v>38</v>
      </c>
      <c r="H102" s="52" t="s">
        <v>39</v>
      </c>
      <c r="I102" s="52" t="s">
        <v>40</v>
      </c>
      <c r="J102" s="52" t="s">
        <v>41</v>
      </c>
      <c r="K102" s="52" t="s">
        <v>42</v>
      </c>
      <c r="L102" s="52" t="s">
        <v>43</v>
      </c>
      <c r="M102" s="511" t="s">
        <v>44</v>
      </c>
      <c r="N102" s="282" t="s">
        <v>45</v>
      </c>
      <c r="O102" s="282" t="s">
        <v>46</v>
      </c>
      <c r="P102" s="463" t="s">
        <v>47</v>
      </c>
      <c r="Q102" s="463" t="s">
        <v>48</v>
      </c>
    </row>
    <row r="103" spans="1:26" s="162" customFormat="1">
      <c r="A103" s="150"/>
      <c r="B103" s="151"/>
      <c r="C103" s="789"/>
      <c r="D103" s="151"/>
      <c r="E103" s="432"/>
      <c r="F103" s="433"/>
      <c r="G103" s="790"/>
      <c r="H103" s="791"/>
      <c r="I103" s="791"/>
      <c r="J103" s="792"/>
      <c r="K103" s="793"/>
      <c r="L103" s="794"/>
      <c r="M103" s="520"/>
      <c r="N103" s="520"/>
      <c r="O103" s="470"/>
      <c r="P103" s="470"/>
      <c r="Q103" s="73"/>
      <c r="R103" s="175"/>
      <c r="S103" s="175"/>
      <c r="T103" s="175"/>
      <c r="U103" s="175"/>
      <c r="V103" s="175"/>
      <c r="W103" s="175"/>
      <c r="X103" s="175"/>
      <c r="Y103" s="175"/>
      <c r="Z103" s="175"/>
    </row>
    <row r="104" spans="1:26" s="162" customFormat="1">
      <c r="A104" s="150" t="e">
        <f>+#REF!+1</f>
        <v>#REF!</v>
      </c>
      <c r="B104" s="153"/>
      <c r="C104" s="466"/>
      <c r="D104" s="153"/>
      <c r="E104" s="431"/>
      <c r="F104" s="155"/>
      <c r="G104" s="155"/>
      <c r="H104" s="155"/>
      <c r="I104" s="157"/>
      <c r="J104" s="157"/>
      <c r="K104" s="159"/>
      <c r="L104" s="157"/>
      <c r="M104" s="520"/>
      <c r="N104" s="520"/>
      <c r="O104" s="470"/>
      <c r="P104" s="470"/>
      <c r="Q104" s="174"/>
      <c r="R104" s="175"/>
      <c r="S104" s="175"/>
      <c r="T104" s="175"/>
      <c r="U104" s="175"/>
      <c r="V104" s="175"/>
      <c r="W104" s="175"/>
      <c r="X104" s="175"/>
      <c r="Y104" s="175"/>
      <c r="Z104" s="175"/>
    </row>
    <row r="105" spans="1:26" s="162" customFormat="1">
      <c r="A105" s="150" t="e">
        <f t="shared" ref="A105" si="0">+A104+1</f>
        <v>#REF!</v>
      </c>
      <c r="B105" s="153"/>
      <c r="C105" s="466"/>
      <c r="D105" s="153"/>
      <c r="E105" s="431"/>
      <c r="F105" s="155"/>
      <c r="G105" s="155"/>
      <c r="H105" s="155"/>
      <c r="I105" s="157"/>
      <c r="J105" s="157"/>
      <c r="K105" s="159"/>
      <c r="L105" s="157"/>
      <c r="M105" s="520"/>
      <c r="N105" s="520"/>
      <c r="O105" s="470"/>
      <c r="P105" s="470"/>
      <c r="Q105" s="174"/>
      <c r="R105" s="175"/>
      <c r="S105" s="175"/>
      <c r="T105" s="175"/>
      <c r="U105" s="175"/>
      <c r="V105" s="175"/>
      <c r="W105" s="175"/>
      <c r="X105" s="175"/>
      <c r="Y105" s="175"/>
      <c r="Z105" s="175"/>
    </row>
    <row r="106" spans="1:26" s="162" customFormat="1">
      <c r="A106" s="150"/>
      <c r="B106" s="151" t="s">
        <v>28</v>
      </c>
      <c r="C106" s="466"/>
      <c r="D106" s="153"/>
      <c r="E106" s="431"/>
      <c r="F106" s="155"/>
      <c r="G106" s="155"/>
      <c r="H106" s="155"/>
      <c r="I106" s="157"/>
      <c r="J106" s="157"/>
      <c r="K106" s="521">
        <f>SUM(K103:K105)</f>
        <v>0</v>
      </c>
      <c r="L106" s="158">
        <f>SUM(L103:L105)</f>
        <v>0</v>
      </c>
      <c r="M106" s="522">
        <f>SUM(M103:M105)</f>
        <v>0</v>
      </c>
      <c r="N106" s="469">
        <f>SUM(N103:N105)</f>
        <v>0</v>
      </c>
      <c r="O106" s="470"/>
      <c r="P106" s="470"/>
      <c r="Q106" s="161"/>
    </row>
    <row r="107" spans="1:26">
      <c r="B107" s="112"/>
      <c r="C107" s="471"/>
      <c r="D107" s="112"/>
      <c r="E107" s="384"/>
      <c r="F107" s="112"/>
      <c r="G107" s="112"/>
      <c r="H107" s="112"/>
      <c r="I107" s="112"/>
      <c r="J107" s="112"/>
      <c r="K107" s="112"/>
      <c r="L107" s="112"/>
      <c r="M107" s="385"/>
      <c r="N107" s="385"/>
      <c r="O107" s="385"/>
      <c r="P107" s="385"/>
    </row>
    <row r="108" spans="1:26" ht="18.75">
      <c r="B108" s="166" t="s">
        <v>123</v>
      </c>
      <c r="C108" s="523">
        <f>+K106</f>
        <v>0</v>
      </c>
      <c r="H108" s="168"/>
      <c r="I108" s="168"/>
      <c r="J108" s="168"/>
      <c r="K108" s="168"/>
      <c r="L108" s="168"/>
      <c r="M108" s="168"/>
      <c r="N108" s="385"/>
      <c r="O108" s="385"/>
      <c r="P108" s="385"/>
    </row>
    <row r="110" spans="1:26" ht="15.75" thickBot="1"/>
    <row r="111" spans="1:26" ht="30.75" thickBot="1">
      <c r="B111" s="177" t="s">
        <v>124</v>
      </c>
      <c r="C111" s="524" t="s">
        <v>125</v>
      </c>
      <c r="D111" s="177" t="s">
        <v>27</v>
      </c>
      <c r="E111" s="394" t="s">
        <v>126</v>
      </c>
    </row>
    <row r="112" spans="1:26">
      <c r="B112" s="178" t="s">
        <v>127</v>
      </c>
      <c r="C112" s="525">
        <v>20</v>
      </c>
      <c r="D112" s="179">
        <v>0</v>
      </c>
      <c r="E112" s="1586">
        <f>+D112+D113+D114</f>
        <v>0</v>
      </c>
    </row>
    <row r="113" spans="2:17">
      <c r="B113" s="178" t="s">
        <v>128</v>
      </c>
      <c r="C113" s="473">
        <v>30</v>
      </c>
      <c r="D113" s="225">
        <v>0</v>
      </c>
      <c r="E113" s="1541"/>
    </row>
    <row r="114" spans="2:17" ht="15.75" thickBot="1">
      <c r="B114" s="178" t="s">
        <v>129</v>
      </c>
      <c r="C114" s="526">
        <v>40</v>
      </c>
      <c r="D114" s="180">
        <v>0</v>
      </c>
      <c r="E114" s="1587"/>
    </row>
    <row r="116" spans="2:17" ht="15.75" thickBot="1"/>
    <row r="117" spans="2:17" ht="27" thickBot="1">
      <c r="B117" s="1268" t="s">
        <v>130</v>
      </c>
      <c r="C117" s="1269"/>
      <c r="D117" s="1269"/>
      <c r="E117" s="1269"/>
      <c r="F117" s="1269"/>
      <c r="G117" s="1269"/>
      <c r="H117" s="1269"/>
      <c r="I117" s="1269"/>
      <c r="J117" s="1269"/>
      <c r="K117" s="1269"/>
      <c r="L117" s="1269"/>
      <c r="M117" s="1269"/>
      <c r="N117" s="1270"/>
    </row>
    <row r="119" spans="2:17" ht="75">
      <c r="B119" s="114" t="s">
        <v>92</v>
      </c>
      <c r="C119" s="477" t="s">
        <v>93</v>
      </c>
      <c r="D119" s="114" t="s">
        <v>94</v>
      </c>
      <c r="E119" s="338" t="s">
        <v>95</v>
      </c>
      <c r="F119" s="114" t="s">
        <v>96</v>
      </c>
      <c r="G119" s="114" t="s">
        <v>97</v>
      </c>
      <c r="H119" s="114" t="s">
        <v>98</v>
      </c>
      <c r="I119" s="114" t="s">
        <v>99</v>
      </c>
      <c r="J119" s="1271" t="s">
        <v>100</v>
      </c>
      <c r="K119" s="1272"/>
      <c r="L119" s="1273"/>
      <c r="M119" s="340" t="s">
        <v>101</v>
      </c>
      <c r="N119" s="340" t="s">
        <v>102</v>
      </c>
      <c r="O119" s="340" t="s">
        <v>103</v>
      </c>
      <c r="P119" s="1551" t="s">
        <v>82</v>
      </c>
      <c r="Q119" s="1552"/>
    </row>
    <row r="120" spans="2:17">
      <c r="B120" s="138"/>
      <c r="C120" s="795"/>
      <c r="D120" s="110"/>
      <c r="E120" s="796"/>
      <c r="F120" s="138"/>
      <c r="G120" s="110"/>
      <c r="H120" s="788"/>
      <c r="I120" s="110"/>
      <c r="J120" s="110"/>
      <c r="K120" s="138"/>
      <c r="L120" s="110"/>
      <c r="M120" s="204"/>
      <c r="N120" s="204"/>
      <c r="O120" s="204"/>
      <c r="P120" s="1727"/>
      <c r="Q120" s="1728"/>
    </row>
    <row r="121" spans="2:17">
      <c r="B121" s="138"/>
      <c r="C121" s="795"/>
      <c r="D121" s="110"/>
      <c r="E121" s="796"/>
      <c r="F121" s="138"/>
      <c r="G121" s="138"/>
      <c r="H121" s="788"/>
      <c r="I121" s="110"/>
      <c r="J121" s="110"/>
      <c r="K121" s="138"/>
      <c r="L121" s="110"/>
      <c r="M121" s="204"/>
      <c r="N121" s="204"/>
      <c r="O121" s="204"/>
      <c r="P121" s="1729"/>
      <c r="Q121" s="1730"/>
    </row>
    <row r="122" spans="2:17">
      <c r="B122" s="138"/>
      <c r="C122" s="795"/>
      <c r="D122" s="138"/>
      <c r="E122" s="796"/>
      <c r="F122" s="138"/>
      <c r="G122" s="110"/>
      <c r="H122" s="788"/>
      <c r="I122" s="110"/>
      <c r="J122" s="110"/>
      <c r="K122" s="138"/>
      <c r="L122" s="110"/>
      <c r="M122" s="204"/>
      <c r="N122" s="204"/>
      <c r="O122" s="204"/>
      <c r="P122" s="1731"/>
      <c r="Q122" s="1732"/>
    </row>
    <row r="125" spans="2:17" ht="15.75" thickBot="1"/>
    <row r="126" spans="2:17" ht="30">
      <c r="B126" s="569" t="s">
        <v>17</v>
      </c>
      <c r="C126" s="530" t="s">
        <v>124</v>
      </c>
      <c r="D126" s="114" t="s">
        <v>125</v>
      </c>
      <c r="E126" s="277" t="s">
        <v>27</v>
      </c>
      <c r="F126" s="142" t="s">
        <v>138</v>
      </c>
      <c r="G126" s="143"/>
    </row>
    <row r="127" spans="2:17" ht="132">
      <c r="B127" s="1285" t="s">
        <v>139</v>
      </c>
      <c r="C127" s="531" t="s">
        <v>140</v>
      </c>
      <c r="D127" s="225">
        <v>25</v>
      </c>
      <c r="E127" s="551">
        <v>0</v>
      </c>
      <c r="F127" s="1286">
        <f>+E127+E128+E129</f>
        <v>0</v>
      </c>
      <c r="G127" s="145"/>
    </row>
    <row r="128" spans="2:17" ht="108">
      <c r="B128" s="1285"/>
      <c r="C128" s="531" t="s">
        <v>141</v>
      </c>
      <c r="D128" s="232">
        <v>25</v>
      </c>
      <c r="E128" s="551">
        <v>0</v>
      </c>
      <c r="F128" s="1287"/>
      <c r="G128" s="145"/>
    </row>
    <row r="129" spans="2:7" ht="96">
      <c r="B129" s="1285"/>
      <c r="C129" s="531" t="s">
        <v>142</v>
      </c>
      <c r="D129" s="225">
        <v>10</v>
      </c>
      <c r="E129" s="551">
        <v>0</v>
      </c>
      <c r="F129" s="1288"/>
      <c r="G129" s="145"/>
    </row>
    <row r="130" spans="2:7">
      <c r="C130" s="454"/>
    </row>
    <row r="133" spans="2:7">
      <c r="B133" s="42" t="s">
        <v>143</v>
      </c>
    </row>
    <row r="136" spans="2:7">
      <c r="B136" s="43" t="s">
        <v>17</v>
      </c>
      <c r="C136" s="455" t="s">
        <v>26</v>
      </c>
      <c r="D136" s="569" t="s">
        <v>27</v>
      </c>
      <c r="E136" s="277" t="s">
        <v>28</v>
      </c>
    </row>
    <row r="137" spans="2:7" ht="28.5">
      <c r="B137" s="49" t="s">
        <v>144</v>
      </c>
      <c r="C137" s="458">
        <v>40</v>
      </c>
      <c r="D137" s="225">
        <f>+E112</f>
        <v>0</v>
      </c>
      <c r="E137" s="1540">
        <f>+D137+D138</f>
        <v>0</v>
      </c>
    </row>
    <row r="138" spans="2:7" ht="42.75">
      <c r="B138" s="49" t="s">
        <v>145</v>
      </c>
      <c r="C138" s="458">
        <v>60</v>
      </c>
      <c r="D138" s="225">
        <f>+F127</f>
        <v>0</v>
      </c>
      <c r="E138" s="1543"/>
    </row>
  </sheetData>
  <mergeCells count="44">
    <mergeCell ref="C9:N9"/>
    <mergeCell ref="B2:P2"/>
    <mergeCell ref="B4:P4"/>
    <mergeCell ref="C6:N6"/>
    <mergeCell ref="C7:N7"/>
    <mergeCell ref="C8:N8"/>
    <mergeCell ref="O67:P67"/>
    <mergeCell ref="C10:E10"/>
    <mergeCell ref="B14:C22"/>
    <mergeCell ref="B23:C23"/>
    <mergeCell ref="E41:E42"/>
    <mergeCell ref="M46:N46"/>
    <mergeCell ref="B55:B56"/>
    <mergeCell ref="C55:C56"/>
    <mergeCell ref="D55:E55"/>
    <mergeCell ref="C59:N59"/>
    <mergeCell ref="B61:N61"/>
    <mergeCell ref="O64:P64"/>
    <mergeCell ref="O65:P65"/>
    <mergeCell ref="O66:P66"/>
    <mergeCell ref="D92:E92"/>
    <mergeCell ref="O68:P68"/>
    <mergeCell ref="O69:P69"/>
    <mergeCell ref="O70:P70"/>
    <mergeCell ref="O71:P71"/>
    <mergeCell ref="B77:N77"/>
    <mergeCell ref="J82:L82"/>
    <mergeCell ref="P82:Q82"/>
    <mergeCell ref="P83:Q83"/>
    <mergeCell ref="P84:Q84"/>
    <mergeCell ref="P85:Q85"/>
    <mergeCell ref="P86:Q86"/>
    <mergeCell ref="B89:N89"/>
    <mergeCell ref="P120:Q122"/>
    <mergeCell ref="B127:B129"/>
    <mergeCell ref="F127:F129"/>
    <mergeCell ref="E137:E138"/>
    <mergeCell ref="D93:E93"/>
    <mergeCell ref="B96:P96"/>
    <mergeCell ref="B99:N99"/>
    <mergeCell ref="E112:E114"/>
    <mergeCell ref="B117:N117"/>
    <mergeCell ref="J119:L119"/>
    <mergeCell ref="P119:Q119"/>
  </mergeCells>
  <dataValidations count="2">
    <dataValidation type="list" allowBlank="1" showInputMessage="1" showErrorMessage="1" sqref="WVE983054 A65550 IS65550 SO65550 ACK65550 AMG65550 AWC65550 BFY65550 BPU65550 BZQ65550 CJM65550 CTI65550 DDE65550 DNA65550 DWW65550 EGS65550 EQO65550 FAK65550 FKG65550 FUC65550 GDY65550 GNU65550 GXQ65550 HHM65550 HRI65550 IBE65550 ILA65550 IUW65550 JES65550 JOO65550 JYK65550 KIG65550 KSC65550 LBY65550 LLU65550 LVQ65550 MFM65550 MPI65550 MZE65550 NJA65550 NSW65550 OCS65550 OMO65550 OWK65550 PGG65550 PQC65550 PZY65550 QJU65550 QTQ65550 RDM65550 RNI65550 RXE65550 SHA65550 SQW65550 TAS65550 TKO65550 TUK65550 UEG65550 UOC65550 UXY65550 VHU65550 VRQ65550 WBM65550 WLI65550 WVE65550 A131086 IS131086 SO131086 ACK131086 AMG131086 AWC131086 BFY131086 BPU131086 BZQ131086 CJM131086 CTI131086 DDE131086 DNA131086 DWW131086 EGS131086 EQO131086 FAK131086 FKG131086 FUC131086 GDY131086 GNU131086 GXQ131086 HHM131086 HRI131086 IBE131086 ILA131086 IUW131086 JES131086 JOO131086 JYK131086 KIG131086 KSC131086 LBY131086 LLU131086 LVQ131086 MFM131086 MPI131086 MZE131086 NJA131086 NSW131086 OCS131086 OMO131086 OWK131086 PGG131086 PQC131086 PZY131086 QJU131086 QTQ131086 RDM131086 RNI131086 RXE131086 SHA131086 SQW131086 TAS131086 TKO131086 TUK131086 UEG131086 UOC131086 UXY131086 VHU131086 VRQ131086 WBM131086 WLI131086 WVE131086 A196622 IS196622 SO196622 ACK196622 AMG196622 AWC196622 BFY196622 BPU196622 BZQ196622 CJM196622 CTI196622 DDE196622 DNA196622 DWW196622 EGS196622 EQO196622 FAK196622 FKG196622 FUC196622 GDY196622 GNU196622 GXQ196622 HHM196622 HRI196622 IBE196622 ILA196622 IUW196622 JES196622 JOO196622 JYK196622 KIG196622 KSC196622 LBY196622 LLU196622 LVQ196622 MFM196622 MPI196622 MZE196622 NJA196622 NSW196622 OCS196622 OMO196622 OWK196622 PGG196622 PQC196622 PZY196622 QJU196622 QTQ196622 RDM196622 RNI196622 RXE196622 SHA196622 SQW196622 TAS196622 TKO196622 TUK196622 UEG196622 UOC196622 UXY196622 VHU196622 VRQ196622 WBM196622 WLI196622 WVE196622 A262158 IS262158 SO262158 ACK262158 AMG262158 AWC262158 BFY262158 BPU262158 BZQ262158 CJM262158 CTI262158 DDE262158 DNA262158 DWW262158 EGS262158 EQO262158 FAK262158 FKG262158 FUC262158 GDY262158 GNU262158 GXQ262158 HHM262158 HRI262158 IBE262158 ILA262158 IUW262158 JES262158 JOO262158 JYK262158 KIG262158 KSC262158 LBY262158 LLU262158 LVQ262158 MFM262158 MPI262158 MZE262158 NJA262158 NSW262158 OCS262158 OMO262158 OWK262158 PGG262158 PQC262158 PZY262158 QJU262158 QTQ262158 RDM262158 RNI262158 RXE262158 SHA262158 SQW262158 TAS262158 TKO262158 TUK262158 UEG262158 UOC262158 UXY262158 VHU262158 VRQ262158 WBM262158 WLI262158 WVE262158 A327694 IS327694 SO327694 ACK327694 AMG327694 AWC327694 BFY327694 BPU327694 BZQ327694 CJM327694 CTI327694 DDE327694 DNA327694 DWW327694 EGS327694 EQO327694 FAK327694 FKG327694 FUC327694 GDY327694 GNU327694 GXQ327694 HHM327694 HRI327694 IBE327694 ILA327694 IUW327694 JES327694 JOO327694 JYK327694 KIG327694 KSC327694 LBY327694 LLU327694 LVQ327694 MFM327694 MPI327694 MZE327694 NJA327694 NSW327694 OCS327694 OMO327694 OWK327694 PGG327694 PQC327694 PZY327694 QJU327694 QTQ327694 RDM327694 RNI327694 RXE327694 SHA327694 SQW327694 TAS327694 TKO327694 TUK327694 UEG327694 UOC327694 UXY327694 VHU327694 VRQ327694 WBM327694 WLI327694 WVE327694 A393230 IS393230 SO393230 ACK393230 AMG393230 AWC393230 BFY393230 BPU393230 BZQ393230 CJM393230 CTI393230 DDE393230 DNA393230 DWW393230 EGS393230 EQO393230 FAK393230 FKG393230 FUC393230 GDY393230 GNU393230 GXQ393230 HHM393230 HRI393230 IBE393230 ILA393230 IUW393230 JES393230 JOO393230 JYK393230 KIG393230 KSC393230 LBY393230 LLU393230 LVQ393230 MFM393230 MPI393230 MZE393230 NJA393230 NSW393230 OCS393230 OMO393230 OWK393230 PGG393230 PQC393230 PZY393230 QJU393230 QTQ393230 RDM393230 RNI393230 RXE393230 SHA393230 SQW393230 TAS393230 TKO393230 TUK393230 UEG393230 UOC393230 UXY393230 VHU393230 VRQ393230 WBM393230 WLI393230 WVE393230 A458766 IS458766 SO458766 ACK458766 AMG458766 AWC458766 BFY458766 BPU458766 BZQ458766 CJM458766 CTI458766 DDE458766 DNA458766 DWW458766 EGS458766 EQO458766 FAK458766 FKG458766 FUC458766 GDY458766 GNU458766 GXQ458766 HHM458766 HRI458766 IBE458766 ILA458766 IUW458766 JES458766 JOO458766 JYK458766 KIG458766 KSC458766 LBY458766 LLU458766 LVQ458766 MFM458766 MPI458766 MZE458766 NJA458766 NSW458766 OCS458766 OMO458766 OWK458766 PGG458766 PQC458766 PZY458766 QJU458766 QTQ458766 RDM458766 RNI458766 RXE458766 SHA458766 SQW458766 TAS458766 TKO458766 TUK458766 UEG458766 UOC458766 UXY458766 VHU458766 VRQ458766 WBM458766 WLI458766 WVE458766 A524302 IS524302 SO524302 ACK524302 AMG524302 AWC524302 BFY524302 BPU524302 BZQ524302 CJM524302 CTI524302 DDE524302 DNA524302 DWW524302 EGS524302 EQO524302 FAK524302 FKG524302 FUC524302 GDY524302 GNU524302 GXQ524302 HHM524302 HRI524302 IBE524302 ILA524302 IUW524302 JES524302 JOO524302 JYK524302 KIG524302 KSC524302 LBY524302 LLU524302 LVQ524302 MFM524302 MPI524302 MZE524302 NJA524302 NSW524302 OCS524302 OMO524302 OWK524302 PGG524302 PQC524302 PZY524302 QJU524302 QTQ524302 RDM524302 RNI524302 RXE524302 SHA524302 SQW524302 TAS524302 TKO524302 TUK524302 UEG524302 UOC524302 UXY524302 VHU524302 VRQ524302 WBM524302 WLI524302 WVE524302 A589838 IS589838 SO589838 ACK589838 AMG589838 AWC589838 BFY589838 BPU589838 BZQ589838 CJM589838 CTI589838 DDE589838 DNA589838 DWW589838 EGS589838 EQO589838 FAK589838 FKG589838 FUC589838 GDY589838 GNU589838 GXQ589838 HHM589838 HRI589838 IBE589838 ILA589838 IUW589838 JES589838 JOO589838 JYK589838 KIG589838 KSC589838 LBY589838 LLU589838 LVQ589838 MFM589838 MPI589838 MZE589838 NJA589838 NSW589838 OCS589838 OMO589838 OWK589838 PGG589838 PQC589838 PZY589838 QJU589838 QTQ589838 RDM589838 RNI589838 RXE589838 SHA589838 SQW589838 TAS589838 TKO589838 TUK589838 UEG589838 UOC589838 UXY589838 VHU589838 VRQ589838 WBM589838 WLI589838 WVE589838 A655374 IS655374 SO655374 ACK655374 AMG655374 AWC655374 BFY655374 BPU655374 BZQ655374 CJM655374 CTI655374 DDE655374 DNA655374 DWW655374 EGS655374 EQO655374 FAK655374 FKG655374 FUC655374 GDY655374 GNU655374 GXQ655374 HHM655374 HRI655374 IBE655374 ILA655374 IUW655374 JES655374 JOO655374 JYK655374 KIG655374 KSC655374 LBY655374 LLU655374 LVQ655374 MFM655374 MPI655374 MZE655374 NJA655374 NSW655374 OCS655374 OMO655374 OWK655374 PGG655374 PQC655374 PZY655374 QJU655374 QTQ655374 RDM655374 RNI655374 RXE655374 SHA655374 SQW655374 TAS655374 TKO655374 TUK655374 UEG655374 UOC655374 UXY655374 VHU655374 VRQ655374 WBM655374 WLI655374 WVE655374 A720910 IS720910 SO720910 ACK720910 AMG720910 AWC720910 BFY720910 BPU720910 BZQ720910 CJM720910 CTI720910 DDE720910 DNA720910 DWW720910 EGS720910 EQO720910 FAK720910 FKG720910 FUC720910 GDY720910 GNU720910 GXQ720910 HHM720910 HRI720910 IBE720910 ILA720910 IUW720910 JES720910 JOO720910 JYK720910 KIG720910 KSC720910 LBY720910 LLU720910 LVQ720910 MFM720910 MPI720910 MZE720910 NJA720910 NSW720910 OCS720910 OMO720910 OWK720910 PGG720910 PQC720910 PZY720910 QJU720910 QTQ720910 RDM720910 RNI720910 RXE720910 SHA720910 SQW720910 TAS720910 TKO720910 TUK720910 UEG720910 UOC720910 UXY720910 VHU720910 VRQ720910 WBM720910 WLI720910 WVE720910 A786446 IS786446 SO786446 ACK786446 AMG786446 AWC786446 BFY786446 BPU786446 BZQ786446 CJM786446 CTI786446 DDE786446 DNA786446 DWW786446 EGS786446 EQO786446 FAK786446 FKG786446 FUC786446 GDY786446 GNU786446 GXQ786446 HHM786446 HRI786446 IBE786446 ILA786446 IUW786446 JES786446 JOO786446 JYK786446 KIG786446 KSC786446 LBY786446 LLU786446 LVQ786446 MFM786446 MPI786446 MZE786446 NJA786446 NSW786446 OCS786446 OMO786446 OWK786446 PGG786446 PQC786446 PZY786446 QJU786446 QTQ786446 RDM786446 RNI786446 RXE786446 SHA786446 SQW786446 TAS786446 TKO786446 TUK786446 UEG786446 UOC786446 UXY786446 VHU786446 VRQ786446 WBM786446 WLI786446 WVE786446 A851982 IS851982 SO851982 ACK851982 AMG851982 AWC851982 BFY851982 BPU851982 BZQ851982 CJM851982 CTI851982 DDE851982 DNA851982 DWW851982 EGS851982 EQO851982 FAK851982 FKG851982 FUC851982 GDY851982 GNU851982 GXQ851982 HHM851982 HRI851982 IBE851982 ILA851982 IUW851982 JES851982 JOO851982 JYK851982 KIG851982 KSC851982 LBY851982 LLU851982 LVQ851982 MFM851982 MPI851982 MZE851982 NJA851982 NSW851982 OCS851982 OMO851982 OWK851982 PGG851982 PQC851982 PZY851982 QJU851982 QTQ851982 RDM851982 RNI851982 RXE851982 SHA851982 SQW851982 TAS851982 TKO851982 TUK851982 UEG851982 UOC851982 UXY851982 VHU851982 VRQ851982 WBM851982 WLI851982 WVE851982 A917518 IS917518 SO917518 ACK917518 AMG917518 AWC917518 BFY917518 BPU917518 BZQ917518 CJM917518 CTI917518 DDE917518 DNA917518 DWW917518 EGS917518 EQO917518 FAK917518 FKG917518 FUC917518 GDY917518 GNU917518 GXQ917518 HHM917518 HRI917518 IBE917518 ILA917518 IUW917518 JES917518 JOO917518 JYK917518 KIG917518 KSC917518 LBY917518 LLU917518 LVQ917518 MFM917518 MPI917518 MZE917518 NJA917518 NSW917518 OCS917518 OMO917518 OWK917518 PGG917518 PQC917518 PZY917518 QJU917518 QTQ917518 RDM917518 RNI917518 RXE917518 SHA917518 SQW917518 TAS917518 TKO917518 TUK917518 UEG917518 UOC917518 UXY917518 VHU917518 VRQ917518 WBM917518 WLI917518 WVE917518 A983054 IS983054 SO983054 ACK983054 AMG983054 AWC983054 BFY983054 BPU983054 BZQ983054 CJM983054 CTI983054 DDE983054 DNA983054 DWW983054 EGS983054 EQO983054 FAK983054 FKG983054 FUC983054 GDY983054 GNU983054 GXQ983054 HHM983054 HRI983054 IBE983054 ILA983054 IUW983054 JES983054 JOO983054 JYK983054 KIG983054 KSC983054 LBY983054 LLU983054 LVQ983054 MFM983054 MPI983054 MZE983054 NJA983054 NSW983054 OCS983054 OMO983054 OWK983054 PGG983054 PQC983054 PZY983054 QJU983054 QTQ983054 RDM983054 RNI983054 RXE983054 SHA983054 SQW983054 TAS983054 TKO983054 TUK983054 UEG983054 UOC983054 UXY983054 VHU983054 VRQ983054 WBM983054 WLI983054 A25:A45 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formula1>"1,2,3,4,5"</formula1>
    </dataValidation>
    <dataValidation type="decimal" allowBlank="1" showInputMessage="1" showErrorMessage="1" sqref="WVH983054 WLL983054 C65550 IV65550 SR65550 ACN65550 AMJ65550 AWF65550 BGB65550 BPX65550 BZT65550 CJP65550 CTL65550 DDH65550 DND65550 DWZ65550 EGV65550 EQR65550 FAN65550 FKJ65550 FUF65550 GEB65550 GNX65550 GXT65550 HHP65550 HRL65550 IBH65550 ILD65550 IUZ65550 JEV65550 JOR65550 JYN65550 KIJ65550 KSF65550 LCB65550 LLX65550 LVT65550 MFP65550 MPL65550 MZH65550 NJD65550 NSZ65550 OCV65550 OMR65550 OWN65550 PGJ65550 PQF65550 QAB65550 QJX65550 QTT65550 RDP65550 RNL65550 RXH65550 SHD65550 SQZ65550 TAV65550 TKR65550 TUN65550 UEJ65550 UOF65550 UYB65550 VHX65550 VRT65550 WBP65550 WLL65550 WVH65550 C131086 IV131086 SR131086 ACN131086 AMJ131086 AWF131086 BGB131086 BPX131086 BZT131086 CJP131086 CTL131086 DDH131086 DND131086 DWZ131086 EGV131086 EQR131086 FAN131086 FKJ131086 FUF131086 GEB131086 GNX131086 GXT131086 HHP131086 HRL131086 IBH131086 ILD131086 IUZ131086 JEV131086 JOR131086 JYN131086 KIJ131086 KSF131086 LCB131086 LLX131086 LVT131086 MFP131086 MPL131086 MZH131086 NJD131086 NSZ131086 OCV131086 OMR131086 OWN131086 PGJ131086 PQF131086 QAB131086 QJX131086 QTT131086 RDP131086 RNL131086 RXH131086 SHD131086 SQZ131086 TAV131086 TKR131086 TUN131086 UEJ131086 UOF131086 UYB131086 VHX131086 VRT131086 WBP131086 WLL131086 WVH131086 C196622 IV196622 SR196622 ACN196622 AMJ196622 AWF196622 BGB196622 BPX196622 BZT196622 CJP196622 CTL196622 DDH196622 DND196622 DWZ196622 EGV196622 EQR196622 FAN196622 FKJ196622 FUF196622 GEB196622 GNX196622 GXT196622 HHP196622 HRL196622 IBH196622 ILD196622 IUZ196622 JEV196622 JOR196622 JYN196622 KIJ196622 KSF196622 LCB196622 LLX196622 LVT196622 MFP196622 MPL196622 MZH196622 NJD196622 NSZ196622 OCV196622 OMR196622 OWN196622 PGJ196622 PQF196622 QAB196622 QJX196622 QTT196622 RDP196622 RNL196622 RXH196622 SHD196622 SQZ196622 TAV196622 TKR196622 TUN196622 UEJ196622 UOF196622 UYB196622 VHX196622 VRT196622 WBP196622 WLL196622 WVH196622 C262158 IV262158 SR262158 ACN262158 AMJ262158 AWF262158 BGB262158 BPX262158 BZT262158 CJP262158 CTL262158 DDH262158 DND262158 DWZ262158 EGV262158 EQR262158 FAN262158 FKJ262158 FUF262158 GEB262158 GNX262158 GXT262158 HHP262158 HRL262158 IBH262158 ILD262158 IUZ262158 JEV262158 JOR262158 JYN262158 KIJ262158 KSF262158 LCB262158 LLX262158 LVT262158 MFP262158 MPL262158 MZH262158 NJD262158 NSZ262158 OCV262158 OMR262158 OWN262158 PGJ262158 PQF262158 QAB262158 QJX262158 QTT262158 RDP262158 RNL262158 RXH262158 SHD262158 SQZ262158 TAV262158 TKR262158 TUN262158 UEJ262158 UOF262158 UYB262158 VHX262158 VRT262158 WBP262158 WLL262158 WVH262158 C327694 IV327694 SR327694 ACN327694 AMJ327694 AWF327694 BGB327694 BPX327694 BZT327694 CJP327694 CTL327694 DDH327694 DND327694 DWZ327694 EGV327694 EQR327694 FAN327694 FKJ327694 FUF327694 GEB327694 GNX327694 GXT327694 HHP327694 HRL327694 IBH327694 ILD327694 IUZ327694 JEV327694 JOR327694 JYN327694 KIJ327694 KSF327694 LCB327694 LLX327694 LVT327694 MFP327694 MPL327694 MZH327694 NJD327694 NSZ327694 OCV327694 OMR327694 OWN327694 PGJ327694 PQF327694 QAB327694 QJX327694 QTT327694 RDP327694 RNL327694 RXH327694 SHD327694 SQZ327694 TAV327694 TKR327694 TUN327694 UEJ327694 UOF327694 UYB327694 VHX327694 VRT327694 WBP327694 WLL327694 WVH327694 C393230 IV393230 SR393230 ACN393230 AMJ393230 AWF393230 BGB393230 BPX393230 BZT393230 CJP393230 CTL393230 DDH393230 DND393230 DWZ393230 EGV393230 EQR393230 FAN393230 FKJ393230 FUF393230 GEB393230 GNX393230 GXT393230 HHP393230 HRL393230 IBH393230 ILD393230 IUZ393230 JEV393230 JOR393230 JYN393230 KIJ393230 KSF393230 LCB393230 LLX393230 LVT393230 MFP393230 MPL393230 MZH393230 NJD393230 NSZ393230 OCV393230 OMR393230 OWN393230 PGJ393230 PQF393230 QAB393230 QJX393230 QTT393230 RDP393230 RNL393230 RXH393230 SHD393230 SQZ393230 TAV393230 TKR393230 TUN393230 UEJ393230 UOF393230 UYB393230 VHX393230 VRT393230 WBP393230 WLL393230 WVH393230 C458766 IV458766 SR458766 ACN458766 AMJ458766 AWF458766 BGB458766 BPX458766 BZT458766 CJP458766 CTL458766 DDH458766 DND458766 DWZ458766 EGV458766 EQR458766 FAN458766 FKJ458766 FUF458766 GEB458766 GNX458766 GXT458766 HHP458766 HRL458766 IBH458766 ILD458766 IUZ458766 JEV458766 JOR458766 JYN458766 KIJ458766 KSF458766 LCB458766 LLX458766 LVT458766 MFP458766 MPL458766 MZH458766 NJD458766 NSZ458766 OCV458766 OMR458766 OWN458766 PGJ458766 PQF458766 QAB458766 QJX458766 QTT458766 RDP458766 RNL458766 RXH458766 SHD458766 SQZ458766 TAV458766 TKR458766 TUN458766 UEJ458766 UOF458766 UYB458766 VHX458766 VRT458766 WBP458766 WLL458766 WVH458766 C524302 IV524302 SR524302 ACN524302 AMJ524302 AWF524302 BGB524302 BPX524302 BZT524302 CJP524302 CTL524302 DDH524302 DND524302 DWZ524302 EGV524302 EQR524302 FAN524302 FKJ524302 FUF524302 GEB524302 GNX524302 GXT524302 HHP524302 HRL524302 IBH524302 ILD524302 IUZ524302 JEV524302 JOR524302 JYN524302 KIJ524302 KSF524302 LCB524302 LLX524302 LVT524302 MFP524302 MPL524302 MZH524302 NJD524302 NSZ524302 OCV524302 OMR524302 OWN524302 PGJ524302 PQF524302 QAB524302 QJX524302 QTT524302 RDP524302 RNL524302 RXH524302 SHD524302 SQZ524302 TAV524302 TKR524302 TUN524302 UEJ524302 UOF524302 UYB524302 VHX524302 VRT524302 WBP524302 WLL524302 WVH524302 C589838 IV589838 SR589838 ACN589838 AMJ589838 AWF589838 BGB589838 BPX589838 BZT589838 CJP589838 CTL589838 DDH589838 DND589838 DWZ589838 EGV589838 EQR589838 FAN589838 FKJ589838 FUF589838 GEB589838 GNX589838 GXT589838 HHP589838 HRL589838 IBH589838 ILD589838 IUZ589838 JEV589838 JOR589838 JYN589838 KIJ589838 KSF589838 LCB589838 LLX589838 LVT589838 MFP589838 MPL589838 MZH589838 NJD589838 NSZ589838 OCV589838 OMR589838 OWN589838 PGJ589838 PQF589838 QAB589838 QJX589838 QTT589838 RDP589838 RNL589838 RXH589838 SHD589838 SQZ589838 TAV589838 TKR589838 TUN589838 UEJ589838 UOF589838 UYB589838 VHX589838 VRT589838 WBP589838 WLL589838 WVH589838 C655374 IV655374 SR655374 ACN655374 AMJ655374 AWF655374 BGB655374 BPX655374 BZT655374 CJP655374 CTL655374 DDH655374 DND655374 DWZ655374 EGV655374 EQR655374 FAN655374 FKJ655374 FUF655374 GEB655374 GNX655374 GXT655374 HHP655374 HRL655374 IBH655374 ILD655374 IUZ655374 JEV655374 JOR655374 JYN655374 KIJ655374 KSF655374 LCB655374 LLX655374 LVT655374 MFP655374 MPL655374 MZH655374 NJD655374 NSZ655374 OCV655374 OMR655374 OWN655374 PGJ655374 PQF655374 QAB655374 QJX655374 QTT655374 RDP655374 RNL655374 RXH655374 SHD655374 SQZ655374 TAV655374 TKR655374 TUN655374 UEJ655374 UOF655374 UYB655374 VHX655374 VRT655374 WBP655374 WLL655374 WVH655374 C720910 IV720910 SR720910 ACN720910 AMJ720910 AWF720910 BGB720910 BPX720910 BZT720910 CJP720910 CTL720910 DDH720910 DND720910 DWZ720910 EGV720910 EQR720910 FAN720910 FKJ720910 FUF720910 GEB720910 GNX720910 GXT720910 HHP720910 HRL720910 IBH720910 ILD720910 IUZ720910 JEV720910 JOR720910 JYN720910 KIJ720910 KSF720910 LCB720910 LLX720910 LVT720910 MFP720910 MPL720910 MZH720910 NJD720910 NSZ720910 OCV720910 OMR720910 OWN720910 PGJ720910 PQF720910 QAB720910 QJX720910 QTT720910 RDP720910 RNL720910 RXH720910 SHD720910 SQZ720910 TAV720910 TKR720910 TUN720910 UEJ720910 UOF720910 UYB720910 VHX720910 VRT720910 WBP720910 WLL720910 WVH720910 C786446 IV786446 SR786446 ACN786446 AMJ786446 AWF786446 BGB786446 BPX786446 BZT786446 CJP786446 CTL786446 DDH786446 DND786446 DWZ786446 EGV786446 EQR786446 FAN786446 FKJ786446 FUF786446 GEB786446 GNX786446 GXT786446 HHP786446 HRL786446 IBH786446 ILD786446 IUZ786446 JEV786446 JOR786446 JYN786446 KIJ786446 KSF786446 LCB786446 LLX786446 LVT786446 MFP786446 MPL786446 MZH786446 NJD786446 NSZ786446 OCV786446 OMR786446 OWN786446 PGJ786446 PQF786446 QAB786446 QJX786446 QTT786446 RDP786446 RNL786446 RXH786446 SHD786446 SQZ786446 TAV786446 TKR786446 TUN786446 UEJ786446 UOF786446 UYB786446 VHX786446 VRT786446 WBP786446 WLL786446 WVH786446 C851982 IV851982 SR851982 ACN851982 AMJ851982 AWF851982 BGB851982 BPX851982 BZT851982 CJP851982 CTL851982 DDH851982 DND851982 DWZ851982 EGV851982 EQR851982 FAN851982 FKJ851982 FUF851982 GEB851982 GNX851982 GXT851982 HHP851982 HRL851982 IBH851982 ILD851982 IUZ851982 JEV851982 JOR851982 JYN851982 KIJ851982 KSF851982 LCB851982 LLX851982 LVT851982 MFP851982 MPL851982 MZH851982 NJD851982 NSZ851982 OCV851982 OMR851982 OWN851982 PGJ851982 PQF851982 QAB851982 QJX851982 QTT851982 RDP851982 RNL851982 RXH851982 SHD851982 SQZ851982 TAV851982 TKR851982 TUN851982 UEJ851982 UOF851982 UYB851982 VHX851982 VRT851982 WBP851982 WLL851982 WVH851982 C917518 IV917518 SR917518 ACN917518 AMJ917518 AWF917518 BGB917518 BPX917518 BZT917518 CJP917518 CTL917518 DDH917518 DND917518 DWZ917518 EGV917518 EQR917518 FAN917518 FKJ917518 FUF917518 GEB917518 GNX917518 GXT917518 HHP917518 HRL917518 IBH917518 ILD917518 IUZ917518 JEV917518 JOR917518 JYN917518 KIJ917518 KSF917518 LCB917518 LLX917518 LVT917518 MFP917518 MPL917518 MZH917518 NJD917518 NSZ917518 OCV917518 OMR917518 OWN917518 PGJ917518 PQF917518 QAB917518 QJX917518 QTT917518 RDP917518 RNL917518 RXH917518 SHD917518 SQZ917518 TAV917518 TKR917518 TUN917518 UEJ917518 UOF917518 UYB917518 VHX917518 VRT917518 WBP917518 WLL917518 WVH917518 C983054 IV983054 SR983054 ACN983054 AMJ983054 AWF983054 BGB983054 BPX983054 BZT983054 CJP983054 CTL983054 DDH983054 DND983054 DWZ983054 EGV983054 EQR983054 FAN983054 FKJ983054 FUF983054 GEB983054 GNX983054 GXT983054 HHP983054 HRL983054 IBH983054 ILD983054 IUZ983054 JEV983054 JOR983054 JYN983054 KIJ983054 KSF983054 LCB983054 LLX983054 LVT983054 MFP983054 MPL983054 MZH983054 NJD983054 NSZ983054 OCV983054 OMR983054 OWN983054 PGJ983054 PQF983054 QAB983054 QJX983054 QTT983054 RDP983054 RNL983054 RXH983054 SHD983054 SQZ983054 TAV983054 TKR983054 TUN983054 UEJ983054 UOF983054 UYB983054 VHX983054 VRT983054 WBP983054 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formula1>0</formula1>
      <formula2>1</formula2>
    </dataValidation>
  </dataValidation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2:Z131"/>
  <sheetViews>
    <sheetView topLeftCell="A4" zoomScale="70" zoomScaleNormal="70" workbookViewId="0">
      <selection activeCell="D14" sqref="D14"/>
    </sheetView>
  </sheetViews>
  <sheetFormatPr baseColWidth="10" defaultRowHeight="15"/>
  <cols>
    <col min="1" max="1" width="3.140625" style="1" bestFit="1" customWidth="1"/>
    <col min="2" max="2" width="100.85546875" style="1" customWidth="1"/>
    <col min="3" max="3" width="25.7109375" style="1" customWidth="1"/>
    <col min="4" max="4" width="35.42578125" style="1" customWidth="1"/>
    <col min="5" max="5" width="25" style="1" customWidth="1"/>
    <col min="6" max="6" width="29.7109375" style="1" customWidth="1"/>
    <col min="7" max="7" width="43" style="1" customWidth="1"/>
    <col min="8" max="8" width="24.5703125" style="1" customWidth="1"/>
    <col min="9" max="9" width="24" style="1" customWidth="1"/>
    <col min="10" max="10" width="25.7109375" style="1" customWidth="1"/>
    <col min="11" max="11" width="14.7109375" style="1" bestFit="1" customWidth="1"/>
    <col min="12" max="12" width="25.7109375" style="1" customWidth="1"/>
    <col min="13" max="13" width="18.7109375" style="1" customWidth="1"/>
    <col min="14" max="14" width="22.140625" style="1" customWidth="1"/>
    <col min="15" max="15" width="26.140625" style="1" customWidth="1"/>
    <col min="16" max="16" width="19.5703125" style="1" bestFit="1" customWidth="1"/>
    <col min="17" max="17" width="46.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1016</v>
      </c>
      <c r="C6" s="1258" t="s">
        <v>3047</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v>9</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812"/>
      <c r="C14" s="813"/>
      <c r="D14" s="613" t="s">
        <v>10</v>
      </c>
      <c r="E14" s="613" t="s">
        <v>11</v>
      </c>
      <c r="F14" s="613" t="s">
        <v>12</v>
      </c>
      <c r="G14" s="776"/>
      <c r="I14" s="19"/>
      <c r="J14" s="19"/>
      <c r="K14" s="19"/>
      <c r="L14" s="19"/>
      <c r="M14" s="19"/>
      <c r="N14" s="16"/>
    </row>
    <row r="15" spans="2:16" ht="30">
      <c r="B15" s="812" t="s">
        <v>3016</v>
      </c>
      <c r="C15" s="886"/>
      <c r="D15" s="613">
        <v>9</v>
      </c>
      <c r="E15" s="20">
        <v>1461796700</v>
      </c>
      <c r="F15" s="208">
        <v>700</v>
      </c>
      <c r="G15" s="779"/>
      <c r="I15" s="23"/>
      <c r="J15" s="23"/>
      <c r="K15" s="23"/>
      <c r="L15" s="23"/>
      <c r="M15" s="23"/>
      <c r="N15" s="16"/>
    </row>
    <row r="16" spans="2:16" ht="15.75" thickBot="1">
      <c r="B16" s="1263" t="s">
        <v>13</v>
      </c>
      <c r="C16" s="1264"/>
      <c r="D16" s="613"/>
      <c r="E16" s="28">
        <f>+SUM(E15:E15)</f>
        <v>1461796700</v>
      </c>
      <c r="F16" s="29">
        <f>+SUM(F15:F15)</f>
        <v>700</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+F16*0.8</f>
        <v>560</v>
      </c>
      <c r="D18" s="266"/>
      <c r="E18" s="36">
        <f>E16</f>
        <v>1461796700</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44"/>
      <c r="D24" s="605" t="s">
        <v>184</v>
      </c>
      <c r="E24"/>
      <c r="F24"/>
      <c r="G24"/>
      <c r="H24"/>
      <c r="I24" s="15"/>
      <c r="J24" s="15"/>
      <c r="K24" s="15"/>
      <c r="L24" s="15"/>
      <c r="M24" s="15"/>
      <c r="N24" s="16"/>
    </row>
    <row r="25" spans="1:14">
      <c r="A25" s="773"/>
      <c r="B25" s="44" t="s">
        <v>21</v>
      </c>
      <c r="C25" s="44"/>
      <c r="D25" s="605" t="s">
        <v>184</v>
      </c>
      <c r="E25"/>
      <c r="F25"/>
      <c r="G25"/>
      <c r="H25"/>
      <c r="I25" s="15"/>
      <c r="J25" s="15"/>
      <c r="K25" s="15"/>
      <c r="L25" s="15"/>
      <c r="M25" s="15"/>
      <c r="N25" s="16"/>
    </row>
    <row r="26" spans="1:14">
      <c r="A26" s="773"/>
      <c r="B26" s="44" t="s">
        <v>22</v>
      </c>
      <c r="C26" s="44"/>
      <c r="D26" s="605" t="s">
        <v>184</v>
      </c>
      <c r="E26"/>
      <c r="F26"/>
      <c r="G26"/>
      <c r="H26"/>
      <c r="I26" s="15"/>
      <c r="J26" s="15"/>
      <c r="K26" s="15"/>
      <c r="L26" s="15"/>
      <c r="M26" s="15"/>
      <c r="N26" s="16"/>
    </row>
    <row r="27" spans="1:14">
      <c r="A27" s="773"/>
      <c r="B27" s="44" t="s">
        <v>1764</v>
      </c>
      <c r="C27" s="44"/>
      <c r="D27" s="605" t="s">
        <v>184</v>
      </c>
      <c r="E27"/>
      <c r="F27"/>
      <c r="G27"/>
      <c r="H27"/>
      <c r="I27" s="15"/>
      <c r="J27" s="15"/>
      <c r="K27" s="15"/>
      <c r="L27" s="15"/>
      <c r="M27" s="15"/>
      <c r="N27" s="16"/>
    </row>
    <row r="28" spans="1:14">
      <c r="A28" s="773"/>
      <c r="B28" s="44" t="s">
        <v>23</v>
      </c>
      <c r="C28" s="44"/>
      <c r="D28" s="605" t="s">
        <v>184</v>
      </c>
      <c r="E28" t="s">
        <v>3091</v>
      </c>
      <c r="F28"/>
      <c r="G28"/>
      <c r="H28"/>
      <c r="I28" s="15"/>
      <c r="J28" s="15"/>
      <c r="K28" s="15"/>
      <c r="L28" s="15"/>
      <c r="M28" s="15"/>
      <c r="N28" s="16"/>
    </row>
    <row r="29" spans="1:14">
      <c r="A29" s="773"/>
      <c r="B29"/>
      <c r="C29"/>
      <c r="D29"/>
      <c r="E29"/>
      <c r="F29"/>
      <c r="G29"/>
      <c r="H29"/>
      <c r="I29" s="15"/>
      <c r="J29" s="15"/>
      <c r="K29" s="15"/>
      <c r="L29" s="15"/>
      <c r="M29" s="15"/>
      <c r="N29" s="16"/>
    </row>
    <row r="30" spans="1:14">
      <c r="A30" s="773"/>
      <c r="B30"/>
      <c r="C30"/>
      <c r="D30"/>
      <c r="E30"/>
      <c r="F30"/>
      <c r="G30"/>
      <c r="H30"/>
      <c r="I30" s="15"/>
      <c r="J30" s="15"/>
      <c r="K30" s="15"/>
      <c r="L30" s="15"/>
      <c r="M30" s="15"/>
      <c r="N30" s="16"/>
    </row>
    <row r="31" spans="1:14">
      <c r="A31" s="773"/>
      <c r="B31" s="42" t="s">
        <v>25</v>
      </c>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c r="C33"/>
      <c r="D33"/>
      <c r="E33"/>
      <c r="F33"/>
      <c r="G33"/>
      <c r="H33"/>
      <c r="I33" s="15"/>
      <c r="J33" s="15"/>
      <c r="K33" s="15"/>
      <c r="L33" s="15"/>
      <c r="M33" s="15"/>
      <c r="N33" s="16"/>
    </row>
    <row r="34" spans="1:26">
      <c r="A34" s="773"/>
      <c r="B34" s="43" t="s">
        <v>17</v>
      </c>
      <c r="C34" s="43" t="s">
        <v>26</v>
      </c>
      <c r="D34" s="615" t="s">
        <v>27</v>
      </c>
      <c r="E34" s="615" t="s">
        <v>28</v>
      </c>
      <c r="F34"/>
      <c r="G34"/>
      <c r="H34"/>
      <c r="I34" s="15"/>
      <c r="J34" s="15"/>
      <c r="K34" s="15"/>
      <c r="L34" s="15"/>
      <c r="M34" s="15"/>
      <c r="N34" s="16"/>
    </row>
    <row r="35" spans="1:26" ht="28.5">
      <c r="A35" s="773"/>
      <c r="B35" s="49" t="s">
        <v>29</v>
      </c>
      <c r="C35" s="50">
        <v>40</v>
      </c>
      <c r="D35" s="605">
        <v>0</v>
      </c>
      <c r="E35" s="1265">
        <f>+D35+D36</f>
        <v>0</v>
      </c>
      <c r="F35"/>
      <c r="G35"/>
      <c r="H35"/>
      <c r="I35" s="15"/>
      <c r="J35" s="15"/>
      <c r="K35" s="15"/>
      <c r="L35" s="15"/>
      <c r="M35" s="15"/>
      <c r="N35" s="16"/>
    </row>
    <row r="36" spans="1:26" ht="42.75">
      <c r="A36" s="773"/>
      <c r="B36" s="49" t="s">
        <v>30</v>
      </c>
      <c r="C36" s="50">
        <v>60</v>
      </c>
      <c r="D36" s="605">
        <f>+F130</f>
        <v>0</v>
      </c>
      <c r="E36" s="1266"/>
      <c r="F36"/>
      <c r="G36"/>
      <c r="H36"/>
      <c r="I36" s="15"/>
      <c r="J36" s="15"/>
      <c r="K36" s="15"/>
      <c r="L36" s="15"/>
      <c r="M36" s="15"/>
      <c r="N36" s="16"/>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c r="A39" s="773"/>
      <c r="C39" s="40"/>
      <c r="D39" s="23"/>
      <c r="E39" s="41"/>
      <c r="F39" s="37"/>
      <c r="G39" s="37"/>
      <c r="H39" s="37"/>
      <c r="I39" s="38"/>
      <c r="J39" s="38"/>
      <c r="K39" s="38"/>
      <c r="L39" s="38"/>
      <c r="M39" s="38"/>
    </row>
    <row r="40" spans="1:26" ht="15.75" thickBot="1">
      <c r="M40" s="1267" t="s">
        <v>31</v>
      </c>
      <c r="N40" s="1267"/>
    </row>
    <row r="41" spans="1:26">
      <c r="B41" s="42" t="s">
        <v>32</v>
      </c>
      <c r="M41" s="51"/>
      <c r="N41" s="51"/>
    </row>
    <row r="42" spans="1:26" ht="15.75" thickBot="1">
      <c r="M42" s="51"/>
      <c r="N42" s="51"/>
    </row>
    <row r="43" spans="1:26" s="15" customFormat="1" ht="109.5" customHeight="1">
      <c r="B43" s="52" t="s">
        <v>33</v>
      </c>
      <c r="C43" s="52" t="s">
        <v>34</v>
      </c>
      <c r="D43" s="52" t="s">
        <v>35</v>
      </c>
      <c r="E43" s="52" t="s">
        <v>36</v>
      </c>
      <c r="F43" s="52" t="s">
        <v>37</v>
      </c>
      <c r="G43" s="52" t="s">
        <v>38</v>
      </c>
      <c r="H43" s="52" t="s">
        <v>39</v>
      </c>
      <c r="I43" s="52" t="s">
        <v>40</v>
      </c>
      <c r="J43" s="52" t="s">
        <v>41</v>
      </c>
      <c r="K43" s="52" t="s">
        <v>42</v>
      </c>
      <c r="L43" s="52" t="s">
        <v>43</v>
      </c>
      <c r="M43" s="53" t="s">
        <v>44</v>
      </c>
      <c r="N43" s="52" t="s">
        <v>45</v>
      </c>
      <c r="O43" s="52" t="s">
        <v>46</v>
      </c>
      <c r="P43" s="54" t="s">
        <v>47</v>
      </c>
      <c r="Q43" s="54" t="s">
        <v>48</v>
      </c>
    </row>
    <row r="44" spans="1:26" s="162" customFormat="1" ht="189" customHeight="1">
      <c r="A44" s="150">
        <v>1</v>
      </c>
      <c r="B44" s="152" t="s">
        <v>3047</v>
      </c>
      <c r="C44" s="152" t="s">
        <v>3047</v>
      </c>
      <c r="D44" s="153" t="s">
        <v>3092</v>
      </c>
      <c r="E44" s="159">
        <v>700</v>
      </c>
      <c r="F44" s="155" t="s">
        <v>19</v>
      </c>
      <c r="G44" s="184" t="s">
        <v>53</v>
      </c>
      <c r="H44" s="156">
        <v>40179</v>
      </c>
      <c r="I44" s="156">
        <v>42003</v>
      </c>
      <c r="J44" s="157" t="s">
        <v>19</v>
      </c>
      <c r="K44" s="159"/>
      <c r="L44" s="198">
        <v>11</v>
      </c>
      <c r="M44" s="173"/>
      <c r="N44" s="173" t="s">
        <v>53</v>
      </c>
      <c r="O44" s="160"/>
      <c r="P44" s="160" t="s">
        <v>208</v>
      </c>
      <c r="Q44" s="174" t="s">
        <v>3093</v>
      </c>
      <c r="R44" s="175"/>
      <c r="S44" s="175"/>
      <c r="T44" s="175"/>
      <c r="U44" s="175"/>
      <c r="V44" s="175"/>
      <c r="W44" s="175"/>
      <c r="X44" s="175"/>
      <c r="Y44" s="175"/>
      <c r="Z44" s="175"/>
    </row>
    <row r="45" spans="1:26" s="162" customFormat="1" ht="85.5" customHeight="1">
      <c r="A45" s="150">
        <f>+A44+1</f>
        <v>2</v>
      </c>
      <c r="B45" s="152" t="s">
        <v>3047</v>
      </c>
      <c r="C45" s="152" t="s">
        <v>3047</v>
      </c>
      <c r="D45" s="153" t="s">
        <v>3094</v>
      </c>
      <c r="E45" s="154" t="s">
        <v>3095</v>
      </c>
      <c r="F45" s="155" t="s">
        <v>19</v>
      </c>
      <c r="G45" s="155" t="s">
        <v>53</v>
      </c>
      <c r="H45" s="155" t="s">
        <v>3096</v>
      </c>
      <c r="I45" s="157">
        <v>41624</v>
      </c>
      <c r="J45" s="157" t="s">
        <v>19</v>
      </c>
      <c r="K45" s="159">
        <v>0</v>
      </c>
      <c r="L45" s="159">
        <v>10</v>
      </c>
      <c r="M45" s="173"/>
      <c r="N45" s="173"/>
      <c r="O45" s="160"/>
      <c r="P45" s="160"/>
      <c r="Q45" s="174" t="s">
        <v>3097</v>
      </c>
      <c r="R45" s="175"/>
      <c r="S45" s="175"/>
      <c r="T45" s="175"/>
      <c r="U45" s="175"/>
      <c r="V45" s="175"/>
      <c r="W45" s="175"/>
      <c r="X45" s="175"/>
      <c r="Y45" s="175"/>
      <c r="Z45" s="175"/>
    </row>
    <row r="46" spans="1:26" s="162" customFormat="1">
      <c r="A46" s="150"/>
      <c r="B46" s="151" t="s">
        <v>28</v>
      </c>
      <c r="C46" s="152"/>
      <c r="D46" s="153"/>
      <c r="E46" s="154"/>
      <c r="F46" s="155"/>
      <c r="G46" s="155"/>
      <c r="H46" s="155"/>
      <c r="I46" s="157"/>
      <c r="J46" s="157"/>
      <c r="K46" s="158">
        <f>SUM(K44:K45)</f>
        <v>0</v>
      </c>
      <c r="L46" s="158">
        <f>SUM(L44:L45)</f>
        <v>21</v>
      </c>
      <c r="M46" s="185">
        <f>SUM(M44:M45)</f>
        <v>0</v>
      </c>
      <c r="N46" s="158">
        <f>SUM(N44:N45)</f>
        <v>0</v>
      </c>
      <c r="O46" s="160"/>
      <c r="P46" s="160"/>
      <c r="Q46" s="161"/>
    </row>
    <row r="47" spans="1:26" s="162" customFormat="1">
      <c r="A47" s="890"/>
      <c r="B47" s="891"/>
      <c r="C47" s="892"/>
      <c r="D47" s="893"/>
      <c r="E47" s="907"/>
      <c r="F47" s="908"/>
      <c r="G47" s="908"/>
      <c r="H47" s="908"/>
      <c r="I47" s="909"/>
      <c r="J47" s="909"/>
      <c r="K47" s="910"/>
      <c r="L47" s="910"/>
      <c r="M47" s="911"/>
      <c r="N47" s="910"/>
      <c r="O47" s="912"/>
      <c r="P47" s="912"/>
      <c r="Q47" s="899"/>
    </row>
    <row r="48" spans="1:26" s="112" customFormat="1">
      <c r="E48" s="163"/>
    </row>
    <row r="49" spans="2:17" s="112" customFormat="1">
      <c r="B49" s="1253" t="s">
        <v>60</v>
      </c>
      <c r="C49" s="1253" t="s">
        <v>61</v>
      </c>
      <c r="D49" s="1255" t="s">
        <v>62</v>
      </c>
      <c r="E49" s="1255"/>
    </row>
    <row r="50" spans="2:17" s="112" customFormat="1">
      <c r="B50" s="1254"/>
      <c r="C50" s="1254"/>
      <c r="D50" s="625" t="s">
        <v>63</v>
      </c>
      <c r="E50" s="165" t="s">
        <v>64</v>
      </c>
    </row>
    <row r="51" spans="2:17" s="112" customFormat="1" ht="30.6" customHeight="1">
      <c r="B51" s="166" t="s">
        <v>65</v>
      </c>
      <c r="C51" s="167">
        <f>+K46</f>
        <v>0</v>
      </c>
      <c r="D51" s="117"/>
      <c r="E51" s="118" t="s">
        <v>184</v>
      </c>
      <c r="F51" s="168"/>
      <c r="G51" s="168"/>
      <c r="H51" s="168"/>
      <c r="I51" s="168"/>
      <c r="J51" s="168"/>
      <c r="K51" s="168"/>
      <c r="L51" s="168"/>
      <c r="M51" s="168"/>
    </row>
    <row r="52" spans="2:17" s="112" customFormat="1" ht="30" customHeight="1">
      <c r="B52" s="166" t="s">
        <v>66</v>
      </c>
      <c r="C52" s="167">
        <f>+M46</f>
        <v>0</v>
      </c>
      <c r="D52" s="117"/>
      <c r="E52" s="118" t="s">
        <v>184</v>
      </c>
    </row>
    <row r="53" spans="2:17" s="112" customFormat="1">
      <c r="B53" s="113"/>
      <c r="C53" s="1274"/>
      <c r="D53" s="1274"/>
      <c r="E53" s="1274"/>
      <c r="F53" s="1274"/>
      <c r="G53" s="1274"/>
      <c r="H53" s="1274"/>
      <c r="I53" s="1274"/>
      <c r="J53" s="1274"/>
      <c r="K53" s="1274"/>
      <c r="L53" s="1274"/>
      <c r="M53" s="1274"/>
      <c r="N53" s="1274"/>
    </row>
    <row r="54" spans="2:17" ht="28.15" customHeight="1" thickBot="1"/>
    <row r="55" spans="2:17" ht="27" thickBot="1">
      <c r="B55" s="1275" t="s">
        <v>68</v>
      </c>
      <c r="C55" s="1275"/>
      <c r="D55" s="1275"/>
      <c r="E55" s="1275"/>
      <c r="F55" s="1275"/>
      <c r="G55" s="1275"/>
      <c r="H55" s="1275"/>
      <c r="I55" s="1275"/>
      <c r="J55" s="1275"/>
      <c r="K55" s="1275"/>
      <c r="L55" s="1275"/>
      <c r="M55" s="1275"/>
      <c r="N55" s="1275"/>
    </row>
    <row r="58" spans="2:17" ht="109.5" customHeight="1">
      <c r="B58" s="114" t="s">
        <v>69</v>
      </c>
      <c r="C58" s="115" t="s">
        <v>70</v>
      </c>
      <c r="D58" s="115" t="s">
        <v>71</v>
      </c>
      <c r="E58" s="115" t="s">
        <v>72</v>
      </c>
      <c r="F58" s="115" t="s">
        <v>73</v>
      </c>
      <c r="G58" s="115" t="s">
        <v>74</v>
      </c>
      <c r="H58" s="115" t="s">
        <v>75</v>
      </c>
      <c r="I58" s="115" t="s">
        <v>76</v>
      </c>
      <c r="J58" s="115" t="s">
        <v>77</v>
      </c>
      <c r="K58" s="115" t="s">
        <v>78</v>
      </c>
      <c r="L58" s="115" t="s">
        <v>79</v>
      </c>
      <c r="M58" s="116" t="s">
        <v>80</v>
      </c>
      <c r="N58" s="116" t="s">
        <v>81</v>
      </c>
      <c r="O58" s="1271" t="s">
        <v>82</v>
      </c>
      <c r="P58" s="1273"/>
      <c r="Q58" s="115" t="s">
        <v>83</v>
      </c>
    </row>
    <row r="59" spans="2:17" ht="55.5" customHeight="1">
      <c r="B59" s="119" t="s">
        <v>1028</v>
      </c>
      <c r="C59" s="119" t="s">
        <v>155</v>
      </c>
      <c r="D59" s="120" t="s">
        <v>53</v>
      </c>
      <c r="E59" s="120" t="s">
        <v>53</v>
      </c>
      <c r="F59" s="121" t="s">
        <v>53</v>
      </c>
      <c r="G59" s="121" t="s">
        <v>53</v>
      </c>
      <c r="H59" s="121"/>
      <c r="I59" s="122" t="s">
        <v>19</v>
      </c>
      <c r="J59" s="122" t="s">
        <v>53</v>
      </c>
      <c r="K59" s="44" t="s">
        <v>53</v>
      </c>
      <c r="L59" s="44" t="s">
        <v>53</v>
      </c>
      <c r="M59" s="44" t="s">
        <v>53</v>
      </c>
      <c r="N59" s="44" t="s">
        <v>53</v>
      </c>
      <c r="O59" s="1276" t="s">
        <v>3098</v>
      </c>
      <c r="P59" s="1277"/>
      <c r="Q59" s="44" t="s">
        <v>19</v>
      </c>
    </row>
    <row r="60" spans="2:17">
      <c r="B60" s="1" t="s">
        <v>88</v>
      </c>
    </row>
    <row r="61" spans="2:17">
      <c r="B61" s="1" t="s">
        <v>89</v>
      </c>
    </row>
    <row r="62" spans="2:17">
      <c r="B62" s="1" t="s">
        <v>90</v>
      </c>
    </row>
    <row r="64" spans="2:17" ht="15.75" thickBot="1"/>
    <row r="65" spans="2:17" ht="27" thickBot="1">
      <c r="B65" s="1268" t="s">
        <v>91</v>
      </c>
      <c r="C65" s="1269"/>
      <c r="D65" s="1269"/>
      <c r="E65" s="1269"/>
      <c r="F65" s="1269"/>
      <c r="G65" s="1269"/>
      <c r="H65" s="1269"/>
      <c r="I65" s="1269"/>
      <c r="J65" s="1269"/>
      <c r="K65" s="1269"/>
      <c r="L65" s="1269"/>
      <c r="M65" s="1269"/>
      <c r="N65" s="1270"/>
    </row>
    <row r="66" spans="2:17" ht="13.5" customHeight="1"/>
    <row r="68" spans="2:17" ht="76.5" customHeight="1">
      <c r="B68" s="114" t="s">
        <v>92</v>
      </c>
      <c r="C68" s="114" t="s">
        <v>93</v>
      </c>
      <c r="D68" s="114" t="s">
        <v>94</v>
      </c>
      <c r="E68" s="114" t="s">
        <v>95</v>
      </c>
      <c r="F68" s="114" t="s">
        <v>96</v>
      </c>
      <c r="G68" s="114" t="s">
        <v>97</v>
      </c>
      <c r="H68" s="114" t="s">
        <v>98</v>
      </c>
      <c r="I68" s="114" t="s">
        <v>99</v>
      </c>
      <c r="J68" s="1271" t="s">
        <v>1031</v>
      </c>
      <c r="K68" s="1272"/>
      <c r="L68" s="1273"/>
      <c r="M68" s="114" t="s">
        <v>101</v>
      </c>
      <c r="N68" s="114" t="s">
        <v>102</v>
      </c>
      <c r="O68" s="114" t="s">
        <v>103</v>
      </c>
      <c r="P68" s="1271" t="s">
        <v>82</v>
      </c>
      <c r="Q68" s="1273"/>
    </row>
    <row r="69" spans="2:17" ht="60.75" customHeight="1">
      <c r="B69" s="213" t="s">
        <v>104</v>
      </c>
      <c r="C69" s="213" t="s">
        <v>3099</v>
      </c>
      <c r="D69" s="119" t="s">
        <v>3100</v>
      </c>
      <c r="E69" s="119">
        <v>34679430</v>
      </c>
      <c r="F69" s="119" t="s">
        <v>137</v>
      </c>
      <c r="G69" s="119" t="s">
        <v>244</v>
      </c>
      <c r="H69" s="219">
        <v>40311</v>
      </c>
      <c r="I69" s="120"/>
      <c r="J69" s="213" t="s">
        <v>3101</v>
      </c>
      <c r="K69" s="215" t="s">
        <v>3102</v>
      </c>
      <c r="L69" s="188" t="s">
        <v>3103</v>
      </c>
      <c r="M69" s="44" t="s">
        <v>18</v>
      </c>
      <c r="N69" s="44" t="s">
        <v>18</v>
      </c>
      <c r="O69" s="44" t="s">
        <v>18</v>
      </c>
      <c r="P69" s="1280"/>
      <c r="Q69" s="1281"/>
    </row>
    <row r="70" spans="2:17" ht="44.25" customHeight="1">
      <c r="B70" s="213" t="s">
        <v>104</v>
      </c>
      <c r="C70" s="213" t="s">
        <v>3099</v>
      </c>
      <c r="D70" s="119" t="s">
        <v>3104</v>
      </c>
      <c r="E70" s="119">
        <v>34678798</v>
      </c>
      <c r="F70" s="213" t="s">
        <v>3105</v>
      </c>
      <c r="G70" s="213" t="s">
        <v>3106</v>
      </c>
      <c r="H70" s="219">
        <v>41118</v>
      </c>
      <c r="I70" s="120"/>
      <c r="J70" s="213" t="s">
        <v>3107</v>
      </c>
      <c r="K70" s="215"/>
      <c r="L70" s="188" t="s">
        <v>3108</v>
      </c>
      <c r="M70" s="44" t="s">
        <v>18</v>
      </c>
      <c r="N70" s="44" t="s">
        <v>19</v>
      </c>
      <c r="O70" s="44" t="s">
        <v>18</v>
      </c>
      <c r="P70" s="1280" t="s">
        <v>3109</v>
      </c>
      <c r="Q70" s="1281"/>
    </row>
    <row r="71" spans="2:17" ht="60" customHeight="1">
      <c r="B71" s="213" t="s">
        <v>1056</v>
      </c>
      <c r="C71" s="213" t="s">
        <v>3110</v>
      </c>
      <c r="D71" s="119" t="s">
        <v>3111</v>
      </c>
      <c r="E71" s="119">
        <v>1059446679</v>
      </c>
      <c r="F71" s="213" t="s">
        <v>3112</v>
      </c>
      <c r="G71" s="213" t="s">
        <v>3113</v>
      </c>
      <c r="H71" s="119" t="s">
        <v>816</v>
      </c>
      <c r="I71" s="120"/>
      <c r="J71" s="213" t="s">
        <v>3114</v>
      </c>
      <c r="K71" s="188" t="s">
        <v>3115</v>
      </c>
      <c r="L71" s="188" t="s">
        <v>3116</v>
      </c>
      <c r="M71" s="44" t="s">
        <v>18</v>
      </c>
      <c r="N71" s="44" t="s">
        <v>18</v>
      </c>
      <c r="O71" s="44" t="s">
        <v>18</v>
      </c>
      <c r="P71" s="1281" t="s">
        <v>3117</v>
      </c>
      <c r="Q71" s="1281"/>
    </row>
    <row r="72" spans="2:17" ht="33.6" customHeight="1">
      <c r="B72" s="213" t="s">
        <v>1056</v>
      </c>
      <c r="C72" s="213" t="s">
        <v>3110</v>
      </c>
      <c r="D72" s="119" t="s">
        <v>3118</v>
      </c>
      <c r="E72" s="119">
        <v>34327280</v>
      </c>
      <c r="F72" s="119" t="s">
        <v>114</v>
      </c>
      <c r="G72" s="119" t="s">
        <v>115</v>
      </c>
      <c r="H72" s="219">
        <v>38940</v>
      </c>
      <c r="I72" s="120">
        <v>103385</v>
      </c>
      <c r="J72" s="213" t="s">
        <v>3119</v>
      </c>
      <c r="K72" s="188" t="s">
        <v>3120</v>
      </c>
      <c r="L72" s="188" t="s">
        <v>3121</v>
      </c>
      <c r="M72" s="44" t="s">
        <v>18</v>
      </c>
      <c r="N72" s="44" t="s">
        <v>18</v>
      </c>
      <c r="O72" s="44" t="s">
        <v>18</v>
      </c>
      <c r="P72" s="1281"/>
      <c r="Q72" s="1281"/>
    </row>
    <row r="73" spans="2:17" ht="46.5" customHeight="1">
      <c r="B73" s="213" t="s">
        <v>1056</v>
      </c>
      <c r="C73" s="213" t="s">
        <v>3110</v>
      </c>
      <c r="D73" s="119" t="s">
        <v>3122</v>
      </c>
      <c r="E73" s="119">
        <v>1059446657</v>
      </c>
      <c r="F73" s="119" t="s">
        <v>3123</v>
      </c>
      <c r="G73" s="119" t="s">
        <v>1995</v>
      </c>
      <c r="H73" s="1007"/>
      <c r="I73" s="120"/>
      <c r="J73" s="213"/>
      <c r="K73" s="188"/>
      <c r="L73" s="188"/>
      <c r="M73" s="44" t="s">
        <v>19</v>
      </c>
      <c r="N73" s="44" t="s">
        <v>19</v>
      </c>
      <c r="O73" s="44" t="s">
        <v>19</v>
      </c>
      <c r="P73" s="1276" t="s">
        <v>3124</v>
      </c>
      <c r="Q73" s="1277"/>
    </row>
    <row r="74" spans="2:17" ht="33.6" customHeight="1">
      <c r="B74" s="213" t="s">
        <v>1056</v>
      </c>
      <c r="C74" s="213" t="s">
        <v>3110</v>
      </c>
      <c r="D74" s="119" t="s">
        <v>3125</v>
      </c>
      <c r="E74" s="119">
        <v>1111744458</v>
      </c>
      <c r="F74" s="119" t="s">
        <v>114</v>
      </c>
      <c r="G74" s="119" t="s">
        <v>1995</v>
      </c>
      <c r="H74" s="219">
        <v>41075</v>
      </c>
      <c r="I74" s="120">
        <v>145162</v>
      </c>
      <c r="J74" s="213" t="s">
        <v>3126</v>
      </c>
      <c r="K74" s="188" t="s">
        <v>3127</v>
      </c>
      <c r="L74" s="188" t="s">
        <v>2009</v>
      </c>
      <c r="M74" s="44" t="s">
        <v>18</v>
      </c>
      <c r="N74" s="44" t="s">
        <v>18</v>
      </c>
      <c r="O74" s="44" t="s">
        <v>18</v>
      </c>
      <c r="P74" s="1278"/>
      <c r="Q74" s="1279"/>
    </row>
    <row r="76" spans="2:17" ht="15.75" thickBot="1"/>
    <row r="77" spans="2:17" ht="27" thickBot="1">
      <c r="B77" s="1268" t="s">
        <v>118</v>
      </c>
      <c r="C77" s="1269"/>
      <c r="D77" s="1269"/>
      <c r="E77" s="1269"/>
      <c r="F77" s="1269"/>
      <c r="G77" s="1269"/>
      <c r="H77" s="1269"/>
      <c r="I77" s="1269"/>
      <c r="J77" s="1269"/>
      <c r="K77" s="1269"/>
      <c r="L77" s="1269"/>
      <c r="M77" s="1269"/>
      <c r="N77" s="1270"/>
    </row>
    <row r="80" spans="2:17" ht="46.15" customHeight="1">
      <c r="B80" s="115" t="s">
        <v>17</v>
      </c>
      <c r="C80" s="115" t="s">
        <v>119</v>
      </c>
      <c r="D80" s="1271" t="s">
        <v>82</v>
      </c>
      <c r="E80" s="1273"/>
    </row>
    <row r="81" spans="1:26" ht="46.9" customHeight="1">
      <c r="B81" s="129" t="s">
        <v>181</v>
      </c>
      <c r="C81" s="44" t="s">
        <v>19</v>
      </c>
      <c r="D81" s="1381" t="s">
        <v>3128</v>
      </c>
      <c r="E81" s="1368"/>
    </row>
    <row r="84" spans="1:26" ht="26.25">
      <c r="B84" s="1256" t="s">
        <v>121</v>
      </c>
      <c r="C84" s="1257"/>
      <c r="D84" s="1257"/>
      <c r="E84" s="1257"/>
      <c r="F84" s="1257"/>
      <c r="G84" s="1257"/>
      <c r="H84" s="1257"/>
      <c r="I84" s="1257"/>
      <c r="J84" s="1257"/>
      <c r="K84" s="1257"/>
      <c r="L84" s="1257"/>
      <c r="M84" s="1257"/>
      <c r="N84" s="1257"/>
      <c r="O84" s="1257"/>
      <c r="P84" s="1257"/>
    </row>
    <row r="86" spans="1:26" ht="15.75" thickBot="1"/>
    <row r="87" spans="1:26" ht="27" thickBot="1">
      <c r="B87" s="1268" t="s">
        <v>122</v>
      </c>
      <c r="C87" s="1269"/>
      <c r="D87" s="1269"/>
      <c r="E87" s="1269"/>
      <c r="F87" s="1269"/>
      <c r="G87" s="1269"/>
      <c r="H87" s="1269"/>
      <c r="I87" s="1269"/>
      <c r="J87" s="1269"/>
      <c r="K87" s="1269"/>
      <c r="L87" s="1269"/>
      <c r="M87" s="1269"/>
      <c r="N87" s="1270"/>
    </row>
    <row r="89" spans="1:26" ht="15.75" thickBot="1">
      <c r="M89" s="51"/>
      <c r="N89" s="51"/>
    </row>
    <row r="90" spans="1:26" s="15" customFormat="1" ht="109.5" customHeight="1">
      <c r="B90" s="52" t="s">
        <v>33</v>
      </c>
      <c r="C90" s="52" t="s">
        <v>34</v>
      </c>
      <c r="D90" s="52" t="s">
        <v>35</v>
      </c>
      <c r="E90" s="52" t="s">
        <v>36</v>
      </c>
      <c r="F90" s="52" t="s">
        <v>37</v>
      </c>
      <c r="G90" s="52" t="s">
        <v>38</v>
      </c>
      <c r="H90" s="52" t="s">
        <v>39</v>
      </c>
      <c r="I90" s="52" t="s">
        <v>40</v>
      </c>
      <c r="J90" s="52" t="s">
        <v>41</v>
      </c>
      <c r="K90" s="52" t="s">
        <v>42</v>
      </c>
      <c r="L90" s="52" t="s">
        <v>43</v>
      </c>
      <c r="M90" s="53" t="s">
        <v>44</v>
      </c>
      <c r="N90" s="52" t="s">
        <v>45</v>
      </c>
      <c r="O90" s="52" t="s">
        <v>46</v>
      </c>
      <c r="P90" s="54" t="s">
        <v>47</v>
      </c>
      <c r="Q90" s="54" t="s">
        <v>48</v>
      </c>
    </row>
    <row r="91" spans="1:26" s="162" customFormat="1">
      <c r="A91" s="150">
        <v>1</v>
      </c>
      <c r="B91" s="153"/>
      <c r="C91" s="152"/>
      <c r="D91" s="153"/>
      <c r="E91" s="154"/>
      <c r="F91" s="155"/>
      <c r="G91" s="184"/>
      <c r="H91" s="156"/>
      <c r="I91" s="157"/>
      <c r="J91" s="157"/>
      <c r="K91" s="157"/>
      <c r="L91" s="157"/>
      <c r="M91" s="173"/>
      <c r="N91" s="173">
        <f>+M91*G91</f>
        <v>0</v>
      </c>
      <c r="O91" s="160"/>
      <c r="P91" s="160"/>
      <c r="Q91" s="174"/>
      <c r="R91" s="175"/>
      <c r="S91" s="175"/>
      <c r="T91" s="175"/>
      <c r="U91" s="175"/>
      <c r="V91" s="175"/>
      <c r="W91" s="175"/>
      <c r="X91" s="175"/>
      <c r="Y91" s="175"/>
      <c r="Z91" s="175"/>
    </row>
    <row r="92" spans="1:26" s="162" customFormat="1">
      <c r="A92" s="150">
        <f>+A91+1</f>
        <v>2</v>
      </c>
      <c r="B92" s="153"/>
      <c r="C92" s="152"/>
      <c r="D92" s="153"/>
      <c r="E92" s="154"/>
      <c r="F92" s="155"/>
      <c r="G92" s="155"/>
      <c r="H92" s="155"/>
      <c r="I92" s="157"/>
      <c r="J92" s="157"/>
      <c r="K92" s="157"/>
      <c r="L92" s="157"/>
      <c r="M92" s="173"/>
      <c r="N92" s="173"/>
      <c r="O92" s="160"/>
      <c r="P92" s="160"/>
      <c r="Q92" s="174"/>
      <c r="R92" s="175"/>
      <c r="S92" s="175"/>
      <c r="T92" s="175"/>
      <c r="U92" s="175"/>
      <c r="V92" s="175"/>
      <c r="W92" s="175"/>
      <c r="X92" s="175"/>
      <c r="Y92" s="175"/>
      <c r="Z92" s="175"/>
    </row>
    <row r="93" spans="1:26" s="162" customFormat="1">
      <c r="A93" s="150">
        <f t="shared" ref="A93:A98" si="0">+A92+1</f>
        <v>3</v>
      </c>
      <c r="B93" s="153"/>
      <c r="C93" s="152"/>
      <c r="D93" s="153"/>
      <c r="E93" s="154"/>
      <c r="F93" s="155"/>
      <c r="G93" s="155"/>
      <c r="H93" s="155"/>
      <c r="I93" s="157"/>
      <c r="J93" s="157"/>
      <c r="K93" s="157"/>
      <c r="L93" s="157"/>
      <c r="M93" s="173"/>
      <c r="N93" s="173"/>
      <c r="O93" s="160"/>
      <c r="P93" s="160"/>
      <c r="Q93" s="174"/>
      <c r="R93" s="175"/>
      <c r="S93" s="175"/>
      <c r="T93" s="175"/>
      <c r="U93" s="175"/>
      <c r="V93" s="175"/>
      <c r="W93" s="175"/>
      <c r="X93" s="175"/>
      <c r="Y93" s="175"/>
      <c r="Z93" s="175"/>
    </row>
    <row r="94" spans="1:26" s="162" customFormat="1">
      <c r="A94" s="150">
        <f t="shared" si="0"/>
        <v>4</v>
      </c>
      <c r="B94" s="153"/>
      <c r="C94" s="152"/>
      <c r="D94" s="153"/>
      <c r="E94" s="154"/>
      <c r="F94" s="155"/>
      <c r="G94" s="155"/>
      <c r="H94" s="155"/>
      <c r="I94" s="157"/>
      <c r="J94" s="157"/>
      <c r="K94" s="157"/>
      <c r="L94" s="157"/>
      <c r="M94" s="173"/>
      <c r="N94" s="173"/>
      <c r="O94" s="160"/>
      <c r="P94" s="160"/>
      <c r="Q94" s="174"/>
      <c r="R94" s="175"/>
      <c r="S94" s="175"/>
      <c r="T94" s="175"/>
      <c r="U94" s="175"/>
      <c r="V94" s="175"/>
      <c r="W94" s="175"/>
      <c r="X94" s="175"/>
      <c r="Y94" s="175"/>
      <c r="Z94" s="175"/>
    </row>
    <row r="95" spans="1:26" s="162" customFormat="1">
      <c r="A95" s="150">
        <f t="shared" si="0"/>
        <v>5</v>
      </c>
      <c r="B95" s="153"/>
      <c r="C95" s="152"/>
      <c r="D95" s="153"/>
      <c r="E95" s="154"/>
      <c r="F95" s="155"/>
      <c r="G95" s="155"/>
      <c r="H95" s="155"/>
      <c r="I95" s="157"/>
      <c r="J95" s="157"/>
      <c r="K95" s="157"/>
      <c r="L95" s="157"/>
      <c r="M95" s="173"/>
      <c r="N95" s="173"/>
      <c r="O95" s="160"/>
      <c r="P95" s="160"/>
      <c r="Q95" s="174"/>
      <c r="R95" s="175"/>
      <c r="S95" s="175"/>
      <c r="T95" s="175"/>
      <c r="U95" s="175"/>
      <c r="V95" s="175"/>
      <c r="W95" s="175"/>
      <c r="X95" s="175"/>
      <c r="Y95" s="175"/>
      <c r="Z95" s="175"/>
    </row>
    <row r="96" spans="1:26" s="162" customFormat="1">
      <c r="A96" s="150">
        <f t="shared" si="0"/>
        <v>6</v>
      </c>
      <c r="B96" s="153"/>
      <c r="C96" s="152"/>
      <c r="D96" s="153"/>
      <c r="E96" s="154"/>
      <c r="F96" s="155"/>
      <c r="G96" s="155"/>
      <c r="H96" s="155"/>
      <c r="I96" s="157"/>
      <c r="J96" s="157"/>
      <c r="K96" s="157"/>
      <c r="L96" s="157"/>
      <c r="M96" s="173"/>
      <c r="N96" s="173"/>
      <c r="O96" s="160"/>
      <c r="P96" s="160"/>
      <c r="Q96" s="174"/>
      <c r="R96" s="175"/>
      <c r="S96" s="175"/>
      <c r="T96" s="175"/>
      <c r="U96" s="175"/>
      <c r="V96" s="175"/>
      <c r="W96" s="175"/>
      <c r="X96" s="175"/>
      <c r="Y96" s="175"/>
      <c r="Z96" s="175"/>
    </row>
    <row r="97" spans="1:26" s="162" customFormat="1">
      <c r="A97" s="150">
        <f t="shared" si="0"/>
        <v>7</v>
      </c>
      <c r="B97" s="153"/>
      <c r="C97" s="152"/>
      <c r="D97" s="153"/>
      <c r="E97" s="154"/>
      <c r="F97" s="155"/>
      <c r="G97" s="155"/>
      <c r="H97" s="155"/>
      <c r="I97" s="157"/>
      <c r="J97" s="157"/>
      <c r="K97" s="157"/>
      <c r="L97" s="157"/>
      <c r="M97" s="173"/>
      <c r="N97" s="173"/>
      <c r="O97" s="160"/>
      <c r="P97" s="160"/>
      <c r="Q97" s="174"/>
      <c r="R97" s="175"/>
      <c r="S97" s="175"/>
      <c r="T97" s="175"/>
      <c r="U97" s="175"/>
      <c r="V97" s="175"/>
      <c r="W97" s="175"/>
      <c r="X97" s="175"/>
      <c r="Y97" s="175"/>
      <c r="Z97" s="175"/>
    </row>
    <row r="98" spans="1:26" s="162" customFormat="1">
      <c r="A98" s="150">
        <f t="shared" si="0"/>
        <v>8</v>
      </c>
      <c r="B98" s="153"/>
      <c r="C98" s="152"/>
      <c r="D98" s="153"/>
      <c r="E98" s="154"/>
      <c r="F98" s="155"/>
      <c r="G98" s="155"/>
      <c r="H98" s="155"/>
      <c r="I98" s="157"/>
      <c r="J98" s="157"/>
      <c r="K98" s="157"/>
      <c r="L98" s="157"/>
      <c r="M98" s="173"/>
      <c r="N98" s="173"/>
      <c r="O98" s="160"/>
      <c r="P98" s="160"/>
      <c r="Q98" s="174"/>
      <c r="R98" s="175"/>
      <c r="S98" s="175"/>
      <c r="T98" s="175"/>
      <c r="U98" s="175"/>
      <c r="V98" s="175"/>
      <c r="W98" s="175"/>
      <c r="X98" s="175"/>
      <c r="Y98" s="175"/>
      <c r="Z98" s="175"/>
    </row>
    <row r="99" spans="1:26" s="162" customFormat="1">
      <c r="A99" s="150"/>
      <c r="B99" s="151" t="s">
        <v>28</v>
      </c>
      <c r="C99" s="152"/>
      <c r="D99" s="153"/>
      <c r="E99" s="154"/>
      <c r="F99" s="155"/>
      <c r="G99" s="155"/>
      <c r="H99" s="155"/>
      <c r="I99" s="157"/>
      <c r="J99" s="157"/>
      <c r="K99" s="158">
        <f t="shared" ref="K99:N99" si="1">SUM(K91:K98)</f>
        <v>0</v>
      </c>
      <c r="L99" s="158">
        <f t="shared" si="1"/>
        <v>0</v>
      </c>
      <c r="M99" s="185">
        <f t="shared" si="1"/>
        <v>0</v>
      </c>
      <c r="N99" s="158">
        <f t="shared" si="1"/>
        <v>0</v>
      </c>
      <c r="O99" s="160"/>
      <c r="P99" s="160"/>
      <c r="Q99" s="161"/>
    </row>
    <row r="100" spans="1:26">
      <c r="B100" s="112"/>
      <c r="C100" s="112"/>
      <c r="D100" s="112"/>
      <c r="E100" s="163"/>
      <c r="F100" s="112"/>
      <c r="G100" s="112"/>
      <c r="H100" s="112"/>
      <c r="I100" s="112"/>
      <c r="J100" s="112"/>
      <c r="K100" s="112"/>
      <c r="L100" s="112"/>
      <c r="M100" s="112"/>
      <c r="N100" s="112"/>
      <c r="O100" s="112"/>
      <c r="P100" s="112"/>
    </row>
    <row r="101" spans="1:26" ht="18.75">
      <c r="B101" s="166" t="s">
        <v>123</v>
      </c>
      <c r="C101" s="176">
        <f>+K99</f>
        <v>0</v>
      </c>
      <c r="H101" s="168"/>
      <c r="I101" s="168"/>
      <c r="J101" s="168"/>
      <c r="K101" s="168"/>
      <c r="L101" s="168"/>
      <c r="M101" s="168"/>
      <c r="N101" s="112"/>
      <c r="O101" s="112"/>
      <c r="P101" s="112"/>
    </row>
    <row r="103" spans="1:26" ht="15.75" thickBot="1"/>
    <row r="104" spans="1:26" ht="37.15" customHeight="1" thickBot="1">
      <c r="B104" s="177" t="s">
        <v>124</v>
      </c>
      <c r="C104" s="142" t="s">
        <v>125</v>
      </c>
      <c r="D104" s="177" t="s">
        <v>27</v>
      </c>
      <c r="E104" s="142" t="s">
        <v>126</v>
      </c>
    </row>
    <row r="105" spans="1:26" ht="41.45" customHeight="1">
      <c r="B105" s="178" t="s">
        <v>127</v>
      </c>
      <c r="C105" s="179">
        <v>20</v>
      </c>
      <c r="D105" s="179"/>
      <c r="E105" s="1282">
        <f>+D105+D106+D107</f>
        <v>0</v>
      </c>
    </row>
    <row r="106" spans="1:26">
      <c r="B106" s="178" t="s">
        <v>128</v>
      </c>
      <c r="C106" s="118">
        <v>30</v>
      </c>
      <c r="D106" s="605">
        <v>0</v>
      </c>
      <c r="E106" s="1283"/>
    </row>
    <row r="107" spans="1:26" ht="15.75" thickBot="1">
      <c r="B107" s="178" t="s">
        <v>129</v>
      </c>
      <c r="C107" s="180">
        <v>40</v>
      </c>
      <c r="D107" s="180">
        <v>0</v>
      </c>
      <c r="E107" s="1284"/>
    </row>
    <row r="109" spans="1:26" ht="15.75" thickBot="1"/>
    <row r="110" spans="1:26" ht="27" thickBot="1">
      <c r="B110" s="1268" t="s">
        <v>130</v>
      </c>
      <c r="C110" s="1269"/>
      <c r="D110" s="1269"/>
      <c r="E110" s="1269"/>
      <c r="F110" s="1269"/>
      <c r="G110" s="1269"/>
      <c r="H110" s="1269"/>
      <c r="I110" s="1269"/>
      <c r="J110" s="1269"/>
      <c r="K110" s="1269"/>
      <c r="L110" s="1269"/>
      <c r="M110" s="1269"/>
      <c r="N110" s="1270"/>
    </row>
    <row r="112" spans="1:26" ht="76.5" customHeight="1">
      <c r="B112" s="114" t="s">
        <v>92</v>
      </c>
      <c r="C112" s="114" t="s">
        <v>93</v>
      </c>
      <c r="D112" s="114" t="s">
        <v>94</v>
      </c>
      <c r="E112" s="114" t="s">
        <v>95</v>
      </c>
      <c r="F112" s="114" t="s">
        <v>96</v>
      </c>
      <c r="G112" s="114" t="s">
        <v>97</v>
      </c>
      <c r="H112" s="114" t="s">
        <v>98</v>
      </c>
      <c r="I112" s="114" t="s">
        <v>99</v>
      </c>
      <c r="J112" s="1271" t="s">
        <v>100</v>
      </c>
      <c r="K112" s="1272"/>
      <c r="L112" s="1273"/>
      <c r="M112" s="114" t="s">
        <v>101</v>
      </c>
      <c r="N112" s="114" t="s">
        <v>102</v>
      </c>
      <c r="O112" s="114" t="s">
        <v>103</v>
      </c>
      <c r="P112" s="1271" t="s">
        <v>82</v>
      </c>
      <c r="Q112" s="1273"/>
    </row>
    <row r="113" spans="2:17" ht="60.75" customHeight="1">
      <c r="B113" s="129" t="s">
        <v>2273</v>
      </c>
      <c r="C113" s="129"/>
      <c r="D113" s="129"/>
      <c r="E113" s="129"/>
      <c r="F113" s="129"/>
      <c r="G113" s="129"/>
      <c r="H113" s="480"/>
      <c r="I113" s="189"/>
      <c r="J113" s="129"/>
      <c r="K113" s="482"/>
      <c r="L113" s="138"/>
      <c r="M113" s="129"/>
      <c r="N113" s="129"/>
      <c r="O113" s="129"/>
      <c r="P113" s="1280"/>
      <c r="Q113" s="1280"/>
    </row>
    <row r="114" spans="2:17" ht="60.75" customHeight="1">
      <c r="B114" s="213" t="s">
        <v>461</v>
      </c>
      <c r="C114" s="213"/>
      <c r="D114" s="119"/>
      <c r="E114" s="119"/>
      <c r="F114" s="119"/>
      <c r="G114" s="119"/>
      <c r="H114" s="119"/>
      <c r="I114" s="120"/>
      <c r="J114" s="46"/>
      <c r="K114" s="188"/>
      <c r="L114" s="122"/>
      <c r="M114" s="44"/>
      <c r="N114" s="44"/>
      <c r="O114" s="44"/>
      <c r="P114" s="605"/>
      <c r="Q114" s="605"/>
    </row>
    <row r="115" spans="2:17" ht="33.6" customHeight="1">
      <c r="B115" s="213" t="s">
        <v>462</v>
      </c>
      <c r="C115" s="213"/>
      <c r="D115" s="119"/>
      <c r="E115" s="119"/>
      <c r="F115" s="119"/>
      <c r="G115" s="119"/>
      <c r="H115" s="119"/>
      <c r="I115" s="120"/>
      <c r="J115" s="46"/>
      <c r="K115" s="122"/>
      <c r="L115" s="122"/>
      <c r="M115" s="44"/>
      <c r="N115" s="44"/>
      <c r="O115" s="44"/>
      <c r="P115" s="1281"/>
      <c r="Q115" s="1281"/>
    </row>
    <row r="118" spans="2:17" ht="15.75" thickBot="1"/>
    <row r="119" spans="2:17" ht="54" customHeight="1">
      <c r="B119" s="615" t="s">
        <v>17</v>
      </c>
      <c r="C119" s="615" t="s">
        <v>124</v>
      </c>
      <c r="D119" s="114" t="s">
        <v>125</v>
      </c>
      <c r="E119" s="615" t="s">
        <v>27</v>
      </c>
      <c r="F119" s="142" t="s">
        <v>138</v>
      </c>
      <c r="G119" s="143"/>
    </row>
    <row r="120" spans="2:17" ht="120.75" customHeight="1">
      <c r="B120" s="1285" t="s">
        <v>139</v>
      </c>
      <c r="C120" s="144" t="s">
        <v>140</v>
      </c>
      <c r="D120" s="605">
        <v>25</v>
      </c>
      <c r="E120" s="605">
        <v>0</v>
      </c>
      <c r="F120" s="1286">
        <f>+E120+E121+E122</f>
        <v>0</v>
      </c>
      <c r="G120" s="145"/>
    </row>
    <row r="121" spans="2:17" ht="76.150000000000006" customHeight="1">
      <c r="B121" s="1285"/>
      <c r="C121" s="144" t="s">
        <v>141</v>
      </c>
      <c r="D121" s="602">
        <v>25</v>
      </c>
      <c r="E121" s="605">
        <v>0</v>
      </c>
      <c r="F121" s="1287"/>
      <c r="G121" s="145"/>
    </row>
    <row r="122" spans="2:17" ht="69" customHeight="1">
      <c r="B122" s="1285"/>
      <c r="C122" s="144" t="s">
        <v>142</v>
      </c>
      <c r="D122" s="605">
        <v>10</v>
      </c>
      <c r="E122" s="605">
        <v>0</v>
      </c>
      <c r="F122" s="1288"/>
      <c r="G122" s="145"/>
    </row>
    <row r="123" spans="2:17">
      <c r="C123"/>
    </row>
    <row r="126" spans="2:17">
      <c r="B126" s="42" t="s">
        <v>143</v>
      </c>
    </row>
    <row r="129" spans="2:5">
      <c r="B129" s="43" t="s">
        <v>17</v>
      </c>
      <c r="C129" s="43" t="s">
        <v>26</v>
      </c>
      <c r="D129" s="615" t="s">
        <v>27</v>
      </c>
      <c r="E129" s="615" t="s">
        <v>28</v>
      </c>
    </row>
    <row r="130" spans="2:5" ht="28.5">
      <c r="B130" s="49" t="s">
        <v>144</v>
      </c>
      <c r="C130" s="50">
        <v>40</v>
      </c>
      <c r="D130" s="605">
        <f>+E105</f>
        <v>0</v>
      </c>
      <c r="E130" s="1265">
        <f>+D130+D131</f>
        <v>0</v>
      </c>
    </row>
    <row r="131" spans="2:5" ht="42.75">
      <c r="B131" s="49" t="s">
        <v>145</v>
      </c>
      <c r="C131" s="50">
        <v>60</v>
      </c>
      <c r="D131" s="605">
        <f>+F120</f>
        <v>0</v>
      </c>
      <c r="E131" s="1266"/>
    </row>
  </sheetData>
  <mergeCells count="40">
    <mergeCell ref="E130:E131"/>
    <mergeCell ref="B110:N110"/>
    <mergeCell ref="J112:L112"/>
    <mergeCell ref="P112:Q112"/>
    <mergeCell ref="P113:Q113"/>
    <mergeCell ref="P115:Q115"/>
    <mergeCell ref="B120:B122"/>
    <mergeCell ref="F120:F122"/>
    <mergeCell ref="E105:E107"/>
    <mergeCell ref="P69:Q69"/>
    <mergeCell ref="P70:Q70"/>
    <mergeCell ref="P71:Q71"/>
    <mergeCell ref="P72:Q72"/>
    <mergeCell ref="P73:Q73"/>
    <mergeCell ref="P74:Q74"/>
    <mergeCell ref="B77:N77"/>
    <mergeCell ref="D80:E80"/>
    <mergeCell ref="D81:E81"/>
    <mergeCell ref="B84:P84"/>
    <mergeCell ref="B87:N87"/>
    <mergeCell ref="J68:L68"/>
    <mergeCell ref="P68:Q68"/>
    <mergeCell ref="C10:E10"/>
    <mergeCell ref="B16:C16"/>
    <mergeCell ref="E35:E36"/>
    <mergeCell ref="M40:N40"/>
    <mergeCell ref="B49:B50"/>
    <mergeCell ref="C49:C50"/>
    <mergeCell ref="D49:E49"/>
    <mergeCell ref="C53:N53"/>
    <mergeCell ref="B55:N55"/>
    <mergeCell ref="O58:P58"/>
    <mergeCell ref="O59:P59"/>
    <mergeCell ref="B65:N65"/>
    <mergeCell ref="C9:N9"/>
    <mergeCell ref="B2:P2"/>
    <mergeCell ref="B4:P4"/>
    <mergeCell ref="C6:N6"/>
    <mergeCell ref="C7:N7"/>
    <mergeCell ref="C8:N8"/>
  </mergeCells>
  <dataValidations count="2">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A18:A39 IS18:IS39 SO18:SO39 ACK18:ACK39 AMG18:AMG39 AWC18:AWC39 BFY18:BFY39 BPU18:BPU39 BZQ18:BZQ39 CJM18:CJM39 CTI18:CTI39 DDE18:DDE39 DNA18:DNA39 DWW18:DWW39 EGS18:EGS39 EQO18:EQO39 FAK18:FAK39 FKG18:FKG39 FUC18:FUC39 GDY18:GDY39 GNU18:GNU39 GXQ18:GXQ39 HHM18:HHM39 HRI18:HRI39 IBE18:IBE39 ILA18:ILA39 IUW18:IUW39 JES18:JES39 JOO18:JOO39 JYK18:JYK39 KIG18:KIG39 KSC18:KSC39 LBY18:LBY39 LLU18:LLU39 LVQ18:LVQ39 MFM18:MFM39 MPI18:MPI39 MZE18:MZE39 NJA18:NJA39 NSW18:NSW39 OCS18:OCS39 OMO18:OMO39 OWK18:OWK39 PGG18:PGG39 PQC18:PQC39 PZY18:PZY39 QJU18:QJU39 QTQ18:QTQ39 RDM18:RDM39 RNI18:RNI39 RXE18:RXE39 SHA18:SHA39 SQW18:SQW39 TAS18:TAS39 TKO18:TKO39 TUK18:TUK39 UEG18:UEG39 UOC18:UOC39 UXY18:UXY39 VHU18:VHU39 VRQ18:VRQ39 WBM18:WBM39 WLI18:WLI39 WVE18:WVE39">
      <formula1>"1,2,3,4,5"</formula1>
    </dataValidation>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IV18:IV39 SR18:SR39 ACN18:ACN39 AMJ18:AMJ39 AWF18:AWF39 BGB18:BGB39 BPX18:BPX39 BZT18:BZT39 CJP18:CJP39 CTL18:CTL39 DDH18:DDH39 DND18:DND39 DWZ18:DWZ39 EGV18:EGV39 EQR18:EQR39 FAN18:FAN39 FKJ18:FKJ39 FUF18:FUF39 GEB18:GEB39 GNX18:GNX39 GXT18:GXT39 HHP18:HHP39 HRL18:HRL39 IBH18:IBH39 ILD18:ILD39 IUZ18:IUZ39 JEV18:JEV39 JOR18:JOR39 JYN18:JYN39 KIJ18:KIJ39 KSF18:KSF39 LCB18:LCB39 LLX18:LLX39 LVT18:LVT39 MFP18:MFP39 MPL18:MPL39 MZH18:MZH39 NJD18:NJD39 NSZ18:NSZ39 OCV18:OCV39 OMR18:OMR39 OWN18:OWN39 PGJ18:PGJ39 PQF18:PQF39 QAB18:QAB39 QJX18:QJX39 QTT18:QTT39 RDP18:RDP39 RNL18:RNL39 RXH18:RXH39 SHD18:SHD39 SQZ18:SQZ39 TAV18:TAV39 TKR18:TKR39 TUN18:TUN39 UEJ18:UEJ39 UOF18:UOF39 UYB18:UYB39 VHX18:VHX39 VRT18:VRT39 WBP18:WBP39 WLL18:WLL39 WVH18:WVH39">
      <formula1>0</formula1>
      <formula2>1</formula2>
    </dataValidation>
  </dataValidation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2:Z117"/>
  <sheetViews>
    <sheetView zoomScale="70" zoomScaleNormal="70" workbookViewId="0">
      <selection activeCell="E15" sqref="E15"/>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41.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2382</v>
      </c>
      <c r="D6" s="1258"/>
      <c r="E6" s="1258"/>
      <c r="F6" s="1258"/>
      <c r="G6" s="1258"/>
      <c r="H6" s="1258"/>
      <c r="I6" s="1258"/>
      <c r="J6" s="1258"/>
      <c r="K6" s="1258"/>
      <c r="L6" s="1258"/>
      <c r="M6" s="1258"/>
      <c r="N6" s="1259"/>
    </row>
    <row r="7" spans="2:16" ht="16.5" thickBot="1">
      <c r="B7" s="5" t="s">
        <v>4</v>
      </c>
      <c r="C7" s="1258"/>
      <c r="D7" s="1258"/>
      <c r="E7" s="1258"/>
      <c r="F7" s="1258"/>
      <c r="G7" s="1258"/>
      <c r="H7" s="1258"/>
      <c r="I7" s="1258"/>
      <c r="J7" s="1258"/>
      <c r="K7" s="1258"/>
      <c r="L7" s="1258"/>
      <c r="M7" s="1258"/>
      <c r="N7" s="1259"/>
    </row>
    <row r="8" spans="2:16" ht="16.5" thickBot="1">
      <c r="B8" s="5" t="s">
        <v>5</v>
      </c>
      <c r="C8" s="1258"/>
      <c r="D8" s="1258"/>
      <c r="E8" s="1258"/>
      <c r="F8" s="1258"/>
      <c r="G8" s="1258"/>
      <c r="H8" s="1258"/>
      <c r="I8" s="1258"/>
      <c r="J8" s="1258"/>
      <c r="K8" s="1258"/>
      <c r="L8" s="1258"/>
      <c r="M8" s="1258"/>
      <c r="N8" s="1259"/>
    </row>
    <row r="9" spans="2:16" ht="16.5" thickBot="1">
      <c r="B9" s="5" t="s">
        <v>6</v>
      </c>
      <c r="C9" s="1258"/>
      <c r="D9" s="1258"/>
      <c r="E9" s="1258"/>
      <c r="F9" s="1258"/>
      <c r="G9" s="1258"/>
      <c r="H9" s="1258"/>
      <c r="I9" s="1258"/>
      <c r="J9" s="1258"/>
      <c r="K9" s="1258"/>
      <c r="L9" s="1258"/>
      <c r="M9" s="1258"/>
      <c r="N9" s="1259"/>
    </row>
    <row r="10" spans="2:16" ht="16.5" thickBot="1">
      <c r="B10" s="5" t="s">
        <v>7</v>
      </c>
      <c r="C10" s="1258" t="s">
        <v>2396</v>
      </c>
      <c r="D10" s="1258"/>
      <c r="E10" s="1258"/>
      <c r="F10" s="1258"/>
      <c r="G10" s="1258"/>
      <c r="H10" s="6"/>
      <c r="I10" s="6"/>
      <c r="J10" s="6"/>
      <c r="K10" s="6"/>
      <c r="L10" s="6"/>
      <c r="M10" s="6"/>
      <c r="N10" s="7"/>
    </row>
    <row r="11" spans="2:16" ht="16.5" thickBot="1">
      <c r="B11" s="8" t="s">
        <v>8</v>
      </c>
      <c r="C11" s="811" t="s">
        <v>1126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812"/>
      <c r="C14" s="813"/>
      <c r="D14" s="613" t="s">
        <v>10</v>
      </c>
      <c r="E14" s="613" t="s">
        <v>11</v>
      </c>
      <c r="F14" s="613" t="s">
        <v>12</v>
      </c>
      <c r="G14" s="776"/>
      <c r="I14" s="19"/>
      <c r="J14" s="19"/>
      <c r="K14" s="19"/>
      <c r="L14" s="19"/>
      <c r="M14" s="19"/>
      <c r="N14" s="16"/>
    </row>
    <row r="15" spans="2:16" ht="45" customHeight="1">
      <c r="B15" s="1379" t="s">
        <v>9</v>
      </c>
      <c r="C15" s="1380"/>
      <c r="D15" s="613">
        <v>22</v>
      </c>
      <c r="E15" s="20">
        <f>65297712+2054868504+163244280</f>
        <v>2283410496</v>
      </c>
      <c r="F15" s="446">
        <v>1068</v>
      </c>
      <c r="G15" s="779"/>
      <c r="I15" s="23"/>
      <c r="J15" s="23"/>
      <c r="K15" s="23"/>
      <c r="L15" s="23"/>
      <c r="M15" s="23"/>
      <c r="N15" s="16"/>
    </row>
    <row r="16" spans="2:16" ht="15.75" thickBot="1">
      <c r="B16" s="1263" t="s">
        <v>13</v>
      </c>
      <c r="C16" s="1264"/>
      <c r="D16" s="613">
        <v>22</v>
      </c>
      <c r="E16" s="20">
        <f>65297712+2054868504+163244280</f>
        <v>2283410496</v>
      </c>
      <c r="F16" s="446">
        <v>1068</v>
      </c>
      <c r="G16" s="779"/>
      <c r="H16" s="25"/>
      <c r="I16" s="15"/>
      <c r="J16" s="15"/>
      <c r="K16" s="15"/>
      <c r="L16" s="15"/>
      <c r="M16" s="15"/>
      <c r="N16" s="26"/>
    </row>
    <row r="17" spans="1:14" ht="45.75" thickBot="1">
      <c r="A17" s="30"/>
      <c r="B17" s="31" t="s">
        <v>14</v>
      </c>
      <c r="C17" s="31" t="s">
        <v>15</v>
      </c>
      <c r="E17" s="19"/>
      <c r="G17" s="19"/>
      <c r="H17" s="19"/>
      <c r="I17" s="32"/>
      <c r="J17" s="32"/>
      <c r="K17" s="32"/>
      <c r="L17" s="32"/>
      <c r="M17" s="32"/>
    </row>
    <row r="18" spans="1:14" ht="15.75" thickBot="1">
      <c r="A18" s="33">
        <v>1</v>
      </c>
      <c r="C18" s="1235">
        <f>+F16*0.8</f>
        <v>854.40000000000009</v>
      </c>
      <c r="D18" s="647"/>
      <c r="E18" s="1236">
        <f>E16</f>
        <v>2283410496</v>
      </c>
      <c r="F18" s="37"/>
      <c r="G18" s="37"/>
      <c r="H18" s="37"/>
      <c r="I18" s="38"/>
      <c r="J18" s="38"/>
      <c r="K18" s="38"/>
      <c r="L18" s="38"/>
      <c r="M18" s="38"/>
    </row>
    <row r="19" spans="1:14">
      <c r="A19" s="773"/>
      <c r="C19" s="40"/>
      <c r="D19" s="23"/>
      <c r="E19" s="41"/>
      <c r="F19" s="921"/>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s="922"/>
      <c r="G21"/>
      <c r="H21"/>
      <c r="I21" s="15"/>
      <c r="J21" s="15"/>
      <c r="K21" s="15"/>
      <c r="L21" s="15"/>
      <c r="M21" s="15"/>
      <c r="N21" s="16"/>
    </row>
    <row r="22" spans="1:14">
      <c r="A22" s="773"/>
      <c r="B22"/>
      <c r="C22"/>
      <c r="D22"/>
      <c r="E22"/>
      <c r="F22" s="922"/>
      <c r="G22"/>
      <c r="H22"/>
      <c r="I22" s="15"/>
      <c r="J22" s="15"/>
      <c r="K22" s="15"/>
      <c r="L22" s="15"/>
      <c r="M22" s="15"/>
      <c r="N22" s="16"/>
    </row>
    <row r="23" spans="1:14">
      <c r="A23" s="773"/>
      <c r="B23" s="43" t="s">
        <v>17</v>
      </c>
      <c r="C23" s="43" t="s">
        <v>18</v>
      </c>
      <c r="D23" s="43" t="s">
        <v>19</v>
      </c>
      <c r="E23"/>
      <c r="F23" s="922"/>
      <c r="G23"/>
      <c r="H23"/>
      <c r="I23" s="15"/>
      <c r="J23" s="15"/>
      <c r="K23" s="15"/>
      <c r="L23" s="15"/>
      <c r="M23" s="15"/>
      <c r="N23" s="16"/>
    </row>
    <row r="24" spans="1:14">
      <c r="A24" s="773"/>
      <c r="B24" s="44" t="s">
        <v>20</v>
      </c>
      <c r="C24" s="44"/>
      <c r="D24" s="605" t="s">
        <v>184</v>
      </c>
      <c r="E24"/>
      <c r="F24"/>
      <c r="G24"/>
      <c r="H24"/>
      <c r="I24" s="15"/>
      <c r="J24" s="15"/>
      <c r="K24" s="15"/>
      <c r="L24" s="15"/>
      <c r="M24" s="15"/>
      <c r="N24" s="16"/>
    </row>
    <row r="25" spans="1:14">
      <c r="A25" s="773"/>
      <c r="B25" s="44" t="s">
        <v>21</v>
      </c>
      <c r="C25" s="44"/>
      <c r="D25" s="605" t="s">
        <v>184</v>
      </c>
      <c r="E25"/>
      <c r="F25"/>
      <c r="G25"/>
      <c r="H25"/>
      <c r="I25" s="15"/>
      <c r="J25" s="15"/>
      <c r="K25" s="15"/>
      <c r="L25" s="15"/>
      <c r="M25" s="15"/>
      <c r="N25" s="16"/>
    </row>
    <row r="26" spans="1:14">
      <c r="A26" s="773"/>
      <c r="B26" s="44" t="s">
        <v>22</v>
      </c>
      <c r="C26" s="44"/>
      <c r="D26" s="605" t="s">
        <v>184</v>
      </c>
      <c r="E26"/>
      <c r="F26"/>
      <c r="G26"/>
      <c r="H26"/>
      <c r="I26" s="15"/>
      <c r="J26" s="15"/>
      <c r="K26" s="15"/>
      <c r="L26" s="15"/>
      <c r="M26" s="15"/>
      <c r="N26" s="16"/>
    </row>
    <row r="27" spans="1:14">
      <c r="A27" s="773"/>
      <c r="B27" s="44" t="s">
        <v>23</v>
      </c>
      <c r="C27" s="44"/>
      <c r="D27" s="605" t="s">
        <v>184</v>
      </c>
      <c r="E27"/>
      <c r="F27"/>
      <c r="G27"/>
      <c r="H27"/>
      <c r="I27" s="15"/>
      <c r="J27" s="15"/>
      <c r="K27" s="15"/>
      <c r="L27" s="15"/>
      <c r="M27" s="15"/>
      <c r="N27" s="16"/>
    </row>
    <row r="28" spans="1:14">
      <c r="A28" s="773"/>
      <c r="B28" s="44" t="s">
        <v>1764</v>
      </c>
      <c r="C28" s="44"/>
      <c r="D28" s="605"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s="42" t="s">
        <v>25</v>
      </c>
      <c r="C30"/>
      <c r="D30"/>
      <c r="E30"/>
      <c r="F30"/>
      <c r="G30"/>
      <c r="H30"/>
      <c r="I30" s="15"/>
      <c r="J30" s="15"/>
      <c r="K30" s="15"/>
      <c r="L30" s="15"/>
      <c r="M30" s="15"/>
      <c r="N30" s="16"/>
    </row>
    <row r="31" spans="1:14">
      <c r="A31" s="773"/>
      <c r="B31"/>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s="43" t="s">
        <v>17</v>
      </c>
      <c r="C33" s="43" t="s">
        <v>26</v>
      </c>
      <c r="D33" s="615" t="s">
        <v>27</v>
      </c>
      <c r="E33" s="615" t="s">
        <v>28</v>
      </c>
      <c r="F33"/>
      <c r="G33"/>
      <c r="H33"/>
      <c r="I33" s="15"/>
      <c r="J33" s="15"/>
      <c r="K33" s="15"/>
      <c r="L33" s="15"/>
      <c r="M33" s="15"/>
      <c r="N33" s="16"/>
    </row>
    <row r="34" spans="1:26" ht="53.25" customHeight="1">
      <c r="A34" s="773"/>
      <c r="B34" s="49" t="s">
        <v>29</v>
      </c>
      <c r="C34" s="50">
        <v>40</v>
      </c>
      <c r="D34" s="605">
        <v>0</v>
      </c>
      <c r="E34" s="1265">
        <f>+D34+D35</f>
        <v>0</v>
      </c>
      <c r="F34"/>
      <c r="G34"/>
      <c r="H34"/>
      <c r="I34" s="15"/>
      <c r="J34" s="15"/>
      <c r="K34" s="15"/>
      <c r="L34" s="15"/>
      <c r="M34" s="15"/>
      <c r="N34" s="16"/>
    </row>
    <row r="35" spans="1:26" ht="72.75" customHeight="1">
      <c r="A35" s="773"/>
      <c r="B35" s="49" t="s">
        <v>30</v>
      </c>
      <c r="C35" s="50">
        <v>60</v>
      </c>
      <c r="D35" s="605">
        <f>+F116</f>
        <v>0</v>
      </c>
      <c r="E35" s="1266"/>
      <c r="F35"/>
      <c r="G35"/>
      <c r="H35"/>
      <c r="I35" s="15"/>
      <c r="J35" s="15"/>
      <c r="K35" s="15"/>
      <c r="L35" s="15"/>
      <c r="M35" s="15"/>
      <c r="N35" s="16"/>
    </row>
    <row r="36" spans="1:26">
      <c r="A36" s="773"/>
      <c r="C36" s="40"/>
      <c r="D36" s="23"/>
      <c r="E36" s="41"/>
      <c r="F36" s="37"/>
      <c r="G36" s="37"/>
      <c r="H36" s="37"/>
      <c r="I36" s="38"/>
      <c r="J36" s="38"/>
      <c r="K36" s="38"/>
      <c r="L36" s="38"/>
      <c r="M36" s="38"/>
    </row>
    <row r="37" spans="1:26" ht="15.75" thickBot="1">
      <c r="M37" s="1267"/>
      <c r="N37" s="1267"/>
    </row>
    <row r="38" spans="1:26">
      <c r="B38" s="42" t="s">
        <v>32</v>
      </c>
      <c r="M38" s="51"/>
      <c r="N38" s="51"/>
    </row>
    <row r="39" spans="1:26" ht="15.75" thickBot="1">
      <c r="M39" s="51"/>
      <c r="N39" s="51"/>
    </row>
    <row r="40" spans="1:26" s="15" customFormat="1" ht="109.5" customHeight="1">
      <c r="B40" s="52" t="s">
        <v>33</v>
      </c>
      <c r="C40" s="52" t="s">
        <v>34</v>
      </c>
      <c r="D40" s="52" t="s">
        <v>35</v>
      </c>
      <c r="E40" s="52" t="s">
        <v>36</v>
      </c>
      <c r="F40" s="52" t="s">
        <v>37</v>
      </c>
      <c r="G40" s="52" t="s">
        <v>38</v>
      </c>
      <c r="H40" s="52" t="s">
        <v>39</v>
      </c>
      <c r="I40" s="52" t="s">
        <v>40</v>
      </c>
      <c r="J40" s="52" t="s">
        <v>41</v>
      </c>
      <c r="K40" s="52" t="s">
        <v>42</v>
      </c>
      <c r="L40" s="52" t="s">
        <v>43</v>
      </c>
      <c r="M40" s="53" t="s">
        <v>44</v>
      </c>
      <c r="N40" s="52" t="s">
        <v>45</v>
      </c>
      <c r="O40" s="52" t="s">
        <v>46</v>
      </c>
      <c r="P40" s="54" t="s">
        <v>47</v>
      </c>
      <c r="Q40" s="54" t="s">
        <v>48</v>
      </c>
    </row>
    <row r="41" spans="1:26" s="162" customFormat="1" ht="116.25" customHeight="1">
      <c r="A41" s="150">
        <v>1</v>
      </c>
      <c r="B41" s="153" t="s">
        <v>2382</v>
      </c>
      <c r="C41" s="152" t="s">
        <v>2382</v>
      </c>
      <c r="D41" s="153" t="s">
        <v>49</v>
      </c>
      <c r="E41" s="545" t="s">
        <v>2397</v>
      </c>
      <c r="F41" s="155" t="s">
        <v>18</v>
      </c>
      <c r="G41" s="184" t="s">
        <v>53</v>
      </c>
      <c r="H41" s="156">
        <v>41940</v>
      </c>
      <c r="I41" s="157">
        <v>41976</v>
      </c>
      <c r="J41" s="157" t="s">
        <v>19</v>
      </c>
      <c r="K41" s="545">
        <v>0</v>
      </c>
      <c r="L41" s="769">
        <f>(DAYS360(H41,I41))/30</f>
        <v>1.1666666666666667</v>
      </c>
      <c r="M41" s="173">
        <v>855</v>
      </c>
      <c r="N41" s="173" t="s">
        <v>53</v>
      </c>
      <c r="O41" s="160" t="s">
        <v>53</v>
      </c>
      <c r="P41" s="160">
        <v>285</v>
      </c>
      <c r="Q41" s="174" t="s">
        <v>2398</v>
      </c>
      <c r="R41" s="175"/>
      <c r="S41" s="175"/>
      <c r="T41" s="175"/>
      <c r="U41" s="175"/>
      <c r="V41" s="175"/>
      <c r="W41" s="175"/>
      <c r="X41" s="175"/>
      <c r="Y41" s="175"/>
      <c r="Z41" s="175"/>
    </row>
    <row r="42" spans="1:26" s="162" customFormat="1">
      <c r="A42" s="150"/>
      <c r="B42" s="151" t="s">
        <v>28</v>
      </c>
      <c r="C42" s="152"/>
      <c r="D42" s="153"/>
      <c r="E42" s="154"/>
      <c r="F42" s="155"/>
      <c r="G42" s="155"/>
      <c r="H42" s="155"/>
      <c r="I42" s="157"/>
      <c r="J42" s="157"/>
      <c r="K42" s="158">
        <f>SUM(K41:K41)</f>
        <v>0</v>
      </c>
      <c r="L42" s="158">
        <f>SUM(L41:L41)</f>
        <v>1.1666666666666667</v>
      </c>
      <c r="M42" s="185">
        <f>SUM(M41:M41)</f>
        <v>855</v>
      </c>
      <c r="N42" s="158">
        <f>SUM(N41:N41)</f>
        <v>0</v>
      </c>
      <c r="O42" s="160"/>
      <c r="P42" s="160"/>
      <c r="Q42" s="161"/>
    </row>
    <row r="43" spans="1:26" s="162" customFormat="1">
      <c r="A43" s="890"/>
      <c r="B43" s="891"/>
      <c r="C43" s="892"/>
      <c r="D43" s="893"/>
      <c r="E43" s="907"/>
      <c r="F43" s="908"/>
      <c r="G43" s="908"/>
      <c r="H43" s="908"/>
      <c r="I43" s="909"/>
      <c r="J43" s="909"/>
      <c r="K43" s="910"/>
      <c r="L43" s="910"/>
      <c r="M43" s="911"/>
      <c r="N43" s="910"/>
      <c r="O43" s="912"/>
      <c r="P43" s="912"/>
      <c r="Q43" s="899"/>
    </row>
    <row r="44" spans="1:26" s="112" customFormat="1">
      <c r="E44" s="163"/>
    </row>
    <row r="45" spans="1:26" s="112" customFormat="1">
      <c r="B45" s="1253" t="s">
        <v>60</v>
      </c>
      <c r="C45" s="1253" t="s">
        <v>61</v>
      </c>
      <c r="D45" s="1255" t="s">
        <v>62</v>
      </c>
      <c r="E45" s="1255"/>
    </row>
    <row r="46" spans="1:26" s="112" customFormat="1">
      <c r="B46" s="1254"/>
      <c r="C46" s="1254"/>
      <c r="D46" s="625" t="s">
        <v>63</v>
      </c>
      <c r="E46" s="165" t="s">
        <v>64</v>
      </c>
    </row>
    <row r="47" spans="1:26" s="112" customFormat="1" ht="30.6" customHeight="1">
      <c r="B47" s="166" t="s">
        <v>65</v>
      </c>
      <c r="C47" s="158"/>
      <c r="D47" s="117"/>
      <c r="E47" s="117" t="s">
        <v>184</v>
      </c>
      <c r="F47" s="168"/>
      <c r="G47" s="168"/>
      <c r="H47" s="168"/>
      <c r="I47" s="168"/>
      <c r="J47" s="168"/>
      <c r="K47" s="168"/>
      <c r="L47" s="168"/>
      <c r="M47" s="168"/>
    </row>
    <row r="48" spans="1:26" s="112" customFormat="1" ht="30" customHeight="1">
      <c r="B48" s="166" t="s">
        <v>66</v>
      </c>
      <c r="C48" s="167">
        <f>+M42</f>
        <v>855</v>
      </c>
      <c r="D48" s="117" t="s">
        <v>184</v>
      </c>
      <c r="E48" s="117"/>
    </row>
    <row r="49" spans="2:17" s="112" customFormat="1">
      <c r="B49" s="113"/>
      <c r="C49" s="1274"/>
      <c r="D49" s="1274"/>
      <c r="E49" s="1274"/>
      <c r="F49" s="1274"/>
      <c r="G49" s="1274"/>
      <c r="H49" s="1274"/>
      <c r="I49" s="1274"/>
      <c r="J49" s="1274"/>
      <c r="K49" s="1274"/>
      <c r="L49" s="1274"/>
      <c r="M49" s="1274"/>
      <c r="N49" s="1274"/>
    </row>
    <row r="50" spans="2:17" ht="28.15" customHeight="1" thickBot="1"/>
    <row r="51" spans="2:17" ht="27" thickBot="1">
      <c r="B51" s="1275" t="s">
        <v>68</v>
      </c>
      <c r="C51" s="1275"/>
      <c r="D51" s="1275"/>
      <c r="E51" s="1275"/>
      <c r="F51" s="1275"/>
      <c r="G51" s="1275"/>
      <c r="H51" s="1275"/>
      <c r="I51" s="1275"/>
      <c r="J51" s="1275"/>
      <c r="K51" s="1275"/>
      <c r="L51" s="1275"/>
      <c r="M51" s="1275"/>
      <c r="N51" s="1275"/>
    </row>
    <row r="54" spans="2:17" ht="122.25" customHeight="1">
      <c r="B54" s="114" t="s">
        <v>69</v>
      </c>
      <c r="C54" s="115" t="s">
        <v>70</v>
      </c>
      <c r="D54" s="115" t="s">
        <v>71</v>
      </c>
      <c r="E54" s="115" t="s">
        <v>72</v>
      </c>
      <c r="F54" s="115" t="s">
        <v>73</v>
      </c>
      <c r="G54" s="115" t="s">
        <v>74</v>
      </c>
      <c r="H54" s="115" t="s">
        <v>75</v>
      </c>
      <c r="I54" s="115" t="s">
        <v>76</v>
      </c>
      <c r="J54" s="115" t="s">
        <v>77</v>
      </c>
      <c r="K54" s="115" t="s">
        <v>78</v>
      </c>
      <c r="L54" s="115" t="s">
        <v>79</v>
      </c>
      <c r="M54" s="116" t="s">
        <v>80</v>
      </c>
      <c r="N54" s="116" t="s">
        <v>81</v>
      </c>
      <c r="O54" s="1271" t="s">
        <v>82</v>
      </c>
      <c r="P54" s="1273"/>
      <c r="Q54" s="115" t="s">
        <v>83</v>
      </c>
    </row>
    <row r="55" spans="2:17">
      <c r="B55" s="119" t="s">
        <v>1973</v>
      </c>
      <c r="C55" s="119" t="s">
        <v>1973</v>
      </c>
      <c r="D55" s="120" t="s">
        <v>2399</v>
      </c>
      <c r="E55" s="120"/>
      <c r="F55" s="121"/>
      <c r="G55" s="121"/>
      <c r="H55" s="121"/>
      <c r="I55" s="122"/>
      <c r="J55" s="122"/>
      <c r="K55" s="44"/>
      <c r="L55" s="44"/>
      <c r="M55" s="44"/>
      <c r="N55" s="44"/>
      <c r="O55" s="1278" t="s">
        <v>2400</v>
      </c>
      <c r="P55" s="1279"/>
      <c r="Q55" s="44" t="s">
        <v>19</v>
      </c>
    </row>
    <row r="56" spans="2:17">
      <c r="B56" s="119" t="s">
        <v>1028</v>
      </c>
      <c r="C56" s="119" t="s">
        <v>1028</v>
      </c>
      <c r="D56" s="120" t="s">
        <v>2401</v>
      </c>
      <c r="E56" s="120"/>
      <c r="F56" s="121"/>
      <c r="G56" s="121"/>
      <c r="H56" s="121"/>
      <c r="I56" s="122"/>
      <c r="J56" s="122"/>
      <c r="K56" s="44"/>
      <c r="L56" s="44"/>
      <c r="M56" s="44"/>
      <c r="N56" s="44"/>
      <c r="O56" s="1278" t="s">
        <v>2388</v>
      </c>
      <c r="P56" s="1279"/>
      <c r="Q56" s="44" t="s">
        <v>19</v>
      </c>
    </row>
    <row r="57" spans="2:17">
      <c r="B57" s="1" t="s">
        <v>88</v>
      </c>
    </row>
    <row r="58" spans="2:17">
      <c r="B58" s="1" t="s">
        <v>89</v>
      </c>
    </row>
    <row r="59" spans="2:17">
      <c r="B59" s="1" t="s">
        <v>90</v>
      </c>
    </row>
    <row r="61" spans="2:17" ht="15.75" thickBot="1"/>
    <row r="62" spans="2:17" ht="27" thickBot="1">
      <c r="B62" s="1268" t="s">
        <v>91</v>
      </c>
      <c r="C62" s="1269"/>
      <c r="D62" s="1269"/>
      <c r="E62" s="1269"/>
      <c r="F62" s="1269"/>
      <c r="G62" s="1269"/>
      <c r="H62" s="1269"/>
      <c r="I62" s="1269"/>
      <c r="J62" s="1269"/>
      <c r="K62" s="1269"/>
      <c r="L62" s="1269"/>
      <c r="M62" s="1269"/>
      <c r="N62" s="1270"/>
    </row>
    <row r="65" spans="2:17" ht="76.5" customHeight="1">
      <c r="B65" s="114" t="s">
        <v>92</v>
      </c>
      <c r="C65" s="114" t="s">
        <v>93</v>
      </c>
      <c r="D65" s="114" t="s">
        <v>94</v>
      </c>
      <c r="E65" s="114" t="s">
        <v>95</v>
      </c>
      <c r="F65" s="114" t="s">
        <v>96</v>
      </c>
      <c r="G65" s="114" t="s">
        <v>97</v>
      </c>
      <c r="H65" s="114" t="s">
        <v>98</v>
      </c>
      <c r="I65" s="114" t="s">
        <v>99</v>
      </c>
      <c r="J65" s="1271" t="s">
        <v>100</v>
      </c>
      <c r="K65" s="1272"/>
      <c r="L65" s="1273"/>
      <c r="M65" s="114" t="s">
        <v>101</v>
      </c>
      <c r="N65" s="114" t="s">
        <v>102</v>
      </c>
      <c r="O65" s="114" t="s">
        <v>103</v>
      </c>
      <c r="P65" s="1271" t="s">
        <v>82</v>
      </c>
      <c r="Q65" s="1273"/>
    </row>
    <row r="66" spans="2:17" ht="60.75" customHeight="1">
      <c r="B66" s="213" t="s">
        <v>104</v>
      </c>
      <c r="C66" s="213"/>
      <c r="D66" s="119"/>
      <c r="E66" s="119"/>
      <c r="F66" s="119"/>
      <c r="G66" s="119"/>
      <c r="H66" s="119"/>
      <c r="I66" s="120"/>
      <c r="J66" s="46" t="s">
        <v>189</v>
      </c>
      <c r="K66" s="188" t="s">
        <v>190</v>
      </c>
      <c r="L66" s="122" t="s">
        <v>191</v>
      </c>
      <c r="M66" s="44"/>
      <c r="N66" s="44"/>
      <c r="O66" s="44"/>
      <c r="P66" s="1281" t="s">
        <v>2389</v>
      </c>
      <c r="Q66" s="1281"/>
    </row>
    <row r="67" spans="2:17" ht="33.6" customHeight="1">
      <c r="B67" s="213" t="s">
        <v>133</v>
      </c>
      <c r="C67" s="213"/>
      <c r="D67" s="119"/>
      <c r="E67" s="119"/>
      <c r="F67" s="119"/>
      <c r="G67" s="119"/>
      <c r="H67" s="119"/>
      <c r="I67" s="120"/>
      <c r="J67" s="46"/>
      <c r="K67" s="122"/>
      <c r="L67" s="122"/>
      <c r="M67" s="44"/>
      <c r="N67" s="44"/>
      <c r="O67" s="44"/>
      <c r="P67" s="1281" t="s">
        <v>2389</v>
      </c>
      <c r="Q67" s="1281"/>
    </row>
    <row r="69" spans="2:17" ht="15.75" thickBot="1"/>
    <row r="70" spans="2:17" ht="27" thickBot="1">
      <c r="B70" s="1268" t="s">
        <v>118</v>
      </c>
      <c r="C70" s="1269"/>
      <c r="D70" s="1269"/>
      <c r="E70" s="1269"/>
      <c r="F70" s="1269"/>
      <c r="G70" s="1269"/>
      <c r="H70" s="1269"/>
      <c r="I70" s="1269"/>
      <c r="J70" s="1269"/>
      <c r="K70" s="1269"/>
      <c r="L70" s="1269"/>
      <c r="M70" s="1269"/>
      <c r="N70" s="1270"/>
    </row>
    <row r="73" spans="2:17" ht="46.15" customHeight="1">
      <c r="B73" s="115" t="s">
        <v>17</v>
      </c>
      <c r="C73" s="115" t="s">
        <v>119</v>
      </c>
      <c r="D73" s="1271" t="s">
        <v>82</v>
      </c>
      <c r="E73" s="1273"/>
    </row>
    <row r="74" spans="2:17" ht="46.9" customHeight="1">
      <c r="B74" s="129" t="s">
        <v>181</v>
      </c>
      <c r="C74" s="44" t="s">
        <v>19</v>
      </c>
      <c r="D74" s="1276" t="s">
        <v>2394</v>
      </c>
      <c r="E74" s="1277"/>
    </row>
    <row r="77" spans="2:17" ht="26.25">
      <c r="B77" s="1256" t="s">
        <v>121</v>
      </c>
      <c r="C77" s="1257"/>
      <c r="D77" s="1257"/>
      <c r="E77" s="1257"/>
      <c r="F77" s="1257"/>
      <c r="G77" s="1257"/>
      <c r="H77" s="1257"/>
      <c r="I77" s="1257"/>
      <c r="J77" s="1257"/>
      <c r="K77" s="1257"/>
      <c r="L77" s="1257"/>
      <c r="M77" s="1257"/>
      <c r="N77" s="1257"/>
      <c r="O77" s="1257"/>
      <c r="P77" s="1257"/>
    </row>
    <row r="79" spans="2:17" ht="15.75" thickBot="1"/>
    <row r="80" spans="2:17" ht="27" thickBot="1">
      <c r="B80" s="1268" t="s">
        <v>122</v>
      </c>
      <c r="C80" s="1269"/>
      <c r="D80" s="1269"/>
      <c r="E80" s="1269"/>
      <c r="F80" s="1269"/>
      <c r="G80" s="1269"/>
      <c r="H80" s="1269"/>
      <c r="I80" s="1269"/>
      <c r="J80" s="1269"/>
      <c r="K80" s="1269"/>
      <c r="L80" s="1269"/>
      <c r="M80" s="1269"/>
      <c r="N80" s="1270"/>
    </row>
    <row r="82" spans="1:26" ht="15.75" thickBot="1">
      <c r="M82" s="51"/>
      <c r="N82" s="51"/>
    </row>
    <row r="83" spans="1:26" s="15" customFormat="1" ht="109.5" customHeight="1">
      <c r="B83" s="52" t="s">
        <v>33</v>
      </c>
      <c r="C83" s="52" t="s">
        <v>34</v>
      </c>
      <c r="D83" s="52" t="s">
        <v>35</v>
      </c>
      <c r="E83" s="52" t="s">
        <v>36</v>
      </c>
      <c r="F83" s="52" t="s">
        <v>37</v>
      </c>
      <c r="G83" s="52" t="s">
        <v>38</v>
      </c>
      <c r="H83" s="52" t="s">
        <v>39</v>
      </c>
      <c r="I83" s="52" t="s">
        <v>40</v>
      </c>
      <c r="J83" s="52" t="s">
        <v>41</v>
      </c>
      <c r="K83" s="52" t="s">
        <v>42</v>
      </c>
      <c r="L83" s="52" t="s">
        <v>43</v>
      </c>
      <c r="M83" s="53" t="s">
        <v>44</v>
      </c>
      <c r="N83" s="52" t="s">
        <v>45</v>
      </c>
      <c r="O83" s="52" t="s">
        <v>46</v>
      </c>
      <c r="P83" s="54" t="s">
        <v>47</v>
      </c>
      <c r="Q83" s="54" t="s">
        <v>48</v>
      </c>
    </row>
    <row r="84" spans="1:26" s="162" customFormat="1" ht="97.5" customHeight="1">
      <c r="A84" s="150">
        <v>1</v>
      </c>
      <c r="B84" s="153"/>
      <c r="C84" s="153"/>
      <c r="D84" s="153"/>
      <c r="E84" s="154"/>
      <c r="F84" s="155"/>
      <c r="G84" s="155"/>
      <c r="H84" s="156"/>
      <c r="I84" s="157"/>
      <c r="J84" s="157"/>
      <c r="K84" s="157"/>
      <c r="L84" s="157"/>
      <c r="M84" s="173"/>
      <c r="N84" s="173"/>
      <c r="O84" s="160"/>
      <c r="P84" s="160"/>
      <c r="Q84" s="174"/>
      <c r="R84" s="175"/>
      <c r="S84" s="175"/>
      <c r="T84" s="175"/>
      <c r="U84" s="175"/>
      <c r="V84" s="175"/>
      <c r="W84" s="175"/>
      <c r="X84" s="175"/>
      <c r="Y84" s="175"/>
      <c r="Z84" s="175"/>
    </row>
    <row r="85" spans="1:26" s="162" customFormat="1">
      <c r="A85" s="150"/>
      <c r="B85" s="151" t="s">
        <v>28</v>
      </c>
      <c r="C85" s="152"/>
      <c r="D85" s="153"/>
      <c r="E85" s="154"/>
      <c r="F85" s="155"/>
      <c r="G85" s="155"/>
      <c r="H85" s="155"/>
      <c r="I85" s="157"/>
      <c r="J85" s="157"/>
      <c r="K85" s="158">
        <f>SUM(K84:K84)</f>
        <v>0</v>
      </c>
      <c r="L85" s="158">
        <f>SUM(L84:L84)</f>
        <v>0</v>
      </c>
      <c r="M85" s="185">
        <f>SUM(M84:M84)</f>
        <v>0</v>
      </c>
      <c r="N85" s="158">
        <f>SUM(N84:N84)</f>
        <v>0</v>
      </c>
      <c r="O85" s="160"/>
      <c r="P85" s="160"/>
      <c r="Q85" s="161"/>
    </row>
    <row r="86" spans="1:26">
      <c r="B86" s="112"/>
      <c r="C86" s="112"/>
      <c r="D86" s="112"/>
      <c r="E86" s="163"/>
      <c r="F86" s="112"/>
      <c r="G86" s="112"/>
      <c r="H86" s="112"/>
      <c r="I86" s="112"/>
      <c r="J86" s="112"/>
      <c r="K86" s="112"/>
      <c r="L86" s="112"/>
      <c r="M86" s="112"/>
      <c r="N86" s="112"/>
      <c r="O86" s="112"/>
      <c r="P86" s="112"/>
    </row>
    <row r="87" spans="1:26" ht="18.75">
      <c r="B87" s="166" t="s">
        <v>123</v>
      </c>
      <c r="C87" s="176">
        <f>+K85</f>
        <v>0</v>
      </c>
      <c r="H87" s="168"/>
      <c r="I87" s="168"/>
      <c r="J87" s="168"/>
      <c r="K87" s="168"/>
      <c r="L87" s="168"/>
      <c r="M87" s="168"/>
      <c r="N87" s="112"/>
      <c r="O87" s="112"/>
      <c r="P87" s="112"/>
    </row>
    <row r="89" spans="1:26" ht="15.75" thickBot="1"/>
    <row r="90" spans="1:26" ht="37.15" customHeight="1" thickBot="1">
      <c r="B90" s="177" t="s">
        <v>124</v>
      </c>
      <c r="C90" s="142" t="s">
        <v>125</v>
      </c>
      <c r="D90" s="177" t="s">
        <v>27</v>
      </c>
      <c r="E90" s="142" t="s">
        <v>126</v>
      </c>
    </row>
    <row r="91" spans="1:26" ht="41.45" customHeight="1">
      <c r="B91" s="178" t="s">
        <v>127</v>
      </c>
      <c r="C91" s="179">
        <v>20</v>
      </c>
      <c r="D91" s="179"/>
      <c r="E91" s="1282">
        <f>+D91+D92+D93</f>
        <v>0</v>
      </c>
    </row>
    <row r="92" spans="1:26">
      <c r="B92" s="178" t="s">
        <v>128</v>
      </c>
      <c r="C92" s="118">
        <v>30</v>
      </c>
      <c r="D92" s="605">
        <v>0</v>
      </c>
      <c r="E92" s="1283"/>
    </row>
    <row r="93" spans="1:26" ht="15.75" thickBot="1">
      <c r="B93" s="178" t="s">
        <v>129</v>
      </c>
      <c r="C93" s="180">
        <v>40</v>
      </c>
      <c r="D93" s="180">
        <v>0</v>
      </c>
      <c r="E93" s="1284"/>
    </row>
    <row r="95" spans="1:26" ht="15.75" thickBot="1"/>
    <row r="96" spans="1:26" ht="27" thickBot="1">
      <c r="B96" s="1268" t="s">
        <v>130</v>
      </c>
      <c r="C96" s="1269"/>
      <c r="D96" s="1269"/>
      <c r="E96" s="1269"/>
      <c r="F96" s="1269"/>
      <c r="G96" s="1269"/>
      <c r="H96" s="1269"/>
      <c r="I96" s="1269"/>
      <c r="J96" s="1269"/>
      <c r="K96" s="1269"/>
      <c r="L96" s="1269"/>
      <c r="M96" s="1269"/>
      <c r="N96" s="1270"/>
    </row>
    <row r="98" spans="2:17" ht="76.5" customHeight="1">
      <c r="B98" s="114" t="s">
        <v>92</v>
      </c>
      <c r="C98" s="114" t="s">
        <v>93</v>
      </c>
      <c r="D98" s="114" t="s">
        <v>94</v>
      </c>
      <c r="E98" s="114" t="s">
        <v>95</v>
      </c>
      <c r="F98" s="114" t="s">
        <v>96</v>
      </c>
      <c r="G98" s="114" t="s">
        <v>97</v>
      </c>
      <c r="H98" s="114" t="s">
        <v>98</v>
      </c>
      <c r="I98" s="114" t="s">
        <v>99</v>
      </c>
      <c r="J98" s="1271" t="s">
        <v>100</v>
      </c>
      <c r="K98" s="1272"/>
      <c r="L98" s="1273"/>
      <c r="M98" s="114" t="s">
        <v>101</v>
      </c>
      <c r="N98" s="114" t="s">
        <v>102</v>
      </c>
      <c r="O98" s="114" t="s">
        <v>103</v>
      </c>
      <c r="P98" s="1271" t="s">
        <v>82</v>
      </c>
      <c r="Q98" s="1273"/>
    </row>
    <row r="99" spans="2:17" ht="60.75" customHeight="1">
      <c r="B99" s="213" t="s">
        <v>460</v>
      </c>
      <c r="C99" s="44"/>
      <c r="D99" s="213"/>
      <c r="E99" s="634"/>
      <c r="F99" s="213"/>
      <c r="G99" s="119"/>
      <c r="H99" s="219"/>
      <c r="I99" s="120"/>
      <c r="J99" s="46"/>
      <c r="K99" s="188"/>
      <c r="L99" s="188"/>
      <c r="M99" s="44"/>
      <c r="N99" s="44"/>
      <c r="O99" s="44"/>
      <c r="P99" s="1381"/>
      <c r="Q99" s="1368"/>
    </row>
    <row r="100" spans="2:17" ht="60.75" customHeight="1">
      <c r="B100" s="213" t="s">
        <v>461</v>
      </c>
      <c r="C100" s="44"/>
      <c r="D100" s="213"/>
      <c r="E100" s="634"/>
      <c r="F100" s="213"/>
      <c r="G100" s="119"/>
      <c r="H100" s="219"/>
      <c r="I100" s="120"/>
      <c r="J100" s="213"/>
      <c r="K100" s="215"/>
      <c r="L100" s="215"/>
      <c r="M100" s="44"/>
      <c r="N100" s="44"/>
      <c r="O100" s="44"/>
      <c r="P100" s="1278"/>
      <c r="Q100" s="1279"/>
    </row>
    <row r="101" spans="2:17" ht="33.6" customHeight="1">
      <c r="B101" s="213" t="s">
        <v>462</v>
      </c>
      <c r="C101" s="213"/>
      <c r="D101" s="213"/>
      <c r="E101" s="634"/>
      <c r="F101" s="119"/>
      <c r="G101" s="119"/>
      <c r="H101" s="219"/>
      <c r="I101" s="120"/>
      <c r="J101" s="46"/>
      <c r="K101" s="122"/>
      <c r="L101" s="122"/>
      <c r="M101" s="44"/>
      <c r="N101" s="44"/>
      <c r="O101" s="44"/>
      <c r="P101" s="1381"/>
      <c r="Q101" s="1368"/>
    </row>
    <row r="104" spans="2:17" ht="15.75" thickBot="1"/>
    <row r="105" spans="2:17" ht="54" customHeight="1">
      <c r="B105" s="615" t="s">
        <v>17</v>
      </c>
      <c r="C105" s="615" t="s">
        <v>124</v>
      </c>
      <c r="D105" s="114" t="s">
        <v>125</v>
      </c>
      <c r="E105" s="615" t="s">
        <v>27</v>
      </c>
      <c r="F105" s="142" t="s">
        <v>138</v>
      </c>
      <c r="G105" s="143"/>
    </row>
    <row r="106" spans="2:17" ht="120.75" customHeight="1">
      <c r="B106" s="1285" t="s">
        <v>139</v>
      </c>
      <c r="C106" s="144" t="s">
        <v>140</v>
      </c>
      <c r="D106" s="605">
        <v>25</v>
      </c>
      <c r="E106" s="605">
        <v>0</v>
      </c>
      <c r="F106" s="1286">
        <f>+E106+E107+E108</f>
        <v>0</v>
      </c>
      <c r="G106" s="145"/>
    </row>
    <row r="107" spans="2:17" ht="76.150000000000006" customHeight="1">
      <c r="B107" s="1285"/>
      <c r="C107" s="144" t="s">
        <v>141</v>
      </c>
      <c r="D107" s="602">
        <v>25</v>
      </c>
      <c r="E107" s="605">
        <v>0</v>
      </c>
      <c r="F107" s="1287"/>
      <c r="G107" s="145"/>
    </row>
    <row r="108" spans="2:17" ht="69" customHeight="1">
      <c r="B108" s="1285"/>
      <c r="C108" s="144" t="s">
        <v>142</v>
      </c>
      <c r="D108" s="605">
        <v>10</v>
      </c>
      <c r="E108" s="605">
        <v>0</v>
      </c>
      <c r="F108" s="1288"/>
      <c r="G108" s="145"/>
    </row>
    <row r="109" spans="2:17">
      <c r="C109"/>
    </row>
    <row r="112" spans="2:17">
      <c r="B112" s="42" t="s">
        <v>143</v>
      </c>
    </row>
    <row r="115" spans="2:5">
      <c r="B115" s="43" t="s">
        <v>17</v>
      </c>
      <c r="C115" s="43" t="s">
        <v>26</v>
      </c>
      <c r="D115" s="615" t="s">
        <v>27</v>
      </c>
      <c r="E115" s="615" t="s">
        <v>28</v>
      </c>
    </row>
    <row r="116" spans="2:5" ht="61.5" customHeight="1">
      <c r="B116" s="49" t="s">
        <v>144</v>
      </c>
      <c r="C116" s="50">
        <v>40</v>
      </c>
      <c r="D116" s="605">
        <f>+E91</f>
        <v>0</v>
      </c>
      <c r="E116" s="1265">
        <f>+D116+D117</f>
        <v>0</v>
      </c>
    </row>
    <row r="117" spans="2:5" ht="68.25" customHeight="1">
      <c r="B117" s="49" t="s">
        <v>145</v>
      </c>
      <c r="C117" s="50">
        <v>60</v>
      </c>
      <c r="D117" s="605">
        <f>+F106</f>
        <v>0</v>
      </c>
      <c r="E117" s="1266"/>
    </row>
  </sheetData>
  <mergeCells count="39">
    <mergeCell ref="C10:G10"/>
    <mergeCell ref="P99:Q99"/>
    <mergeCell ref="P100:Q100"/>
    <mergeCell ref="P101:Q101"/>
    <mergeCell ref="B106:B108"/>
    <mergeCell ref="F106:F108"/>
    <mergeCell ref="J65:L65"/>
    <mergeCell ref="P65:Q65"/>
    <mergeCell ref="P66:Q66"/>
    <mergeCell ref="P67:Q67"/>
    <mergeCell ref="B70:N70"/>
    <mergeCell ref="D73:E73"/>
    <mergeCell ref="C49:N49"/>
    <mergeCell ref="B51:N51"/>
    <mergeCell ref="O54:P54"/>
    <mergeCell ref="O55:P55"/>
    <mergeCell ref="E116:E117"/>
    <mergeCell ref="D74:E74"/>
    <mergeCell ref="B77:P77"/>
    <mergeCell ref="B80:N80"/>
    <mergeCell ref="E91:E93"/>
    <mergeCell ref="B96:N96"/>
    <mergeCell ref="J98:L98"/>
    <mergeCell ref="P98:Q98"/>
    <mergeCell ref="O56:P56"/>
    <mergeCell ref="B62:N62"/>
    <mergeCell ref="B15:C15"/>
    <mergeCell ref="B16:C16"/>
    <mergeCell ref="E34:E35"/>
    <mergeCell ref="M37:N37"/>
    <mergeCell ref="B45:B46"/>
    <mergeCell ref="C45:C46"/>
    <mergeCell ref="D45:E45"/>
    <mergeCell ref="C9:N9"/>
    <mergeCell ref="B2:P2"/>
    <mergeCell ref="B4:P4"/>
    <mergeCell ref="C6:N6"/>
    <mergeCell ref="C7:N7"/>
    <mergeCell ref="C8:N8"/>
  </mergeCells>
  <dataValidations count="2">
    <dataValidation type="decimal" allowBlank="1" showInputMessage="1" showErrorMessage="1" sqref="WVH983033 WLL983033 C65529 IV65529 SR65529 ACN65529 AMJ65529 AWF65529 BGB65529 BPX65529 BZT65529 CJP65529 CTL65529 DDH65529 DND65529 DWZ65529 EGV65529 EQR65529 FAN65529 FKJ65529 FUF65529 GEB65529 GNX65529 GXT65529 HHP65529 HRL65529 IBH65529 ILD65529 IUZ65529 JEV65529 JOR65529 JYN65529 KIJ65529 KSF65529 LCB65529 LLX65529 LVT65529 MFP65529 MPL65529 MZH65529 NJD65529 NSZ65529 OCV65529 OMR65529 OWN65529 PGJ65529 PQF65529 QAB65529 QJX65529 QTT65529 RDP65529 RNL65529 RXH65529 SHD65529 SQZ65529 TAV65529 TKR65529 TUN65529 UEJ65529 UOF65529 UYB65529 VHX65529 VRT65529 WBP65529 WLL65529 WVH65529 C131065 IV131065 SR131065 ACN131065 AMJ131065 AWF131065 BGB131065 BPX131065 BZT131065 CJP131065 CTL131065 DDH131065 DND131065 DWZ131065 EGV131065 EQR131065 FAN131065 FKJ131065 FUF131065 GEB131065 GNX131065 GXT131065 HHP131065 HRL131065 IBH131065 ILD131065 IUZ131065 JEV131065 JOR131065 JYN131065 KIJ131065 KSF131065 LCB131065 LLX131065 LVT131065 MFP131065 MPL131065 MZH131065 NJD131065 NSZ131065 OCV131065 OMR131065 OWN131065 PGJ131065 PQF131065 QAB131065 QJX131065 QTT131065 RDP131065 RNL131065 RXH131065 SHD131065 SQZ131065 TAV131065 TKR131065 TUN131065 UEJ131065 UOF131065 UYB131065 VHX131065 VRT131065 WBP131065 WLL131065 WVH131065 C196601 IV196601 SR196601 ACN196601 AMJ196601 AWF196601 BGB196601 BPX196601 BZT196601 CJP196601 CTL196601 DDH196601 DND196601 DWZ196601 EGV196601 EQR196601 FAN196601 FKJ196601 FUF196601 GEB196601 GNX196601 GXT196601 HHP196601 HRL196601 IBH196601 ILD196601 IUZ196601 JEV196601 JOR196601 JYN196601 KIJ196601 KSF196601 LCB196601 LLX196601 LVT196601 MFP196601 MPL196601 MZH196601 NJD196601 NSZ196601 OCV196601 OMR196601 OWN196601 PGJ196601 PQF196601 QAB196601 QJX196601 QTT196601 RDP196601 RNL196601 RXH196601 SHD196601 SQZ196601 TAV196601 TKR196601 TUN196601 UEJ196601 UOF196601 UYB196601 VHX196601 VRT196601 WBP196601 WLL196601 WVH196601 C262137 IV262137 SR262137 ACN262137 AMJ262137 AWF262137 BGB262137 BPX262137 BZT262137 CJP262137 CTL262137 DDH262137 DND262137 DWZ262137 EGV262137 EQR262137 FAN262137 FKJ262137 FUF262137 GEB262137 GNX262137 GXT262137 HHP262137 HRL262137 IBH262137 ILD262137 IUZ262137 JEV262137 JOR262137 JYN262137 KIJ262137 KSF262137 LCB262137 LLX262137 LVT262137 MFP262137 MPL262137 MZH262137 NJD262137 NSZ262137 OCV262137 OMR262137 OWN262137 PGJ262137 PQF262137 QAB262137 QJX262137 QTT262137 RDP262137 RNL262137 RXH262137 SHD262137 SQZ262137 TAV262137 TKR262137 TUN262137 UEJ262137 UOF262137 UYB262137 VHX262137 VRT262137 WBP262137 WLL262137 WVH262137 C327673 IV327673 SR327673 ACN327673 AMJ327673 AWF327673 BGB327673 BPX327673 BZT327673 CJP327673 CTL327673 DDH327673 DND327673 DWZ327673 EGV327673 EQR327673 FAN327673 FKJ327673 FUF327673 GEB327673 GNX327673 GXT327673 HHP327673 HRL327673 IBH327673 ILD327673 IUZ327673 JEV327673 JOR327673 JYN327673 KIJ327673 KSF327673 LCB327673 LLX327673 LVT327673 MFP327673 MPL327673 MZH327673 NJD327673 NSZ327673 OCV327673 OMR327673 OWN327673 PGJ327673 PQF327673 QAB327673 QJX327673 QTT327673 RDP327673 RNL327673 RXH327673 SHD327673 SQZ327673 TAV327673 TKR327673 TUN327673 UEJ327673 UOF327673 UYB327673 VHX327673 VRT327673 WBP327673 WLL327673 WVH327673 C393209 IV393209 SR393209 ACN393209 AMJ393209 AWF393209 BGB393209 BPX393209 BZT393209 CJP393209 CTL393209 DDH393209 DND393209 DWZ393209 EGV393209 EQR393209 FAN393209 FKJ393209 FUF393209 GEB393209 GNX393209 GXT393209 HHP393209 HRL393209 IBH393209 ILD393209 IUZ393209 JEV393209 JOR393209 JYN393209 KIJ393209 KSF393209 LCB393209 LLX393209 LVT393209 MFP393209 MPL393209 MZH393209 NJD393209 NSZ393209 OCV393209 OMR393209 OWN393209 PGJ393209 PQF393209 QAB393209 QJX393209 QTT393209 RDP393209 RNL393209 RXH393209 SHD393209 SQZ393209 TAV393209 TKR393209 TUN393209 UEJ393209 UOF393209 UYB393209 VHX393209 VRT393209 WBP393209 WLL393209 WVH393209 C458745 IV458745 SR458745 ACN458745 AMJ458745 AWF458745 BGB458745 BPX458745 BZT458745 CJP458745 CTL458745 DDH458745 DND458745 DWZ458745 EGV458745 EQR458745 FAN458745 FKJ458745 FUF458745 GEB458745 GNX458745 GXT458745 HHP458745 HRL458745 IBH458745 ILD458745 IUZ458745 JEV458745 JOR458745 JYN458745 KIJ458745 KSF458745 LCB458745 LLX458745 LVT458745 MFP458745 MPL458745 MZH458745 NJD458745 NSZ458745 OCV458745 OMR458745 OWN458745 PGJ458745 PQF458745 QAB458745 QJX458745 QTT458745 RDP458745 RNL458745 RXH458745 SHD458745 SQZ458745 TAV458745 TKR458745 TUN458745 UEJ458745 UOF458745 UYB458745 VHX458745 VRT458745 WBP458745 WLL458745 WVH458745 C524281 IV524281 SR524281 ACN524281 AMJ524281 AWF524281 BGB524281 BPX524281 BZT524281 CJP524281 CTL524281 DDH524281 DND524281 DWZ524281 EGV524281 EQR524281 FAN524281 FKJ524281 FUF524281 GEB524281 GNX524281 GXT524281 HHP524281 HRL524281 IBH524281 ILD524281 IUZ524281 JEV524281 JOR524281 JYN524281 KIJ524281 KSF524281 LCB524281 LLX524281 LVT524281 MFP524281 MPL524281 MZH524281 NJD524281 NSZ524281 OCV524281 OMR524281 OWN524281 PGJ524281 PQF524281 QAB524281 QJX524281 QTT524281 RDP524281 RNL524281 RXH524281 SHD524281 SQZ524281 TAV524281 TKR524281 TUN524281 UEJ524281 UOF524281 UYB524281 VHX524281 VRT524281 WBP524281 WLL524281 WVH524281 C589817 IV589817 SR589817 ACN589817 AMJ589817 AWF589817 BGB589817 BPX589817 BZT589817 CJP589817 CTL589817 DDH589817 DND589817 DWZ589817 EGV589817 EQR589817 FAN589817 FKJ589817 FUF589817 GEB589817 GNX589817 GXT589817 HHP589817 HRL589817 IBH589817 ILD589817 IUZ589817 JEV589817 JOR589817 JYN589817 KIJ589817 KSF589817 LCB589817 LLX589817 LVT589817 MFP589817 MPL589817 MZH589817 NJD589817 NSZ589817 OCV589817 OMR589817 OWN589817 PGJ589817 PQF589817 QAB589817 QJX589817 QTT589817 RDP589817 RNL589817 RXH589817 SHD589817 SQZ589817 TAV589817 TKR589817 TUN589817 UEJ589817 UOF589817 UYB589817 VHX589817 VRT589817 WBP589817 WLL589817 WVH589817 C655353 IV655353 SR655353 ACN655353 AMJ655353 AWF655353 BGB655353 BPX655353 BZT655353 CJP655353 CTL655353 DDH655353 DND655353 DWZ655353 EGV655353 EQR655353 FAN655353 FKJ655353 FUF655353 GEB655353 GNX655353 GXT655353 HHP655353 HRL655353 IBH655353 ILD655353 IUZ655353 JEV655353 JOR655353 JYN655353 KIJ655353 KSF655353 LCB655353 LLX655353 LVT655353 MFP655353 MPL655353 MZH655353 NJD655353 NSZ655353 OCV655353 OMR655353 OWN655353 PGJ655353 PQF655353 QAB655353 QJX655353 QTT655353 RDP655353 RNL655353 RXH655353 SHD655353 SQZ655353 TAV655353 TKR655353 TUN655353 UEJ655353 UOF655353 UYB655353 VHX655353 VRT655353 WBP655353 WLL655353 WVH655353 C720889 IV720889 SR720889 ACN720889 AMJ720889 AWF720889 BGB720889 BPX720889 BZT720889 CJP720889 CTL720889 DDH720889 DND720889 DWZ720889 EGV720889 EQR720889 FAN720889 FKJ720889 FUF720889 GEB720889 GNX720889 GXT720889 HHP720889 HRL720889 IBH720889 ILD720889 IUZ720889 JEV720889 JOR720889 JYN720889 KIJ720889 KSF720889 LCB720889 LLX720889 LVT720889 MFP720889 MPL720889 MZH720889 NJD720889 NSZ720889 OCV720889 OMR720889 OWN720889 PGJ720889 PQF720889 QAB720889 QJX720889 QTT720889 RDP720889 RNL720889 RXH720889 SHD720889 SQZ720889 TAV720889 TKR720889 TUN720889 UEJ720889 UOF720889 UYB720889 VHX720889 VRT720889 WBP720889 WLL720889 WVH720889 C786425 IV786425 SR786425 ACN786425 AMJ786425 AWF786425 BGB786425 BPX786425 BZT786425 CJP786425 CTL786425 DDH786425 DND786425 DWZ786425 EGV786425 EQR786425 FAN786425 FKJ786425 FUF786425 GEB786425 GNX786425 GXT786425 HHP786425 HRL786425 IBH786425 ILD786425 IUZ786425 JEV786425 JOR786425 JYN786425 KIJ786425 KSF786425 LCB786425 LLX786425 LVT786425 MFP786425 MPL786425 MZH786425 NJD786425 NSZ786425 OCV786425 OMR786425 OWN786425 PGJ786425 PQF786425 QAB786425 QJX786425 QTT786425 RDP786425 RNL786425 RXH786425 SHD786425 SQZ786425 TAV786425 TKR786425 TUN786425 UEJ786425 UOF786425 UYB786425 VHX786425 VRT786425 WBP786425 WLL786425 WVH786425 C851961 IV851961 SR851961 ACN851961 AMJ851961 AWF851961 BGB851961 BPX851961 BZT851961 CJP851961 CTL851961 DDH851961 DND851961 DWZ851961 EGV851961 EQR851961 FAN851961 FKJ851961 FUF851961 GEB851961 GNX851961 GXT851961 HHP851961 HRL851961 IBH851961 ILD851961 IUZ851961 JEV851961 JOR851961 JYN851961 KIJ851961 KSF851961 LCB851961 LLX851961 LVT851961 MFP851961 MPL851961 MZH851961 NJD851961 NSZ851961 OCV851961 OMR851961 OWN851961 PGJ851961 PQF851961 QAB851961 QJX851961 QTT851961 RDP851961 RNL851961 RXH851961 SHD851961 SQZ851961 TAV851961 TKR851961 TUN851961 UEJ851961 UOF851961 UYB851961 VHX851961 VRT851961 WBP851961 WLL851961 WVH851961 C917497 IV917497 SR917497 ACN917497 AMJ917497 AWF917497 BGB917497 BPX917497 BZT917497 CJP917497 CTL917497 DDH917497 DND917497 DWZ917497 EGV917497 EQR917497 FAN917497 FKJ917497 FUF917497 GEB917497 GNX917497 GXT917497 HHP917497 HRL917497 IBH917497 ILD917497 IUZ917497 JEV917497 JOR917497 JYN917497 KIJ917497 KSF917497 LCB917497 LLX917497 LVT917497 MFP917497 MPL917497 MZH917497 NJD917497 NSZ917497 OCV917497 OMR917497 OWN917497 PGJ917497 PQF917497 QAB917497 QJX917497 QTT917497 RDP917497 RNL917497 RXH917497 SHD917497 SQZ917497 TAV917497 TKR917497 TUN917497 UEJ917497 UOF917497 UYB917497 VHX917497 VRT917497 WBP917497 WLL917497 WVH917497 C983033 IV983033 SR983033 ACN983033 AMJ983033 AWF983033 BGB983033 BPX983033 BZT983033 CJP983033 CTL983033 DDH983033 DND983033 DWZ983033 EGV983033 EQR983033 FAN983033 FKJ983033 FUF983033 GEB983033 GNX983033 GXT983033 HHP983033 HRL983033 IBH983033 ILD983033 IUZ983033 JEV983033 JOR983033 JYN983033 KIJ983033 KSF983033 LCB983033 LLX983033 LVT983033 MFP983033 MPL983033 MZH983033 NJD983033 NSZ983033 OCV983033 OMR983033 OWN983033 PGJ983033 PQF983033 QAB983033 QJX983033 QTT983033 RDP983033 RNL983033 RXH983033 SHD983033 SQZ983033 TAV983033 TKR983033 TUN983033 UEJ983033 UOF983033 UYB983033 VHX983033 VRT983033 WBP983033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33 A65529 IS65529 SO65529 ACK65529 AMG65529 AWC65529 BFY65529 BPU65529 BZQ65529 CJM65529 CTI65529 DDE65529 DNA65529 DWW65529 EGS65529 EQO65529 FAK65529 FKG65529 FUC65529 GDY65529 GNU65529 GXQ65529 HHM65529 HRI65529 IBE65529 ILA65529 IUW65529 JES65529 JOO65529 JYK65529 KIG65529 KSC65529 LBY65529 LLU65529 LVQ65529 MFM65529 MPI65529 MZE65529 NJA65529 NSW65529 OCS65529 OMO65529 OWK65529 PGG65529 PQC65529 PZY65529 QJU65529 QTQ65529 RDM65529 RNI65529 RXE65529 SHA65529 SQW65529 TAS65529 TKO65529 TUK65529 UEG65529 UOC65529 UXY65529 VHU65529 VRQ65529 WBM65529 WLI65529 WVE65529 A131065 IS131065 SO131065 ACK131065 AMG131065 AWC131065 BFY131065 BPU131065 BZQ131065 CJM131065 CTI131065 DDE131065 DNA131065 DWW131065 EGS131065 EQO131065 FAK131065 FKG131065 FUC131065 GDY131065 GNU131065 GXQ131065 HHM131065 HRI131065 IBE131065 ILA131065 IUW131065 JES131065 JOO131065 JYK131065 KIG131065 KSC131065 LBY131065 LLU131065 LVQ131065 MFM131065 MPI131065 MZE131065 NJA131065 NSW131065 OCS131065 OMO131065 OWK131065 PGG131065 PQC131065 PZY131065 QJU131065 QTQ131065 RDM131065 RNI131065 RXE131065 SHA131065 SQW131065 TAS131065 TKO131065 TUK131065 UEG131065 UOC131065 UXY131065 VHU131065 VRQ131065 WBM131065 WLI131065 WVE131065 A196601 IS196601 SO196601 ACK196601 AMG196601 AWC196601 BFY196601 BPU196601 BZQ196601 CJM196601 CTI196601 DDE196601 DNA196601 DWW196601 EGS196601 EQO196601 FAK196601 FKG196601 FUC196601 GDY196601 GNU196601 GXQ196601 HHM196601 HRI196601 IBE196601 ILA196601 IUW196601 JES196601 JOO196601 JYK196601 KIG196601 KSC196601 LBY196601 LLU196601 LVQ196601 MFM196601 MPI196601 MZE196601 NJA196601 NSW196601 OCS196601 OMO196601 OWK196601 PGG196601 PQC196601 PZY196601 QJU196601 QTQ196601 RDM196601 RNI196601 RXE196601 SHA196601 SQW196601 TAS196601 TKO196601 TUK196601 UEG196601 UOC196601 UXY196601 VHU196601 VRQ196601 WBM196601 WLI196601 WVE196601 A262137 IS262137 SO262137 ACK262137 AMG262137 AWC262137 BFY262137 BPU262137 BZQ262137 CJM262137 CTI262137 DDE262137 DNA262137 DWW262137 EGS262137 EQO262137 FAK262137 FKG262137 FUC262137 GDY262137 GNU262137 GXQ262137 HHM262137 HRI262137 IBE262137 ILA262137 IUW262137 JES262137 JOO262137 JYK262137 KIG262137 KSC262137 LBY262137 LLU262137 LVQ262137 MFM262137 MPI262137 MZE262137 NJA262137 NSW262137 OCS262137 OMO262137 OWK262137 PGG262137 PQC262137 PZY262137 QJU262137 QTQ262137 RDM262137 RNI262137 RXE262137 SHA262137 SQW262137 TAS262137 TKO262137 TUK262137 UEG262137 UOC262137 UXY262137 VHU262137 VRQ262137 WBM262137 WLI262137 WVE262137 A327673 IS327673 SO327673 ACK327673 AMG327673 AWC327673 BFY327673 BPU327673 BZQ327673 CJM327673 CTI327673 DDE327673 DNA327673 DWW327673 EGS327673 EQO327673 FAK327673 FKG327673 FUC327673 GDY327673 GNU327673 GXQ327673 HHM327673 HRI327673 IBE327673 ILA327673 IUW327673 JES327673 JOO327673 JYK327673 KIG327673 KSC327673 LBY327673 LLU327673 LVQ327673 MFM327673 MPI327673 MZE327673 NJA327673 NSW327673 OCS327673 OMO327673 OWK327673 PGG327673 PQC327673 PZY327673 QJU327673 QTQ327673 RDM327673 RNI327673 RXE327673 SHA327673 SQW327673 TAS327673 TKO327673 TUK327673 UEG327673 UOC327673 UXY327673 VHU327673 VRQ327673 WBM327673 WLI327673 WVE327673 A393209 IS393209 SO393209 ACK393209 AMG393209 AWC393209 BFY393209 BPU393209 BZQ393209 CJM393209 CTI393209 DDE393209 DNA393209 DWW393209 EGS393209 EQO393209 FAK393209 FKG393209 FUC393209 GDY393209 GNU393209 GXQ393209 HHM393209 HRI393209 IBE393209 ILA393209 IUW393209 JES393209 JOO393209 JYK393209 KIG393209 KSC393209 LBY393209 LLU393209 LVQ393209 MFM393209 MPI393209 MZE393209 NJA393209 NSW393209 OCS393209 OMO393209 OWK393209 PGG393209 PQC393209 PZY393209 QJU393209 QTQ393209 RDM393209 RNI393209 RXE393209 SHA393209 SQW393209 TAS393209 TKO393209 TUK393209 UEG393209 UOC393209 UXY393209 VHU393209 VRQ393209 WBM393209 WLI393209 WVE393209 A458745 IS458745 SO458745 ACK458745 AMG458745 AWC458745 BFY458745 BPU458745 BZQ458745 CJM458745 CTI458745 DDE458745 DNA458745 DWW458745 EGS458745 EQO458745 FAK458745 FKG458745 FUC458745 GDY458745 GNU458745 GXQ458745 HHM458745 HRI458745 IBE458745 ILA458745 IUW458745 JES458745 JOO458745 JYK458745 KIG458745 KSC458745 LBY458745 LLU458745 LVQ458745 MFM458745 MPI458745 MZE458745 NJA458745 NSW458745 OCS458745 OMO458745 OWK458745 PGG458745 PQC458745 PZY458745 QJU458745 QTQ458745 RDM458745 RNI458745 RXE458745 SHA458745 SQW458745 TAS458745 TKO458745 TUK458745 UEG458745 UOC458745 UXY458745 VHU458745 VRQ458745 WBM458745 WLI458745 WVE458745 A524281 IS524281 SO524281 ACK524281 AMG524281 AWC524281 BFY524281 BPU524281 BZQ524281 CJM524281 CTI524281 DDE524281 DNA524281 DWW524281 EGS524281 EQO524281 FAK524281 FKG524281 FUC524281 GDY524281 GNU524281 GXQ524281 HHM524281 HRI524281 IBE524281 ILA524281 IUW524281 JES524281 JOO524281 JYK524281 KIG524281 KSC524281 LBY524281 LLU524281 LVQ524281 MFM524281 MPI524281 MZE524281 NJA524281 NSW524281 OCS524281 OMO524281 OWK524281 PGG524281 PQC524281 PZY524281 QJU524281 QTQ524281 RDM524281 RNI524281 RXE524281 SHA524281 SQW524281 TAS524281 TKO524281 TUK524281 UEG524281 UOC524281 UXY524281 VHU524281 VRQ524281 WBM524281 WLI524281 WVE524281 A589817 IS589817 SO589817 ACK589817 AMG589817 AWC589817 BFY589817 BPU589817 BZQ589817 CJM589817 CTI589817 DDE589817 DNA589817 DWW589817 EGS589817 EQO589817 FAK589817 FKG589817 FUC589817 GDY589817 GNU589817 GXQ589817 HHM589817 HRI589817 IBE589817 ILA589817 IUW589817 JES589817 JOO589817 JYK589817 KIG589817 KSC589817 LBY589817 LLU589817 LVQ589817 MFM589817 MPI589817 MZE589817 NJA589817 NSW589817 OCS589817 OMO589817 OWK589817 PGG589817 PQC589817 PZY589817 QJU589817 QTQ589817 RDM589817 RNI589817 RXE589817 SHA589817 SQW589817 TAS589817 TKO589817 TUK589817 UEG589817 UOC589817 UXY589817 VHU589817 VRQ589817 WBM589817 WLI589817 WVE589817 A655353 IS655353 SO655353 ACK655353 AMG655353 AWC655353 BFY655353 BPU655353 BZQ655353 CJM655353 CTI655353 DDE655353 DNA655353 DWW655353 EGS655353 EQO655353 FAK655353 FKG655353 FUC655353 GDY655353 GNU655353 GXQ655353 HHM655353 HRI655353 IBE655353 ILA655353 IUW655353 JES655353 JOO655353 JYK655353 KIG655353 KSC655353 LBY655353 LLU655353 LVQ655353 MFM655353 MPI655353 MZE655353 NJA655353 NSW655353 OCS655353 OMO655353 OWK655353 PGG655353 PQC655353 PZY655353 QJU655353 QTQ655353 RDM655353 RNI655353 RXE655353 SHA655353 SQW655353 TAS655353 TKO655353 TUK655353 UEG655353 UOC655353 UXY655353 VHU655353 VRQ655353 WBM655353 WLI655353 WVE655353 A720889 IS720889 SO720889 ACK720889 AMG720889 AWC720889 BFY720889 BPU720889 BZQ720889 CJM720889 CTI720889 DDE720889 DNA720889 DWW720889 EGS720889 EQO720889 FAK720889 FKG720889 FUC720889 GDY720889 GNU720889 GXQ720889 HHM720889 HRI720889 IBE720889 ILA720889 IUW720889 JES720889 JOO720889 JYK720889 KIG720889 KSC720889 LBY720889 LLU720889 LVQ720889 MFM720889 MPI720889 MZE720889 NJA720889 NSW720889 OCS720889 OMO720889 OWK720889 PGG720889 PQC720889 PZY720889 QJU720889 QTQ720889 RDM720889 RNI720889 RXE720889 SHA720889 SQW720889 TAS720889 TKO720889 TUK720889 UEG720889 UOC720889 UXY720889 VHU720889 VRQ720889 WBM720889 WLI720889 WVE720889 A786425 IS786425 SO786425 ACK786425 AMG786425 AWC786425 BFY786425 BPU786425 BZQ786425 CJM786425 CTI786425 DDE786425 DNA786425 DWW786425 EGS786425 EQO786425 FAK786425 FKG786425 FUC786425 GDY786425 GNU786425 GXQ786425 HHM786425 HRI786425 IBE786425 ILA786425 IUW786425 JES786425 JOO786425 JYK786425 KIG786425 KSC786425 LBY786425 LLU786425 LVQ786425 MFM786425 MPI786425 MZE786425 NJA786425 NSW786425 OCS786425 OMO786425 OWK786425 PGG786425 PQC786425 PZY786425 QJU786425 QTQ786425 RDM786425 RNI786425 RXE786425 SHA786425 SQW786425 TAS786425 TKO786425 TUK786425 UEG786425 UOC786425 UXY786425 VHU786425 VRQ786425 WBM786425 WLI786425 WVE786425 A851961 IS851961 SO851961 ACK851961 AMG851961 AWC851961 BFY851961 BPU851961 BZQ851961 CJM851961 CTI851961 DDE851961 DNA851961 DWW851961 EGS851961 EQO851961 FAK851961 FKG851961 FUC851961 GDY851961 GNU851961 GXQ851961 HHM851961 HRI851961 IBE851961 ILA851961 IUW851961 JES851961 JOO851961 JYK851961 KIG851961 KSC851961 LBY851961 LLU851961 LVQ851961 MFM851961 MPI851961 MZE851961 NJA851961 NSW851961 OCS851961 OMO851961 OWK851961 PGG851961 PQC851961 PZY851961 QJU851961 QTQ851961 RDM851961 RNI851961 RXE851961 SHA851961 SQW851961 TAS851961 TKO851961 TUK851961 UEG851961 UOC851961 UXY851961 VHU851961 VRQ851961 WBM851961 WLI851961 WVE851961 A917497 IS917497 SO917497 ACK917497 AMG917497 AWC917497 BFY917497 BPU917497 BZQ917497 CJM917497 CTI917497 DDE917497 DNA917497 DWW917497 EGS917497 EQO917497 FAK917497 FKG917497 FUC917497 GDY917497 GNU917497 GXQ917497 HHM917497 HRI917497 IBE917497 ILA917497 IUW917497 JES917497 JOO917497 JYK917497 KIG917497 KSC917497 LBY917497 LLU917497 LVQ917497 MFM917497 MPI917497 MZE917497 NJA917497 NSW917497 OCS917497 OMO917497 OWK917497 PGG917497 PQC917497 PZY917497 QJU917497 QTQ917497 RDM917497 RNI917497 RXE917497 SHA917497 SQW917497 TAS917497 TKO917497 TUK917497 UEG917497 UOC917497 UXY917497 VHU917497 VRQ917497 WBM917497 WLI917497 WVE917497 A983033 IS983033 SO983033 ACK983033 AMG983033 AWC983033 BFY983033 BPU983033 BZQ983033 CJM983033 CTI983033 DDE983033 DNA983033 DWW983033 EGS983033 EQO983033 FAK983033 FKG983033 FUC983033 GDY983033 GNU983033 GXQ983033 HHM983033 HRI983033 IBE983033 ILA983033 IUW983033 JES983033 JOO983033 JYK983033 KIG983033 KSC983033 LBY983033 LLU983033 LVQ983033 MFM983033 MPI983033 MZE983033 NJA983033 NSW983033 OCS983033 OMO983033 OWK983033 PGG983033 PQC983033 PZY983033 QJU983033 QTQ983033 RDM983033 RNI983033 RXE983033 SHA983033 SQW983033 TAS983033 TKO983033 TUK983033 UEG983033 UOC983033 UXY983033 VHU983033 VRQ983033 WBM983033 WLI983033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2:Z132"/>
  <sheetViews>
    <sheetView zoomScale="60" zoomScaleNormal="60" workbookViewId="0">
      <selection activeCell="D14" sqref="D14"/>
    </sheetView>
  </sheetViews>
  <sheetFormatPr baseColWidth="10" defaultRowHeight="15"/>
  <cols>
    <col min="1" max="1" width="3.140625" style="1" bestFit="1" customWidth="1"/>
    <col min="2" max="2" width="110.140625" style="1" customWidth="1"/>
    <col min="3" max="3" width="31.140625" style="1" customWidth="1"/>
    <col min="4" max="4" width="35.42578125" style="1" customWidth="1"/>
    <col min="5" max="5" width="27.5703125" style="1" customWidth="1"/>
    <col min="6" max="6" width="49" style="1" customWidth="1"/>
    <col min="7" max="7" width="43" style="1" customWidth="1"/>
    <col min="8" max="8" width="27.85546875" style="1" customWidth="1"/>
    <col min="9" max="9" width="25.42578125" style="1" customWidth="1"/>
    <col min="10" max="10" width="41.140625" style="1" customWidth="1"/>
    <col min="11" max="11" width="31.85546875" style="1" customWidth="1"/>
    <col min="12" max="12" width="45.28515625" style="1" customWidth="1"/>
    <col min="13" max="13" width="23" style="1" customWidth="1"/>
    <col min="14" max="14" width="22.140625" style="1" customWidth="1"/>
    <col min="15" max="15" width="26.140625" style="1" customWidth="1"/>
    <col min="16" max="16" width="24.140625" style="1" customWidth="1"/>
    <col min="17" max="17" width="41"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1016</v>
      </c>
      <c r="C6" s="1258" t="s">
        <v>3015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146</v>
      </c>
      <c r="C10" s="1289">
        <v>10</v>
      </c>
      <c r="D10" s="1289"/>
      <c r="E10" s="1290"/>
      <c r="F10" s="6"/>
      <c r="G10" s="6"/>
      <c r="H10" s="6"/>
      <c r="I10" s="6"/>
      <c r="J10" s="6"/>
      <c r="K10" s="6"/>
      <c r="L10" s="6"/>
      <c r="M10" s="6"/>
      <c r="N10" s="7"/>
    </row>
    <row r="11" spans="2:16" ht="16.5" thickBot="1">
      <c r="B11" s="8" t="s">
        <v>8</v>
      </c>
      <c r="C11" s="9">
        <v>41976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812"/>
      <c r="C14" s="813"/>
      <c r="D14" s="613" t="s">
        <v>10</v>
      </c>
      <c r="E14" s="613" t="s">
        <v>11</v>
      </c>
      <c r="F14" s="613" t="s">
        <v>12</v>
      </c>
      <c r="G14" s="776"/>
      <c r="I14" s="19"/>
      <c r="J14" s="19"/>
      <c r="K14" s="19"/>
      <c r="L14" s="19"/>
      <c r="M14" s="19"/>
      <c r="N14" s="16"/>
    </row>
    <row r="15" spans="2:16" ht="46.5" customHeight="1">
      <c r="B15" s="812" t="s">
        <v>3016</v>
      </c>
      <c r="C15" s="886"/>
      <c r="D15" s="613">
        <v>10</v>
      </c>
      <c r="E15" s="20">
        <v>1346941245</v>
      </c>
      <c r="F15" s="208">
        <v>645</v>
      </c>
      <c r="G15" s="779"/>
      <c r="I15" s="23"/>
      <c r="J15" s="23"/>
      <c r="K15" s="23"/>
      <c r="L15" s="23"/>
      <c r="M15" s="23"/>
      <c r="N15" s="16"/>
    </row>
    <row r="16" spans="2:16" ht="15.75" thickBot="1">
      <c r="B16" s="1263" t="s">
        <v>13</v>
      </c>
      <c r="C16" s="1264"/>
      <c r="D16" s="613"/>
      <c r="E16" s="28">
        <f>+SUM(E15:E15)</f>
        <v>1346941245</v>
      </c>
      <c r="F16" s="29">
        <f>+SUM(F15:F15)</f>
        <v>645</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34">
        <f>+F16*0.8</f>
        <v>516</v>
      </c>
      <c r="D18" s="266"/>
      <c r="E18" s="36">
        <f>E16</f>
        <v>1346941245</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632" t="s">
        <v>184</v>
      </c>
      <c r="D24" s="632"/>
      <c r="E24"/>
      <c r="F24"/>
      <c r="G24"/>
      <c r="H24"/>
      <c r="I24" s="15"/>
      <c r="J24" s="15"/>
      <c r="K24" s="15"/>
      <c r="L24" s="15"/>
      <c r="M24" s="15"/>
      <c r="N24" s="16"/>
    </row>
    <row r="25" spans="1:14">
      <c r="A25" s="773"/>
      <c r="B25" s="44" t="s">
        <v>21</v>
      </c>
      <c r="C25" s="632" t="s">
        <v>184</v>
      </c>
      <c r="D25" s="632"/>
      <c r="E25"/>
      <c r="F25"/>
      <c r="G25"/>
      <c r="H25"/>
      <c r="I25" s="15"/>
      <c r="J25" s="15"/>
      <c r="K25" s="15"/>
      <c r="L25" s="15"/>
      <c r="M25" s="15"/>
      <c r="N25" s="16"/>
    </row>
    <row r="26" spans="1:14">
      <c r="A26" s="773"/>
      <c r="B26" s="44" t="s">
        <v>22</v>
      </c>
      <c r="C26" s="632"/>
      <c r="D26" s="632" t="s">
        <v>184</v>
      </c>
      <c r="E26"/>
      <c r="F26"/>
      <c r="G26"/>
      <c r="H26"/>
      <c r="I26" s="15"/>
      <c r="J26" s="15"/>
      <c r="K26" s="15"/>
      <c r="L26" s="15"/>
      <c r="M26" s="15"/>
      <c r="N26" s="16"/>
    </row>
    <row r="27" spans="1:14">
      <c r="A27" s="773"/>
      <c r="B27" s="110" t="s">
        <v>23</v>
      </c>
      <c r="C27" s="632"/>
      <c r="D27" s="632" t="s">
        <v>184</v>
      </c>
      <c r="E27" t="s">
        <v>3046</v>
      </c>
      <c r="F27"/>
      <c r="G27"/>
      <c r="H27"/>
      <c r="I27" s="15"/>
      <c r="J27" s="15"/>
      <c r="K27" s="15"/>
      <c r="L27" s="15"/>
      <c r="M27" s="15"/>
      <c r="N27" s="16"/>
    </row>
    <row r="28" spans="1:14">
      <c r="A28" s="773"/>
      <c r="B28" s="110" t="s">
        <v>1017</v>
      </c>
      <c r="C28" s="632"/>
      <c r="D28" s="632"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c r="C30"/>
      <c r="D30"/>
      <c r="E30"/>
      <c r="F30"/>
      <c r="G30"/>
      <c r="H30"/>
      <c r="I30" s="15"/>
      <c r="J30" s="15"/>
      <c r="K30" s="15"/>
      <c r="L30" s="15"/>
      <c r="M30" s="15"/>
      <c r="N30" s="16"/>
    </row>
    <row r="31" spans="1:14">
      <c r="A31" s="773"/>
      <c r="B31" s="42" t="s">
        <v>25</v>
      </c>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c r="C33"/>
      <c r="D33"/>
      <c r="E33"/>
      <c r="F33"/>
      <c r="G33"/>
      <c r="H33"/>
      <c r="I33" s="15"/>
      <c r="J33" s="15"/>
      <c r="K33" s="15"/>
      <c r="L33" s="15"/>
      <c r="M33" s="15"/>
      <c r="N33" s="16"/>
    </row>
    <row r="34" spans="1:26">
      <c r="A34" s="773"/>
      <c r="B34" s="43" t="s">
        <v>17</v>
      </c>
      <c r="C34" s="43" t="s">
        <v>26</v>
      </c>
      <c r="D34" s="615" t="s">
        <v>27</v>
      </c>
      <c r="E34" s="615" t="s">
        <v>28</v>
      </c>
      <c r="F34"/>
      <c r="G34"/>
      <c r="H34"/>
      <c r="I34" s="15"/>
      <c r="J34" s="15"/>
      <c r="K34" s="15"/>
      <c r="L34" s="15"/>
      <c r="M34" s="15"/>
      <c r="N34" s="16"/>
    </row>
    <row r="35" spans="1:26" ht="28.5">
      <c r="A35" s="773"/>
      <c r="B35" s="49" t="s">
        <v>29</v>
      </c>
      <c r="C35" s="50">
        <v>40</v>
      </c>
      <c r="D35" s="605">
        <f>+D131</f>
        <v>0</v>
      </c>
      <c r="E35" s="1265">
        <f>+D35+D36</f>
        <v>0</v>
      </c>
      <c r="F35"/>
      <c r="G35"/>
      <c r="H35"/>
      <c r="I35" s="15"/>
      <c r="J35" s="15"/>
      <c r="K35" s="15"/>
      <c r="L35" s="15"/>
      <c r="M35" s="15"/>
      <c r="N35" s="16"/>
    </row>
    <row r="36" spans="1:26" ht="42.75">
      <c r="A36" s="773"/>
      <c r="B36" s="49" t="s">
        <v>30</v>
      </c>
      <c r="C36" s="50">
        <v>60</v>
      </c>
      <c r="D36" s="605">
        <v>0</v>
      </c>
      <c r="E36" s="1266"/>
      <c r="F36"/>
      <c r="G36"/>
      <c r="H36"/>
      <c r="I36" s="15"/>
      <c r="J36" s="15"/>
      <c r="K36" s="15"/>
      <c r="L36" s="15"/>
      <c r="M36" s="15"/>
      <c r="N36" s="16"/>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c r="A39" s="773"/>
      <c r="C39" s="40"/>
      <c r="D39" s="23"/>
      <c r="E39" s="41"/>
      <c r="F39" s="37"/>
      <c r="G39" s="37"/>
      <c r="H39" s="37"/>
      <c r="I39" s="38"/>
      <c r="J39" s="38"/>
      <c r="K39" s="38"/>
      <c r="L39" s="38"/>
      <c r="M39" s="566"/>
      <c r="N39" s="103"/>
    </row>
    <row r="40" spans="1:26" ht="15.75" thickBot="1">
      <c r="M40" s="1396"/>
      <c r="N40" s="1396"/>
    </row>
    <row r="41" spans="1:26">
      <c r="B41" s="42" t="s">
        <v>32</v>
      </c>
      <c r="M41" s="51"/>
      <c r="N41" s="51"/>
    </row>
    <row r="42" spans="1:26" ht="15.75" thickBot="1">
      <c r="M42" s="51"/>
      <c r="N42" s="51"/>
    </row>
    <row r="43" spans="1:26" s="15" customFormat="1" ht="109.5" customHeight="1">
      <c r="B43" s="52" t="s">
        <v>33</v>
      </c>
      <c r="C43" s="52" t="s">
        <v>34</v>
      </c>
      <c r="D43" s="52" t="s">
        <v>35</v>
      </c>
      <c r="E43" s="52" t="s">
        <v>36</v>
      </c>
      <c r="F43" s="52" t="s">
        <v>37</v>
      </c>
      <c r="G43" s="52" t="s">
        <v>38</v>
      </c>
      <c r="H43" s="52" t="s">
        <v>39</v>
      </c>
      <c r="I43" s="52" t="s">
        <v>40</v>
      </c>
      <c r="J43" s="52" t="s">
        <v>41</v>
      </c>
      <c r="K43" s="52" t="s">
        <v>42</v>
      </c>
      <c r="L43" s="52" t="s">
        <v>43</v>
      </c>
      <c r="M43" s="53" t="s">
        <v>44</v>
      </c>
      <c r="N43" s="52" t="s">
        <v>45</v>
      </c>
      <c r="O43" s="52" t="s">
        <v>46</v>
      </c>
      <c r="P43" s="54" t="s">
        <v>47</v>
      </c>
      <c r="Q43" s="54" t="s">
        <v>48</v>
      </c>
    </row>
    <row r="44" spans="1:26" s="162" customFormat="1" ht="115.5" customHeight="1">
      <c r="A44" s="150">
        <v>1</v>
      </c>
      <c r="B44" s="152" t="s">
        <v>3047</v>
      </c>
      <c r="C44" s="152" t="s">
        <v>3047</v>
      </c>
      <c r="D44" s="152"/>
      <c r="E44" s="516" t="s">
        <v>3048</v>
      </c>
      <c r="F44" s="152" t="s">
        <v>3049</v>
      </c>
      <c r="G44" s="512" t="s">
        <v>53</v>
      </c>
      <c r="H44" s="519">
        <v>40983</v>
      </c>
      <c r="I44" s="519">
        <v>41274</v>
      </c>
      <c r="J44" s="514" t="s">
        <v>19</v>
      </c>
      <c r="K44" s="567">
        <v>9</v>
      </c>
      <c r="L44" s="514"/>
      <c r="M44" s="516">
        <v>645</v>
      </c>
      <c r="N44" s="543" t="s">
        <v>223</v>
      </c>
      <c r="O44" s="544">
        <v>1233600000</v>
      </c>
      <c r="P44" s="1003">
        <v>4</v>
      </c>
      <c r="Q44" s="174" t="s">
        <v>3050</v>
      </c>
      <c r="R44" s="175"/>
      <c r="S44" s="175"/>
      <c r="T44" s="175"/>
      <c r="U44" s="175"/>
      <c r="V44" s="175"/>
      <c r="W44" s="175"/>
      <c r="X44" s="175"/>
      <c r="Y44" s="175"/>
      <c r="Z44" s="175"/>
    </row>
    <row r="45" spans="1:26" s="162" customFormat="1" ht="124.5" customHeight="1">
      <c r="A45" s="150">
        <f>+A44+1</f>
        <v>2</v>
      </c>
      <c r="B45" s="152" t="s">
        <v>3047</v>
      </c>
      <c r="C45" s="152" t="s">
        <v>3047</v>
      </c>
      <c r="D45" s="152"/>
      <c r="E45" s="516" t="s">
        <v>3051</v>
      </c>
      <c r="F45" s="152" t="s">
        <v>3052</v>
      </c>
      <c r="G45" s="152" t="s">
        <v>53</v>
      </c>
      <c r="H45" s="519">
        <v>41333</v>
      </c>
      <c r="I45" s="519">
        <v>41621</v>
      </c>
      <c r="J45" s="514" t="s">
        <v>19</v>
      </c>
      <c r="K45" s="567">
        <v>10</v>
      </c>
      <c r="L45" s="514"/>
      <c r="M45" s="516">
        <v>645</v>
      </c>
      <c r="N45" s="543" t="s">
        <v>223</v>
      </c>
      <c r="O45" s="544">
        <v>2654100000</v>
      </c>
      <c r="P45" s="544"/>
      <c r="Q45" s="174" t="s">
        <v>3053</v>
      </c>
      <c r="R45" s="175"/>
      <c r="S45" s="175"/>
      <c r="T45" s="175"/>
      <c r="U45" s="175"/>
      <c r="V45" s="175"/>
      <c r="W45" s="175"/>
      <c r="X45" s="175"/>
      <c r="Y45" s="175"/>
      <c r="Z45" s="175"/>
    </row>
    <row r="46" spans="1:26" s="162" customFormat="1" ht="159" customHeight="1">
      <c r="A46" s="150">
        <f t="shared" ref="A46" si="0">+A45+1</f>
        <v>3</v>
      </c>
      <c r="B46" s="152" t="s">
        <v>3047</v>
      </c>
      <c r="C46" s="152" t="s">
        <v>3047</v>
      </c>
      <c r="D46" s="152"/>
      <c r="E46" s="516" t="s">
        <v>3054</v>
      </c>
      <c r="F46" s="152" t="s">
        <v>3055</v>
      </c>
      <c r="G46" s="152" t="s">
        <v>53</v>
      </c>
      <c r="H46" s="519">
        <v>41640</v>
      </c>
      <c r="I46" s="1004">
        <v>41854</v>
      </c>
      <c r="J46" s="514" t="s">
        <v>19</v>
      </c>
      <c r="K46" s="567">
        <v>7</v>
      </c>
      <c r="L46" s="514"/>
      <c r="M46" s="516">
        <v>645</v>
      </c>
      <c r="N46" s="543" t="s">
        <v>223</v>
      </c>
      <c r="O46" s="544">
        <v>116884448</v>
      </c>
      <c r="P46" s="544"/>
      <c r="Q46" s="174" t="s">
        <v>3056</v>
      </c>
      <c r="R46" s="175"/>
      <c r="S46" s="175"/>
      <c r="T46" s="175"/>
      <c r="U46" s="175"/>
      <c r="V46" s="175"/>
      <c r="W46" s="175"/>
      <c r="X46" s="175"/>
      <c r="Y46" s="175"/>
      <c r="Z46" s="175"/>
    </row>
    <row r="47" spans="1:26" s="162" customFormat="1" ht="15.75">
      <c r="A47" s="150"/>
      <c r="B47" s="965" t="s">
        <v>28</v>
      </c>
      <c r="C47" s="966"/>
      <c r="D47" s="967"/>
      <c r="E47" s="994"/>
      <c r="F47" s="966"/>
      <c r="G47" s="966"/>
      <c r="H47" s="966"/>
      <c r="I47" s="996"/>
      <c r="J47" s="969"/>
      <c r="K47" s="1005">
        <f>SUM(K44:K46)</f>
        <v>26</v>
      </c>
      <c r="L47" s="970">
        <f>SUM(L44:L46)</f>
        <v>0</v>
      </c>
      <c r="M47" s="971">
        <f>SUM(M44:M46)</f>
        <v>1935</v>
      </c>
      <c r="N47" s="970">
        <f>SUM(N44:N46)</f>
        <v>0</v>
      </c>
      <c r="O47" s="1006">
        <f>SUM(O44:O46)</f>
        <v>4004584448</v>
      </c>
      <c r="P47" s="972"/>
      <c r="Q47" s="973"/>
    </row>
    <row r="48" spans="1:26" s="112" customFormat="1">
      <c r="E48" s="163"/>
    </row>
    <row r="49" spans="2:17" s="112" customFormat="1">
      <c r="B49" s="1253" t="s">
        <v>60</v>
      </c>
      <c r="C49" s="1253" t="s">
        <v>61</v>
      </c>
      <c r="D49" s="1255" t="s">
        <v>62</v>
      </c>
      <c r="E49" s="1255"/>
    </row>
    <row r="50" spans="2:17" s="112" customFormat="1">
      <c r="B50" s="1254"/>
      <c r="C50" s="1254"/>
      <c r="D50" s="625" t="s">
        <v>63</v>
      </c>
      <c r="E50" s="165" t="s">
        <v>64</v>
      </c>
    </row>
    <row r="51" spans="2:17" s="112" customFormat="1" ht="30.6" customHeight="1">
      <c r="B51" s="166" t="s">
        <v>65</v>
      </c>
      <c r="C51" s="572">
        <f>+K47</f>
        <v>26</v>
      </c>
      <c r="D51" s="118"/>
      <c r="E51" s="117" t="s">
        <v>184</v>
      </c>
      <c r="F51" s="168"/>
      <c r="G51" s="168"/>
      <c r="H51" s="168"/>
      <c r="I51" s="168"/>
      <c r="J51" s="168"/>
      <c r="K51" s="574"/>
      <c r="L51" s="574"/>
      <c r="M51" s="168"/>
    </row>
    <row r="52" spans="2:17" s="112" customFormat="1" ht="30" customHeight="1">
      <c r="B52" s="166" t="s">
        <v>66</v>
      </c>
      <c r="C52" s="167">
        <f>+M47</f>
        <v>1935</v>
      </c>
      <c r="D52" s="118"/>
      <c r="E52" s="117" t="s">
        <v>184</v>
      </c>
      <c r="K52" s="574"/>
      <c r="L52" s="574"/>
    </row>
    <row r="53" spans="2:17" s="112" customFormat="1">
      <c r="B53" s="113"/>
      <c r="C53" s="1274"/>
      <c r="D53" s="1274"/>
      <c r="E53" s="1274"/>
      <c r="F53" s="1274"/>
      <c r="G53" s="1274"/>
      <c r="H53" s="1274"/>
      <c r="I53" s="1274"/>
      <c r="J53" s="1274"/>
      <c r="K53" s="1274"/>
      <c r="L53" s="1274"/>
      <c r="M53" s="1274"/>
      <c r="N53" s="1274"/>
    </row>
    <row r="54" spans="2:17" ht="28.15" customHeight="1" thickBot="1"/>
    <row r="55" spans="2:17" ht="27" thickBot="1">
      <c r="B55" s="1275" t="s">
        <v>68</v>
      </c>
      <c r="C55" s="1275"/>
      <c r="D55" s="1275"/>
      <c r="E55" s="1275"/>
      <c r="F55" s="1275"/>
      <c r="G55" s="1275"/>
      <c r="H55" s="1275"/>
      <c r="I55" s="1275"/>
      <c r="J55" s="1275"/>
      <c r="K55" s="1275"/>
      <c r="L55" s="1275"/>
      <c r="M55" s="1275"/>
      <c r="N55" s="1275"/>
    </row>
    <row r="58" spans="2:17" ht="109.5" customHeight="1">
      <c r="B58" s="114" t="s">
        <v>69</v>
      </c>
      <c r="C58" s="115" t="s">
        <v>70</v>
      </c>
      <c r="D58" s="115" t="s">
        <v>71</v>
      </c>
      <c r="E58" s="115" t="s">
        <v>72</v>
      </c>
      <c r="F58" s="115" t="s">
        <v>73</v>
      </c>
      <c r="G58" s="115" t="s">
        <v>74</v>
      </c>
      <c r="H58" s="115" t="s">
        <v>75</v>
      </c>
      <c r="I58" s="115" t="s">
        <v>76</v>
      </c>
      <c r="J58" s="115" t="s">
        <v>77</v>
      </c>
      <c r="K58" s="115" t="s">
        <v>78</v>
      </c>
      <c r="L58" s="115" t="s">
        <v>79</v>
      </c>
      <c r="M58" s="116" t="s">
        <v>80</v>
      </c>
      <c r="N58" s="116" t="s">
        <v>81</v>
      </c>
      <c r="O58" s="1271" t="s">
        <v>82</v>
      </c>
      <c r="P58" s="1273"/>
      <c r="Q58" s="115" t="s">
        <v>83</v>
      </c>
    </row>
    <row r="59" spans="2:17" ht="30" customHeight="1">
      <c r="B59" s="559" t="s">
        <v>1028</v>
      </c>
      <c r="C59" s="559" t="s">
        <v>155</v>
      </c>
      <c r="D59" s="197"/>
      <c r="E59" s="197" t="s">
        <v>332</v>
      </c>
      <c r="F59" s="575" t="s">
        <v>332</v>
      </c>
      <c r="G59" s="575" t="s">
        <v>332</v>
      </c>
      <c r="H59" s="575" t="s">
        <v>332</v>
      </c>
      <c r="I59" s="559" t="s">
        <v>19</v>
      </c>
      <c r="J59" s="559" t="s">
        <v>332</v>
      </c>
      <c r="K59" s="110" t="s">
        <v>332</v>
      </c>
      <c r="L59" s="110" t="s">
        <v>332</v>
      </c>
      <c r="M59" s="110" t="s">
        <v>332</v>
      </c>
      <c r="N59" s="110" t="s">
        <v>332</v>
      </c>
      <c r="O59" s="1292" t="s">
        <v>3057</v>
      </c>
      <c r="P59" s="1293"/>
      <c r="Q59" s="110" t="s">
        <v>19</v>
      </c>
    </row>
    <row r="60" spans="2:17">
      <c r="B60" s="1" t="s">
        <v>88</v>
      </c>
    </row>
    <row r="61" spans="2:17">
      <c r="B61" s="1" t="s">
        <v>89</v>
      </c>
    </row>
    <row r="62" spans="2:17">
      <c r="B62" s="1" t="s">
        <v>90</v>
      </c>
    </row>
    <row r="64" spans="2:17" ht="15.75" thickBot="1"/>
    <row r="65" spans="2:17" ht="27" thickBot="1">
      <c r="B65" s="1268" t="s">
        <v>91</v>
      </c>
      <c r="C65" s="1269"/>
      <c r="D65" s="1269"/>
      <c r="E65" s="1269"/>
      <c r="F65" s="1269"/>
      <c r="G65" s="1269"/>
      <c r="H65" s="1269"/>
      <c r="I65" s="1269"/>
      <c r="J65" s="1269"/>
      <c r="K65" s="1269"/>
      <c r="L65" s="1269"/>
      <c r="M65" s="1269"/>
      <c r="N65" s="1270"/>
    </row>
    <row r="69" spans="2:17">
      <c r="C69" s="103"/>
    </row>
    <row r="70" spans="2:17" ht="76.5" customHeight="1">
      <c r="B70" s="114" t="s">
        <v>92</v>
      </c>
      <c r="C70" s="114" t="s">
        <v>93</v>
      </c>
      <c r="D70" s="114" t="s">
        <v>94</v>
      </c>
      <c r="E70" s="114" t="s">
        <v>95</v>
      </c>
      <c r="F70" s="114" t="s">
        <v>96</v>
      </c>
      <c r="G70" s="114" t="s">
        <v>97</v>
      </c>
      <c r="H70" s="114" t="s">
        <v>98</v>
      </c>
      <c r="I70" s="114" t="s">
        <v>99</v>
      </c>
      <c r="J70" s="1271" t="s">
        <v>1031</v>
      </c>
      <c r="K70" s="1272"/>
      <c r="L70" s="1273"/>
      <c r="M70" s="114" t="s">
        <v>101</v>
      </c>
      <c r="N70" s="114" t="s">
        <v>102</v>
      </c>
      <c r="O70" s="114" t="s">
        <v>103</v>
      </c>
      <c r="P70" s="1271" t="s">
        <v>82</v>
      </c>
      <c r="Q70" s="1273"/>
    </row>
    <row r="71" spans="2:17" s="183" customFormat="1" ht="57" customHeight="1">
      <c r="B71" s="213" t="s">
        <v>104</v>
      </c>
      <c r="C71" s="213" t="s">
        <v>3058</v>
      </c>
      <c r="D71" s="119" t="s">
        <v>3059</v>
      </c>
      <c r="E71" s="119">
        <v>29233041</v>
      </c>
      <c r="F71" s="213" t="s">
        <v>3060</v>
      </c>
      <c r="G71" s="213" t="s">
        <v>2779</v>
      </c>
      <c r="H71" s="219">
        <v>40305</v>
      </c>
      <c r="I71" s="120"/>
      <c r="J71" s="213" t="s">
        <v>3061</v>
      </c>
      <c r="K71" s="215" t="s">
        <v>3062</v>
      </c>
      <c r="L71" s="188" t="s">
        <v>3063</v>
      </c>
      <c r="M71" s="44" t="s">
        <v>18</v>
      </c>
      <c r="N71" s="44" t="s">
        <v>19</v>
      </c>
      <c r="O71" s="44" t="s">
        <v>18</v>
      </c>
      <c r="P71" s="1276" t="s">
        <v>3064</v>
      </c>
      <c r="Q71" s="1277"/>
    </row>
    <row r="72" spans="2:17" s="183" customFormat="1" ht="67.5" customHeight="1">
      <c r="B72" s="213" t="s">
        <v>104</v>
      </c>
      <c r="C72" s="213" t="s">
        <v>3058</v>
      </c>
      <c r="D72" s="119" t="s">
        <v>3065</v>
      </c>
      <c r="E72" s="119">
        <v>1059444221</v>
      </c>
      <c r="F72" s="213" t="s">
        <v>3066</v>
      </c>
      <c r="G72" s="213" t="s">
        <v>3067</v>
      </c>
      <c r="H72" s="219">
        <v>41481</v>
      </c>
      <c r="I72" s="120"/>
      <c r="J72" s="213" t="s">
        <v>3068</v>
      </c>
      <c r="K72" s="188" t="s">
        <v>3069</v>
      </c>
      <c r="L72" s="188"/>
      <c r="M72" s="44" t="s">
        <v>18</v>
      </c>
      <c r="N72" s="44" t="s">
        <v>19</v>
      </c>
      <c r="O72" s="44" t="s">
        <v>18</v>
      </c>
      <c r="P72" s="1276" t="s">
        <v>3070</v>
      </c>
      <c r="Q72" s="1277"/>
    </row>
    <row r="73" spans="2:17" s="183" customFormat="1" ht="63" customHeight="1">
      <c r="B73" s="129" t="s">
        <v>104</v>
      </c>
      <c r="C73" s="213" t="s">
        <v>3071</v>
      </c>
      <c r="D73" s="129" t="s">
        <v>3072</v>
      </c>
      <c r="E73" s="129">
        <v>10387612</v>
      </c>
      <c r="F73" s="129" t="s">
        <v>3073</v>
      </c>
      <c r="G73" s="129" t="s">
        <v>1995</v>
      </c>
      <c r="H73" s="480">
        <v>37603</v>
      </c>
      <c r="I73" s="189"/>
      <c r="J73" s="129" t="s">
        <v>3074</v>
      </c>
      <c r="K73" s="189" t="s">
        <v>3075</v>
      </c>
      <c r="L73" s="189" t="s">
        <v>3076</v>
      </c>
      <c r="M73" s="129" t="s">
        <v>18</v>
      </c>
      <c r="N73" s="129" t="s">
        <v>18</v>
      </c>
      <c r="O73" s="129" t="s">
        <v>18</v>
      </c>
      <c r="P73" s="1276"/>
      <c r="Q73" s="1277"/>
    </row>
    <row r="74" spans="2:17" s="183" customFormat="1" ht="86.25" customHeight="1">
      <c r="B74" s="129" t="s">
        <v>1056</v>
      </c>
      <c r="C74" s="213" t="s">
        <v>3071</v>
      </c>
      <c r="D74" s="189" t="s">
        <v>3077</v>
      </c>
      <c r="E74" s="800">
        <v>29663873</v>
      </c>
      <c r="F74" s="189" t="s">
        <v>3078</v>
      </c>
      <c r="G74" s="129" t="s">
        <v>3079</v>
      </c>
      <c r="H74" s="480">
        <v>39256</v>
      </c>
      <c r="I74" s="189"/>
      <c r="J74" s="129" t="s">
        <v>3080</v>
      </c>
      <c r="K74" s="482" t="s">
        <v>3081</v>
      </c>
      <c r="L74" s="189" t="s">
        <v>3082</v>
      </c>
      <c r="M74" s="129" t="s">
        <v>18</v>
      </c>
      <c r="N74" s="129" t="s">
        <v>19</v>
      </c>
      <c r="O74" s="129" t="s">
        <v>18</v>
      </c>
      <c r="P74" s="1276"/>
      <c r="Q74" s="1277"/>
    </row>
    <row r="75" spans="2:17" s="183" customFormat="1" ht="48.75" customHeight="1">
      <c r="B75" s="129" t="s">
        <v>1056</v>
      </c>
      <c r="C75" s="129" t="s">
        <v>3071</v>
      </c>
      <c r="D75" s="189" t="s">
        <v>3083</v>
      </c>
      <c r="E75" s="800">
        <v>29361152</v>
      </c>
      <c r="F75" s="189" t="s">
        <v>114</v>
      </c>
      <c r="G75" s="129" t="s">
        <v>115</v>
      </c>
      <c r="H75" s="480">
        <v>38903</v>
      </c>
      <c r="I75" s="189"/>
      <c r="J75" s="129" t="s">
        <v>3084</v>
      </c>
      <c r="K75" s="189" t="s">
        <v>3085</v>
      </c>
      <c r="L75" s="189" t="s">
        <v>3086</v>
      </c>
      <c r="M75" s="129" t="s">
        <v>18</v>
      </c>
      <c r="N75" s="129" t="s">
        <v>19</v>
      </c>
      <c r="O75" s="129" t="s">
        <v>18</v>
      </c>
      <c r="P75" s="1280"/>
      <c r="Q75" s="1280"/>
    </row>
    <row r="76" spans="2:17" s="183" customFormat="1" ht="30">
      <c r="B76" s="129" t="s">
        <v>1056</v>
      </c>
      <c r="C76" s="129" t="s">
        <v>3071</v>
      </c>
      <c r="D76" s="189" t="s">
        <v>3087</v>
      </c>
      <c r="E76" s="800">
        <v>1061726725</v>
      </c>
      <c r="F76" s="189" t="s">
        <v>3088</v>
      </c>
      <c r="G76" s="129" t="s">
        <v>1073</v>
      </c>
      <c r="H76" s="480"/>
      <c r="I76" s="189"/>
      <c r="J76" s="129"/>
      <c r="K76" s="189"/>
      <c r="L76" s="189"/>
      <c r="M76" s="129"/>
      <c r="N76" s="129" t="s">
        <v>19</v>
      </c>
      <c r="O76" s="129"/>
      <c r="P76" s="1276" t="s">
        <v>3089</v>
      </c>
      <c r="Q76" s="1277"/>
    </row>
    <row r="77" spans="2:17" ht="15.75" thickBot="1"/>
    <row r="78" spans="2:17" ht="27" thickBot="1">
      <c r="B78" s="1268" t="s">
        <v>118</v>
      </c>
      <c r="C78" s="1269"/>
      <c r="D78" s="1269"/>
      <c r="E78" s="1269"/>
      <c r="F78" s="1269"/>
      <c r="G78" s="1269"/>
      <c r="H78" s="1269"/>
      <c r="I78" s="1269"/>
      <c r="J78" s="1269"/>
      <c r="K78" s="1269"/>
      <c r="L78" s="1269"/>
      <c r="M78" s="1269"/>
      <c r="N78" s="1270"/>
    </row>
    <row r="81" spans="1:26" ht="46.15" customHeight="1">
      <c r="B81" s="115" t="s">
        <v>17</v>
      </c>
      <c r="C81" s="115" t="s">
        <v>119</v>
      </c>
      <c r="D81" s="1271" t="s">
        <v>82</v>
      </c>
      <c r="E81" s="1273"/>
    </row>
    <row r="82" spans="1:26" ht="57" customHeight="1">
      <c r="B82" s="129" t="s">
        <v>181</v>
      </c>
      <c r="C82" s="605" t="s">
        <v>19</v>
      </c>
      <c r="D82" s="1296" t="s">
        <v>3090</v>
      </c>
      <c r="E82" s="1297"/>
    </row>
    <row r="85" spans="1:26" ht="26.25">
      <c r="B85" s="1256" t="s">
        <v>121</v>
      </c>
      <c r="C85" s="1257"/>
      <c r="D85" s="1257"/>
      <c r="E85" s="1257"/>
      <c r="F85" s="1257"/>
      <c r="G85" s="1257"/>
      <c r="H85" s="1257"/>
      <c r="I85" s="1257"/>
      <c r="J85" s="1257"/>
      <c r="K85" s="1257"/>
      <c r="L85" s="1257"/>
      <c r="M85" s="1257"/>
      <c r="N85" s="1257"/>
      <c r="O85" s="1257"/>
      <c r="P85" s="1257"/>
    </row>
    <row r="87" spans="1:26" ht="15.75" thickBot="1"/>
    <row r="88" spans="1:26" ht="27" thickBot="1">
      <c r="B88" s="1268" t="s">
        <v>122</v>
      </c>
      <c r="C88" s="1269"/>
      <c r="D88" s="1269"/>
      <c r="E88" s="1269"/>
      <c r="F88" s="1269"/>
      <c r="G88" s="1269"/>
      <c r="H88" s="1269"/>
      <c r="I88" s="1269"/>
      <c r="J88" s="1269"/>
      <c r="K88" s="1269"/>
      <c r="L88" s="1269"/>
      <c r="M88" s="1269"/>
      <c r="N88" s="1270"/>
    </row>
    <row r="90" spans="1:26" ht="15.75" thickBot="1">
      <c r="M90" s="51"/>
      <c r="N90" s="51"/>
    </row>
    <row r="91" spans="1:26" s="15" customFormat="1" ht="109.5" customHeight="1">
      <c r="B91" s="52" t="s">
        <v>33</v>
      </c>
      <c r="C91" s="52" t="s">
        <v>34</v>
      </c>
      <c r="D91" s="52" t="s">
        <v>35</v>
      </c>
      <c r="E91" s="52" t="s">
        <v>36</v>
      </c>
      <c r="F91" s="52" t="s">
        <v>37</v>
      </c>
      <c r="G91" s="52" t="s">
        <v>38</v>
      </c>
      <c r="H91" s="52" t="s">
        <v>39</v>
      </c>
      <c r="I91" s="52" t="s">
        <v>40</v>
      </c>
      <c r="J91" s="52" t="s">
        <v>41</v>
      </c>
      <c r="K91" s="52" t="s">
        <v>42</v>
      </c>
      <c r="L91" s="52" t="s">
        <v>43</v>
      </c>
      <c r="M91" s="53" t="s">
        <v>44</v>
      </c>
      <c r="N91" s="52" t="s">
        <v>45</v>
      </c>
      <c r="O91" s="52" t="s">
        <v>46</v>
      </c>
      <c r="P91" s="54" t="s">
        <v>47</v>
      </c>
      <c r="Q91" s="54" t="s">
        <v>48</v>
      </c>
    </row>
    <row r="92" spans="1:26" s="162" customFormat="1">
      <c r="A92" s="150">
        <v>1</v>
      </c>
      <c r="B92" s="153"/>
      <c r="C92" s="152"/>
      <c r="D92" s="152"/>
      <c r="E92" s="154"/>
      <c r="F92" s="155"/>
      <c r="G92" s="184"/>
      <c r="H92" s="156"/>
      <c r="I92" s="156"/>
      <c r="J92" s="157"/>
      <c r="K92" s="173"/>
      <c r="L92" s="157"/>
      <c r="M92" s="173"/>
      <c r="N92" s="173"/>
      <c r="O92" s="160"/>
      <c r="P92" s="160"/>
      <c r="Q92" s="174"/>
      <c r="R92" s="175"/>
      <c r="S92" s="175"/>
      <c r="T92" s="175"/>
      <c r="U92" s="175"/>
      <c r="V92" s="175"/>
      <c r="W92" s="175"/>
      <c r="X92" s="175"/>
      <c r="Y92" s="175"/>
      <c r="Z92" s="175"/>
    </row>
    <row r="93" spans="1:26" s="162" customFormat="1">
      <c r="A93" s="150">
        <f>+A92+1</f>
        <v>2</v>
      </c>
      <c r="B93" s="153"/>
      <c r="C93" s="152"/>
      <c r="D93" s="152"/>
      <c r="E93" s="154"/>
      <c r="F93" s="155"/>
      <c r="G93" s="184"/>
      <c r="H93" s="156"/>
      <c r="I93" s="156"/>
      <c r="J93" s="157"/>
      <c r="K93" s="173"/>
      <c r="L93" s="157"/>
      <c r="M93" s="173"/>
      <c r="N93" s="173"/>
      <c r="O93" s="160"/>
      <c r="P93" s="160"/>
      <c r="Q93" s="174"/>
      <c r="R93" s="175"/>
      <c r="S93" s="175"/>
      <c r="T93" s="175"/>
      <c r="U93" s="175"/>
      <c r="V93" s="175"/>
      <c r="W93" s="175"/>
      <c r="X93" s="175"/>
      <c r="Y93" s="175"/>
      <c r="Z93" s="175"/>
    </row>
    <row r="94" spans="1:26" s="162" customFormat="1">
      <c r="A94" s="150">
        <f t="shared" ref="A94:A99" si="1">+A93+1</f>
        <v>3</v>
      </c>
      <c r="B94" s="153"/>
      <c r="C94" s="152"/>
      <c r="D94" s="153"/>
      <c r="E94" s="154"/>
      <c r="F94" s="155"/>
      <c r="G94" s="155"/>
      <c r="H94" s="155"/>
      <c r="I94" s="156"/>
      <c r="J94" s="157"/>
      <c r="K94" s="173"/>
      <c r="L94" s="157"/>
      <c r="M94" s="173"/>
      <c r="N94" s="173"/>
      <c r="O94" s="160"/>
      <c r="P94" s="160"/>
      <c r="Q94" s="174"/>
      <c r="R94" s="175"/>
      <c r="S94" s="175"/>
      <c r="T94" s="175"/>
      <c r="U94" s="175"/>
      <c r="V94" s="175"/>
      <c r="W94" s="175"/>
      <c r="X94" s="175"/>
      <c r="Y94" s="175"/>
      <c r="Z94" s="175"/>
    </row>
    <row r="95" spans="1:26" s="162" customFormat="1">
      <c r="A95" s="150">
        <f t="shared" si="1"/>
        <v>4</v>
      </c>
      <c r="B95" s="153"/>
      <c r="C95" s="152"/>
      <c r="D95" s="153"/>
      <c r="E95" s="154"/>
      <c r="F95" s="155"/>
      <c r="G95" s="155"/>
      <c r="H95" s="155"/>
      <c r="I95" s="156"/>
      <c r="J95" s="157"/>
      <c r="K95" s="173"/>
      <c r="L95" s="157"/>
      <c r="M95" s="173"/>
      <c r="N95" s="173"/>
      <c r="O95" s="160"/>
      <c r="P95" s="160"/>
      <c r="Q95" s="174"/>
      <c r="R95" s="175"/>
      <c r="S95" s="175"/>
      <c r="T95" s="175"/>
      <c r="U95" s="175"/>
      <c r="V95" s="175"/>
      <c r="W95" s="175"/>
      <c r="X95" s="175"/>
      <c r="Y95" s="175"/>
      <c r="Z95" s="175"/>
    </row>
    <row r="96" spans="1:26" s="162" customFormat="1">
      <c r="A96" s="150">
        <f t="shared" si="1"/>
        <v>5</v>
      </c>
      <c r="B96" s="153"/>
      <c r="C96" s="152"/>
      <c r="D96" s="153"/>
      <c r="E96" s="154"/>
      <c r="F96" s="155"/>
      <c r="G96" s="155"/>
      <c r="H96" s="155"/>
      <c r="I96" s="156"/>
      <c r="J96" s="157"/>
      <c r="K96" s="173"/>
      <c r="L96" s="157"/>
      <c r="M96" s="173"/>
      <c r="N96" s="173"/>
      <c r="O96" s="160"/>
      <c r="P96" s="160"/>
      <c r="Q96" s="174"/>
      <c r="R96" s="175"/>
      <c r="S96" s="175"/>
      <c r="T96" s="175"/>
      <c r="U96" s="175"/>
      <c r="V96" s="175"/>
      <c r="W96" s="175"/>
      <c r="X96" s="175"/>
      <c r="Y96" s="175"/>
      <c r="Z96" s="175"/>
    </row>
    <row r="97" spans="1:26" s="162" customFormat="1">
      <c r="A97" s="150">
        <f t="shared" si="1"/>
        <v>6</v>
      </c>
      <c r="B97" s="153"/>
      <c r="C97" s="152"/>
      <c r="D97" s="153"/>
      <c r="E97" s="154"/>
      <c r="F97" s="155"/>
      <c r="G97" s="155"/>
      <c r="H97" s="155"/>
      <c r="I97" s="156"/>
      <c r="J97" s="157"/>
      <c r="K97" s="173"/>
      <c r="L97" s="157"/>
      <c r="M97" s="173"/>
      <c r="N97" s="173"/>
      <c r="O97" s="160"/>
      <c r="P97" s="160"/>
      <c r="Q97" s="174"/>
      <c r="R97" s="175"/>
      <c r="S97" s="175"/>
      <c r="T97" s="175"/>
      <c r="U97" s="175"/>
      <c r="V97" s="175"/>
      <c r="W97" s="175"/>
      <c r="X97" s="175"/>
      <c r="Y97" s="175"/>
      <c r="Z97" s="175"/>
    </row>
    <row r="98" spans="1:26" s="162" customFormat="1">
      <c r="A98" s="150">
        <f t="shared" si="1"/>
        <v>7</v>
      </c>
      <c r="B98" s="153"/>
      <c r="C98" s="152"/>
      <c r="D98" s="153"/>
      <c r="E98" s="154"/>
      <c r="F98" s="155"/>
      <c r="G98" s="155"/>
      <c r="H98" s="155"/>
      <c r="I98" s="156"/>
      <c r="J98" s="157"/>
      <c r="K98" s="173"/>
      <c r="L98" s="157"/>
      <c r="M98" s="173"/>
      <c r="N98" s="173"/>
      <c r="O98" s="160"/>
      <c r="P98" s="160"/>
      <c r="Q98" s="174"/>
      <c r="R98" s="175"/>
      <c r="S98" s="175"/>
      <c r="T98" s="175"/>
      <c r="U98" s="175"/>
      <c r="V98" s="175"/>
      <c r="W98" s="175"/>
      <c r="X98" s="175"/>
      <c r="Y98" s="175"/>
      <c r="Z98" s="175"/>
    </row>
    <row r="99" spans="1:26" s="162" customFormat="1">
      <c r="A99" s="150">
        <f t="shared" si="1"/>
        <v>8</v>
      </c>
      <c r="B99" s="153"/>
      <c r="C99" s="152"/>
      <c r="D99" s="153"/>
      <c r="E99" s="154"/>
      <c r="F99" s="155"/>
      <c r="G99" s="155"/>
      <c r="H99" s="155"/>
      <c r="I99" s="156"/>
      <c r="J99" s="157"/>
      <c r="K99" s="173"/>
      <c r="L99" s="157"/>
      <c r="M99" s="173"/>
      <c r="N99" s="173"/>
      <c r="O99" s="160"/>
      <c r="P99" s="160"/>
      <c r="Q99" s="174"/>
      <c r="R99" s="175"/>
      <c r="S99" s="175"/>
      <c r="T99" s="175"/>
      <c r="U99" s="175"/>
      <c r="V99" s="175"/>
      <c r="W99" s="175"/>
      <c r="X99" s="175"/>
      <c r="Y99" s="175"/>
      <c r="Z99" s="175"/>
    </row>
    <row r="100" spans="1:26" s="162" customFormat="1">
      <c r="A100" s="150"/>
      <c r="B100" s="151" t="s">
        <v>28</v>
      </c>
      <c r="C100" s="152"/>
      <c r="D100" s="153"/>
      <c r="E100" s="154"/>
      <c r="F100" s="155"/>
      <c r="G100" s="155"/>
      <c r="H100" s="155"/>
      <c r="I100" s="156"/>
      <c r="J100" s="157"/>
      <c r="K100" s="158">
        <f t="shared" ref="K100:N100" si="2">SUM(K92:K99)</f>
        <v>0</v>
      </c>
      <c r="L100" s="158">
        <f t="shared" si="2"/>
        <v>0</v>
      </c>
      <c r="M100" s="185">
        <f t="shared" si="2"/>
        <v>0</v>
      </c>
      <c r="N100" s="158">
        <f t="shared" si="2"/>
        <v>0</v>
      </c>
      <c r="O100" s="160"/>
      <c r="P100" s="160"/>
      <c r="Q100" s="161"/>
    </row>
    <row r="101" spans="1:26">
      <c r="B101" s="112"/>
      <c r="C101" s="112"/>
      <c r="D101" s="112"/>
      <c r="E101" s="163"/>
      <c r="F101" s="112"/>
      <c r="G101" s="112"/>
      <c r="H101" s="112"/>
      <c r="I101" s="112"/>
      <c r="J101" s="112"/>
      <c r="K101" s="112"/>
      <c r="L101" s="112"/>
      <c r="M101" s="112"/>
      <c r="N101" s="112"/>
      <c r="O101" s="112"/>
      <c r="P101" s="112"/>
    </row>
    <row r="102" spans="1:26" ht="18.75">
      <c r="B102" s="166" t="s">
        <v>123</v>
      </c>
      <c r="C102" s="176"/>
      <c r="H102" s="168"/>
      <c r="I102" s="168"/>
      <c r="J102" s="574"/>
      <c r="K102" s="574"/>
      <c r="L102" s="574"/>
      <c r="M102" s="168"/>
      <c r="N102" s="112"/>
      <c r="O102" s="112"/>
      <c r="P102" s="112"/>
    </row>
    <row r="103" spans="1:26">
      <c r="J103" s="584"/>
      <c r="K103" s="584"/>
    </row>
    <row r="104" spans="1:26" ht="15.75" thickBot="1"/>
    <row r="105" spans="1:26" ht="37.15" customHeight="1" thickBot="1">
      <c r="B105" s="177" t="s">
        <v>124</v>
      </c>
      <c r="C105" s="142" t="s">
        <v>125</v>
      </c>
      <c r="D105" s="177" t="s">
        <v>27</v>
      </c>
      <c r="E105" s="142" t="s">
        <v>126</v>
      </c>
      <c r="K105" s="585"/>
    </row>
    <row r="106" spans="1:26" ht="41.45" customHeight="1">
      <c r="B106" s="178" t="s">
        <v>127</v>
      </c>
      <c r="C106" s="179">
        <v>20</v>
      </c>
      <c r="D106" s="179">
        <v>0</v>
      </c>
      <c r="E106" s="1282">
        <v>0</v>
      </c>
    </row>
    <row r="107" spans="1:26">
      <c r="B107" s="178" t="s">
        <v>128</v>
      </c>
      <c r="C107" s="118">
        <v>30</v>
      </c>
      <c r="D107" s="605">
        <v>0</v>
      </c>
      <c r="E107" s="1283"/>
    </row>
    <row r="108" spans="1:26" ht="15.75" thickBot="1">
      <c r="B108" s="178" t="s">
        <v>129</v>
      </c>
      <c r="C108" s="180">
        <v>40</v>
      </c>
      <c r="D108" s="180">
        <v>0</v>
      </c>
      <c r="E108" s="1284"/>
    </row>
    <row r="110" spans="1:26" ht="15.75" thickBot="1"/>
    <row r="111" spans="1:26" ht="27" thickBot="1">
      <c r="B111" s="1268" t="s">
        <v>130</v>
      </c>
      <c r="C111" s="1269"/>
      <c r="D111" s="1269"/>
      <c r="E111" s="1269"/>
      <c r="F111" s="1269"/>
      <c r="G111" s="1269"/>
      <c r="H111" s="1269"/>
      <c r="I111" s="1269"/>
      <c r="J111" s="1269"/>
      <c r="K111" s="1269"/>
      <c r="L111" s="1269"/>
      <c r="M111" s="1269"/>
      <c r="N111" s="1270"/>
    </row>
    <row r="112" spans="1:26">
      <c r="C112" s="103"/>
    </row>
    <row r="113" spans="2:18" ht="76.5" customHeight="1">
      <c r="B113" s="114" t="s">
        <v>92</v>
      </c>
      <c r="C113" s="114" t="s">
        <v>93</v>
      </c>
      <c r="D113" s="114" t="s">
        <v>94</v>
      </c>
      <c r="E113" s="114" t="s">
        <v>95</v>
      </c>
      <c r="F113" s="114" t="s">
        <v>96</v>
      </c>
      <c r="G113" s="114" t="s">
        <v>97</v>
      </c>
      <c r="H113" s="114" t="s">
        <v>98</v>
      </c>
      <c r="I113" s="114" t="s">
        <v>99</v>
      </c>
      <c r="J113" s="1271" t="s">
        <v>100</v>
      </c>
      <c r="K113" s="1272"/>
      <c r="L113" s="1273"/>
      <c r="M113" s="114" t="s">
        <v>101</v>
      </c>
      <c r="N113" s="114" t="s">
        <v>102</v>
      </c>
      <c r="O113" s="114" t="s">
        <v>103</v>
      </c>
      <c r="P113" s="1271" t="s">
        <v>82</v>
      </c>
      <c r="Q113" s="1273"/>
    </row>
    <row r="114" spans="2:18" s="183" customFormat="1" ht="144.75" customHeight="1">
      <c r="B114" s="129" t="s">
        <v>2273</v>
      </c>
      <c r="C114" s="129"/>
      <c r="D114" s="129"/>
      <c r="E114" s="129"/>
      <c r="F114" s="129"/>
      <c r="G114" s="129"/>
      <c r="H114" s="480"/>
      <c r="I114" s="189"/>
      <c r="J114" s="129"/>
      <c r="K114" s="482"/>
      <c r="L114" s="138"/>
      <c r="M114" s="129"/>
      <c r="N114" s="129"/>
      <c r="O114" s="129"/>
      <c r="P114" s="1280"/>
      <c r="Q114" s="1280"/>
    </row>
    <row r="115" spans="2:18" s="183" customFormat="1" ht="99.75" customHeight="1">
      <c r="B115" s="129" t="s">
        <v>187</v>
      </c>
      <c r="C115" s="129"/>
      <c r="D115" s="129"/>
      <c r="E115" s="129"/>
      <c r="F115" s="129"/>
      <c r="G115" s="129"/>
      <c r="H115" s="480"/>
      <c r="I115" s="189"/>
      <c r="J115" s="129"/>
      <c r="K115" s="189"/>
      <c r="L115" s="138"/>
      <c r="M115" s="129"/>
      <c r="N115" s="129"/>
      <c r="O115" s="129"/>
      <c r="P115" s="1280"/>
      <c r="Q115" s="1280"/>
    </row>
    <row r="116" spans="2:18" s="183" customFormat="1">
      <c r="B116" s="129" t="s">
        <v>610</v>
      </c>
      <c r="C116" s="129"/>
      <c r="D116" s="129"/>
      <c r="E116" s="129"/>
      <c r="F116" s="348"/>
      <c r="H116" s="484"/>
      <c r="I116" s="348"/>
      <c r="J116" s="348"/>
      <c r="K116" s="129"/>
      <c r="L116" s="138"/>
      <c r="M116" s="129"/>
      <c r="N116" s="129"/>
      <c r="O116" s="129"/>
      <c r="P116" s="129"/>
      <c r="Q116" s="129"/>
    </row>
    <row r="117" spans="2:18" s="183" customFormat="1">
      <c r="B117" s="129" t="s">
        <v>3045</v>
      </c>
      <c r="C117" s="596"/>
      <c r="D117" s="129"/>
      <c r="E117" s="129"/>
      <c r="F117" s="129"/>
      <c r="G117" s="129"/>
      <c r="H117" s="480"/>
      <c r="I117" s="129"/>
      <c r="J117" s="129"/>
      <c r="K117" s="129"/>
      <c r="L117" s="138"/>
      <c r="M117" s="129"/>
      <c r="N117" s="129"/>
      <c r="O117" s="129"/>
      <c r="P117" s="138"/>
      <c r="Q117" s="138"/>
      <c r="R117" s="149"/>
    </row>
    <row r="119" spans="2:18" ht="15.75" thickBot="1"/>
    <row r="120" spans="2:18" ht="54" customHeight="1">
      <c r="B120" s="615" t="s">
        <v>17</v>
      </c>
      <c r="C120" s="615" t="s">
        <v>124</v>
      </c>
      <c r="D120" s="114" t="s">
        <v>125</v>
      </c>
      <c r="E120" s="615" t="s">
        <v>27</v>
      </c>
      <c r="F120" s="142" t="s">
        <v>138</v>
      </c>
      <c r="G120" s="143"/>
    </row>
    <row r="121" spans="2:18" ht="120.75" customHeight="1">
      <c r="B121" s="1285" t="s">
        <v>139</v>
      </c>
      <c r="C121" s="144" t="s">
        <v>140</v>
      </c>
      <c r="D121" s="605">
        <v>25</v>
      </c>
      <c r="E121" s="632">
        <v>0</v>
      </c>
      <c r="F121" s="1286">
        <f>+E121+E122+E123</f>
        <v>0</v>
      </c>
      <c r="G121" s="145"/>
    </row>
    <row r="122" spans="2:18" ht="76.150000000000006" customHeight="1">
      <c r="B122" s="1285"/>
      <c r="C122" s="144" t="s">
        <v>141</v>
      </c>
      <c r="D122" s="602">
        <v>25</v>
      </c>
      <c r="E122" s="605">
        <v>0</v>
      </c>
      <c r="F122" s="1287"/>
      <c r="G122" s="145"/>
    </row>
    <row r="123" spans="2:18" ht="69" customHeight="1">
      <c r="B123" s="1285"/>
      <c r="C123" s="144" t="s">
        <v>142</v>
      </c>
      <c r="D123" s="605">
        <v>10</v>
      </c>
      <c r="E123" s="605">
        <v>0</v>
      </c>
      <c r="F123" s="1288"/>
      <c r="G123" s="145"/>
    </row>
    <row r="124" spans="2:18">
      <c r="C124"/>
    </row>
    <row r="127" spans="2:18">
      <c r="B127" s="42" t="s">
        <v>143</v>
      </c>
    </row>
    <row r="130" spans="2:5">
      <c r="B130" s="43" t="s">
        <v>17</v>
      </c>
      <c r="C130" s="43" t="s">
        <v>26</v>
      </c>
      <c r="D130" s="615" t="s">
        <v>27</v>
      </c>
      <c r="E130" s="615" t="s">
        <v>28</v>
      </c>
    </row>
    <row r="131" spans="2:5" ht="28.5">
      <c r="B131" s="49" t="s">
        <v>144</v>
      </c>
      <c r="C131" s="50">
        <v>40</v>
      </c>
      <c r="D131" s="632">
        <f>+E106</f>
        <v>0</v>
      </c>
      <c r="E131" s="1265">
        <f>+D131+D132</f>
        <v>0</v>
      </c>
    </row>
    <row r="132" spans="2:5" ht="42.75">
      <c r="B132" s="49" t="s">
        <v>145</v>
      </c>
      <c r="C132" s="50">
        <v>60</v>
      </c>
      <c r="D132" s="632">
        <f>+F121</f>
        <v>0</v>
      </c>
      <c r="E132" s="1266"/>
    </row>
  </sheetData>
  <mergeCells count="40">
    <mergeCell ref="E131:E132"/>
    <mergeCell ref="B111:N111"/>
    <mergeCell ref="J113:L113"/>
    <mergeCell ref="P113:Q113"/>
    <mergeCell ref="P114:Q114"/>
    <mergeCell ref="P115:Q115"/>
    <mergeCell ref="B121:B123"/>
    <mergeCell ref="F121:F123"/>
    <mergeCell ref="E106:E108"/>
    <mergeCell ref="P71:Q71"/>
    <mergeCell ref="P72:Q72"/>
    <mergeCell ref="P73:Q73"/>
    <mergeCell ref="P74:Q74"/>
    <mergeCell ref="P75:Q75"/>
    <mergeCell ref="P76:Q76"/>
    <mergeCell ref="B78:N78"/>
    <mergeCell ref="D81:E81"/>
    <mergeCell ref="D82:E82"/>
    <mergeCell ref="B85:P85"/>
    <mergeCell ref="B88:N88"/>
    <mergeCell ref="J70:L70"/>
    <mergeCell ref="P70:Q70"/>
    <mergeCell ref="C10:E10"/>
    <mergeCell ref="B16:C16"/>
    <mergeCell ref="E35:E36"/>
    <mergeCell ref="M40:N40"/>
    <mergeCell ref="B49:B50"/>
    <mergeCell ref="C49:C50"/>
    <mergeCell ref="D49:E49"/>
    <mergeCell ref="C53:N53"/>
    <mergeCell ref="B55:N55"/>
    <mergeCell ref="O58:P58"/>
    <mergeCell ref="O59:P59"/>
    <mergeCell ref="B65:N65"/>
    <mergeCell ref="C9:N9"/>
    <mergeCell ref="B2:P2"/>
    <mergeCell ref="B4:P4"/>
    <mergeCell ref="C6:N6"/>
    <mergeCell ref="C7:N7"/>
    <mergeCell ref="C8:N8"/>
  </mergeCells>
  <dataValidations count="2">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WVE18:WVE39 WLI18:WLI39 WBM18:WBM39 VRQ18:VRQ39 VHU18:VHU39 UXY18:UXY39 UOC18:UOC39 UEG18:UEG39 TUK18:TUK39 TKO18:TKO39 TAS18:TAS39 SQW18:SQW39 SHA18:SHA39 RXE18:RXE39 RNI18:RNI39 RDM18:RDM39 QTQ18:QTQ39 QJU18:QJU39 PZY18:PZY39 PQC18:PQC39 PGG18:PGG39 OWK18:OWK39 OMO18:OMO39 OCS18:OCS39 NSW18:NSW39 NJA18:NJA39 MZE18:MZE39 MPI18:MPI39 MFM18:MFM39 LVQ18:LVQ39 LLU18:LLU39 LBY18:LBY39 KSC18:KSC39 KIG18:KIG39 JYK18:JYK39 JOO18:JOO39 JES18:JES39 IUW18:IUW39 ILA18:ILA39 IBE18:IBE39 HRI18:HRI39 HHM18:HHM39 GXQ18:GXQ39 GNU18:GNU39 GDY18:GDY39 FUC18:FUC39 FKG18:FKG39 FAK18:FAK39 EQO18:EQO39 EGS18:EGS39 DWW18:DWW39 DNA18:DNA39 DDE18:DDE39 CTI18:CTI39 CJM18:CJM39 BZQ18:BZQ39 BPU18:BPU39 BFY18:BFY39 AWC18:AWC39 AMG18:AMG39 ACK18:ACK39 SO18:SO39 IS18:IS39 A18:A39">
      <formula1>"1,2,3,4,5"</formula1>
    </dataValidation>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WVH18:WVH39 WLL18:WLL39 WBP18:WBP39 VRT18:VRT39 VHX18:VHX39 UYB18:UYB39 UOF18:UOF39 UEJ18:UEJ39 TUN18:TUN39 TKR18:TKR39 TAV18:TAV39 SQZ18:SQZ39 SHD18:SHD39 RXH18:RXH39 RNL18:RNL39 RDP18:RDP39 QTT18:QTT39 QJX18:QJX39 QAB18:QAB39 PQF18:PQF39 PGJ18:PGJ39 OWN18:OWN39 OMR18:OMR39 OCV18:OCV39 NSZ18:NSZ39 NJD18:NJD39 MZH18:MZH39 MPL18:MPL39 MFP18:MFP39 LVT18:LVT39 LLX18:LLX39 LCB18:LCB39 KSF18:KSF39 KIJ18:KIJ39 JYN18:JYN39 JOR18:JOR39 JEV18:JEV39 IUZ18:IUZ39 ILD18:ILD39 IBH18:IBH39 HRL18:HRL39 HHP18:HHP39 GXT18:GXT39 GNX18:GNX39 GEB18:GEB39 FUF18:FUF39 FKJ18:FKJ39 FAN18:FAN39 EQR18:EQR39 EGV18:EGV39 DWZ18:DWZ39 DND18:DND39 DDH18:DDH39 CTL18:CTL39 CJP18:CJP39 BZT18:BZT39 BPX18:BPX39 BGB18:BGB39 AWF18:AWF39 AMJ18:AMJ39 ACN18:ACN39 SR18:SR39 IV18:IV39">
      <formula1>0</formula1>
      <formula2>1</formula2>
    </dataValidation>
  </dataValidations>
  <pageMargins left="0.7" right="0.7" top="0.75" bottom="0.75" header="0.3" footer="0.3"/>
  <pageSetup orientation="portrait" horizontalDpi="4294967295" verticalDpi="4294967295"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2:Z130"/>
  <sheetViews>
    <sheetView zoomScale="78" zoomScaleNormal="78" workbookViewId="0">
      <selection activeCell="A14" sqref="A14"/>
    </sheetView>
  </sheetViews>
  <sheetFormatPr baseColWidth="10" defaultRowHeight="15"/>
  <cols>
    <col min="1" max="1" width="3.140625" style="1" bestFit="1" customWidth="1"/>
    <col min="2" max="2" width="86.28515625" style="1" customWidth="1"/>
    <col min="3" max="3" width="31.140625" style="1" customWidth="1"/>
    <col min="4" max="4" width="35.42578125" style="1" customWidth="1"/>
    <col min="5" max="5" width="25" style="1" customWidth="1"/>
    <col min="6" max="6" width="29.7109375" style="1" customWidth="1"/>
    <col min="7" max="7" width="43" style="1" customWidth="1"/>
    <col min="8" max="8" width="24.5703125" style="1" customWidth="1"/>
    <col min="9" max="9" width="24" style="1" customWidth="1"/>
    <col min="10" max="10" width="25.7109375" style="1" customWidth="1"/>
    <col min="11" max="11" width="25.140625" style="1" customWidth="1"/>
    <col min="12" max="12" width="49" style="1" customWidth="1"/>
    <col min="13" max="13" width="18.7109375" style="1" customWidth="1"/>
    <col min="14" max="14" width="22.140625" style="1" customWidth="1"/>
    <col min="15" max="15" width="26.140625" style="1" customWidth="1"/>
    <col min="16" max="16" width="29.5703125" style="1" customWidth="1"/>
    <col min="17" max="17" width="35.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1016</v>
      </c>
      <c r="C6" s="1258" t="s">
        <v>3015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89">
        <v>12</v>
      </c>
      <c r="D10" s="1289"/>
      <c r="E10" s="1290"/>
      <c r="F10" s="6"/>
      <c r="G10" s="6"/>
      <c r="H10" s="6"/>
      <c r="I10" s="6"/>
      <c r="J10" s="6"/>
      <c r="K10" s="6"/>
      <c r="L10" s="6"/>
      <c r="M10" s="6"/>
      <c r="N10" s="7"/>
    </row>
    <row r="11" spans="2:16" ht="16.5" thickBot="1">
      <c r="B11" s="8" t="s">
        <v>8</v>
      </c>
      <c r="C11" s="9">
        <v>41976</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c r="B14" s="917"/>
      <c r="C14" s="813"/>
      <c r="D14" s="613" t="s">
        <v>10</v>
      </c>
      <c r="E14" s="613" t="s">
        <v>11</v>
      </c>
      <c r="F14" s="613" t="s">
        <v>12</v>
      </c>
      <c r="G14" s="776"/>
      <c r="I14" s="19"/>
      <c r="J14" s="19"/>
      <c r="K14" s="19"/>
      <c r="L14" s="19"/>
      <c r="M14" s="19"/>
      <c r="N14" s="16"/>
    </row>
    <row r="15" spans="2:16" ht="30">
      <c r="B15" s="812" t="s">
        <v>3016</v>
      </c>
      <c r="C15" s="917"/>
      <c r="D15" s="613">
        <v>12</v>
      </c>
      <c r="E15" s="20">
        <v>626484300</v>
      </c>
      <c r="F15" s="208">
        <v>300</v>
      </c>
      <c r="G15" s="779"/>
      <c r="I15" s="23"/>
      <c r="J15" s="23"/>
      <c r="K15" s="23"/>
      <c r="L15" s="23"/>
      <c r="M15" s="23"/>
      <c r="N15" s="16"/>
    </row>
    <row r="16" spans="2:16" ht="15.75" thickBot="1">
      <c r="B16" s="1263" t="s">
        <v>13</v>
      </c>
      <c r="C16" s="1264"/>
      <c r="D16" s="613"/>
      <c r="E16" s="28">
        <f>+SUM(E15:E15)</f>
        <v>626484300</v>
      </c>
      <c r="F16" s="29">
        <f>+SUM(F15:F15)</f>
        <v>300</v>
      </c>
      <c r="G16" s="779"/>
      <c r="H16" s="25"/>
      <c r="I16" s="15"/>
      <c r="J16" s="15"/>
      <c r="K16" s="15"/>
      <c r="L16" s="15"/>
      <c r="M16" s="15"/>
      <c r="N16" s="26"/>
    </row>
    <row r="17" spans="1:14" ht="45.75" thickBot="1">
      <c r="A17" s="30"/>
      <c r="B17" s="31" t="s">
        <v>14</v>
      </c>
      <c r="C17" s="31" t="s">
        <v>15</v>
      </c>
      <c r="E17" s="19"/>
      <c r="F17" s="19"/>
      <c r="G17" s="19"/>
      <c r="H17" s="19"/>
      <c r="I17" s="32"/>
      <c r="J17" s="32"/>
      <c r="K17" s="32"/>
      <c r="L17" s="32"/>
      <c r="M17" s="32"/>
    </row>
    <row r="18" spans="1:14" ht="15.75" thickBot="1">
      <c r="A18" s="33">
        <v>1</v>
      </c>
      <c r="C18" s="191">
        <f>+F16*0.8</f>
        <v>240</v>
      </c>
      <c r="D18" s="797"/>
      <c r="E18" s="193">
        <f>E16</f>
        <v>626484300</v>
      </c>
      <c r="F18" s="37"/>
      <c r="G18" s="37"/>
      <c r="H18" s="37"/>
      <c r="I18" s="38"/>
      <c r="J18" s="38"/>
      <c r="K18" s="38"/>
      <c r="L18" s="38"/>
      <c r="M18" s="38"/>
    </row>
    <row r="19" spans="1:14">
      <c r="A19" s="773"/>
      <c r="C19" s="40"/>
      <c r="D19" s="23"/>
      <c r="E19" s="41"/>
      <c r="F19" s="37"/>
      <c r="G19" s="37"/>
      <c r="H19" s="37"/>
      <c r="I19" s="38"/>
      <c r="J19" s="38"/>
      <c r="K19" s="38"/>
      <c r="L19" s="38"/>
      <c r="M19" s="38"/>
    </row>
    <row r="20" spans="1:14">
      <c r="A20" s="773"/>
      <c r="C20" s="40"/>
      <c r="D20" s="23"/>
      <c r="E20" s="41"/>
      <c r="F20" s="37"/>
      <c r="G20" s="37"/>
      <c r="H20" s="37"/>
      <c r="I20" s="38"/>
      <c r="J20" s="38"/>
      <c r="K20" s="38"/>
      <c r="L20" s="38"/>
      <c r="M20" s="38"/>
    </row>
    <row r="21" spans="1:14">
      <c r="A21" s="773"/>
      <c r="B21" s="42" t="s">
        <v>16</v>
      </c>
      <c r="C21"/>
      <c r="D21"/>
      <c r="E21"/>
      <c r="F21"/>
      <c r="G21"/>
      <c r="H21"/>
      <c r="I21" s="15"/>
      <c r="J21" s="15"/>
      <c r="K21" s="15"/>
      <c r="L21" s="15"/>
      <c r="M21" s="15"/>
      <c r="N21" s="16"/>
    </row>
    <row r="22" spans="1:14">
      <c r="A22" s="773"/>
      <c r="B22"/>
      <c r="C22"/>
      <c r="D22"/>
      <c r="E22"/>
      <c r="F22"/>
      <c r="G22"/>
      <c r="H22"/>
      <c r="I22" s="15"/>
      <c r="J22" s="15"/>
      <c r="K22" s="15"/>
      <c r="L22" s="15"/>
      <c r="M22" s="15"/>
      <c r="N22" s="16"/>
    </row>
    <row r="23" spans="1:14">
      <c r="A23" s="773"/>
      <c r="B23" s="43" t="s">
        <v>17</v>
      </c>
      <c r="C23" s="43" t="s">
        <v>18</v>
      </c>
      <c r="D23" s="43" t="s">
        <v>19</v>
      </c>
      <c r="E23"/>
      <c r="F23"/>
      <c r="G23"/>
      <c r="H23"/>
      <c r="I23" s="15"/>
      <c r="J23" s="15"/>
      <c r="K23" s="15"/>
      <c r="L23" s="15"/>
      <c r="M23" s="15"/>
      <c r="N23" s="16"/>
    </row>
    <row r="24" spans="1:14">
      <c r="A24" s="773"/>
      <c r="B24" s="44" t="s">
        <v>20</v>
      </c>
      <c r="C24" s="632" t="s">
        <v>184</v>
      </c>
      <c r="D24" s="632"/>
      <c r="E24"/>
      <c r="F24"/>
      <c r="G24"/>
      <c r="H24"/>
      <c r="I24" s="15"/>
      <c r="J24" s="15"/>
      <c r="K24" s="15"/>
      <c r="L24" s="15"/>
      <c r="M24" s="15"/>
      <c r="N24" s="16"/>
    </row>
    <row r="25" spans="1:14">
      <c r="A25" s="773"/>
      <c r="B25" s="44" t="s">
        <v>21</v>
      </c>
      <c r="C25" s="632" t="s">
        <v>184</v>
      </c>
      <c r="D25" s="632"/>
      <c r="E25"/>
      <c r="F25"/>
      <c r="G25"/>
      <c r="H25"/>
      <c r="I25" s="15"/>
      <c r="J25" s="15"/>
      <c r="K25" s="15"/>
      <c r="L25" s="15"/>
      <c r="M25" s="15"/>
      <c r="N25" s="16"/>
    </row>
    <row r="26" spans="1:14">
      <c r="A26" s="773"/>
      <c r="B26" s="44" t="s">
        <v>22</v>
      </c>
      <c r="C26" s="632"/>
      <c r="D26" s="632" t="s">
        <v>184</v>
      </c>
      <c r="E26"/>
      <c r="F26"/>
      <c r="G26"/>
      <c r="H26"/>
      <c r="I26" s="15"/>
      <c r="J26" s="15"/>
      <c r="K26" s="15"/>
      <c r="L26" s="15"/>
      <c r="M26" s="15"/>
      <c r="N26" s="16"/>
    </row>
    <row r="27" spans="1:14">
      <c r="A27" s="773"/>
      <c r="B27" s="110" t="s">
        <v>23</v>
      </c>
      <c r="C27" s="632"/>
      <c r="D27" s="632" t="s">
        <v>184</v>
      </c>
      <c r="E27" t="s">
        <v>3017</v>
      </c>
      <c r="F27"/>
      <c r="G27"/>
      <c r="H27"/>
      <c r="I27" s="15"/>
      <c r="J27" s="15"/>
      <c r="K27" s="15"/>
      <c r="L27" s="15"/>
      <c r="M27" s="15"/>
      <c r="N27" s="16"/>
    </row>
    <row r="28" spans="1:14">
      <c r="A28" s="773"/>
      <c r="B28" s="110" t="s">
        <v>1017</v>
      </c>
      <c r="C28" s="632"/>
      <c r="D28" s="632" t="s">
        <v>184</v>
      </c>
      <c r="E28"/>
      <c r="F28"/>
      <c r="G28"/>
      <c r="H28"/>
      <c r="I28" s="15"/>
      <c r="J28" s="15"/>
      <c r="K28" s="15"/>
      <c r="L28" s="15"/>
      <c r="M28" s="15"/>
      <c r="N28" s="16"/>
    </row>
    <row r="29" spans="1:14">
      <c r="A29" s="773"/>
      <c r="B29"/>
      <c r="C29"/>
      <c r="D29"/>
      <c r="E29"/>
      <c r="F29"/>
      <c r="G29"/>
      <c r="H29"/>
      <c r="I29" s="15"/>
      <c r="J29" s="15"/>
      <c r="K29" s="15"/>
      <c r="L29" s="15"/>
      <c r="M29" s="15"/>
      <c r="N29" s="16"/>
    </row>
    <row r="30" spans="1:14">
      <c r="A30" s="773"/>
      <c r="B30"/>
      <c r="C30"/>
      <c r="D30"/>
      <c r="E30"/>
      <c r="F30"/>
      <c r="G30"/>
      <c r="H30"/>
      <c r="I30" s="15"/>
      <c r="J30" s="15"/>
      <c r="K30" s="15"/>
      <c r="L30" s="15"/>
      <c r="M30" s="15"/>
      <c r="N30" s="16"/>
    </row>
    <row r="31" spans="1:14">
      <c r="A31" s="773"/>
      <c r="B31" s="42" t="s">
        <v>25</v>
      </c>
      <c r="C31"/>
      <c r="D31"/>
      <c r="E31"/>
      <c r="F31"/>
      <c r="G31"/>
      <c r="H31"/>
      <c r="I31" s="15"/>
      <c r="J31" s="15"/>
      <c r="K31" s="15"/>
      <c r="L31" s="15"/>
      <c r="M31" s="15"/>
      <c r="N31" s="16"/>
    </row>
    <row r="32" spans="1:14">
      <c r="A32" s="773"/>
      <c r="B32"/>
      <c r="C32"/>
      <c r="D32"/>
      <c r="E32"/>
      <c r="F32"/>
      <c r="G32"/>
      <c r="H32"/>
      <c r="I32" s="15"/>
      <c r="J32" s="15"/>
      <c r="K32" s="15"/>
      <c r="L32" s="15"/>
      <c r="M32" s="15"/>
      <c r="N32" s="16"/>
    </row>
    <row r="33" spans="1:26">
      <c r="A33" s="773"/>
      <c r="B33"/>
      <c r="C33"/>
      <c r="D33"/>
      <c r="E33"/>
      <c r="F33"/>
      <c r="G33"/>
      <c r="H33"/>
      <c r="I33" s="15"/>
      <c r="J33" s="15"/>
      <c r="K33" s="15"/>
      <c r="L33" s="15"/>
      <c r="M33" s="15"/>
      <c r="N33" s="16"/>
    </row>
    <row r="34" spans="1:26">
      <c r="A34" s="773"/>
      <c r="B34" s="43" t="s">
        <v>17</v>
      </c>
      <c r="C34" s="43" t="s">
        <v>26</v>
      </c>
      <c r="D34" s="615" t="s">
        <v>27</v>
      </c>
      <c r="E34" s="615" t="s">
        <v>28</v>
      </c>
      <c r="F34"/>
      <c r="G34"/>
      <c r="H34"/>
      <c r="I34" s="15"/>
      <c r="J34" s="15"/>
      <c r="K34" s="15"/>
      <c r="L34" s="15"/>
      <c r="M34" s="15"/>
      <c r="N34" s="16"/>
    </row>
    <row r="35" spans="1:26" ht="28.5">
      <c r="A35" s="773"/>
      <c r="B35" s="49" t="s">
        <v>29</v>
      </c>
      <c r="C35" s="50">
        <v>40</v>
      </c>
      <c r="D35" s="605">
        <f>+D129</f>
        <v>0</v>
      </c>
      <c r="E35" s="1265">
        <f>+D35+D36</f>
        <v>0</v>
      </c>
      <c r="F35"/>
      <c r="G35"/>
      <c r="H35"/>
      <c r="I35" s="15"/>
      <c r="J35" s="15"/>
      <c r="K35" s="15"/>
      <c r="L35" s="15"/>
      <c r="M35" s="15"/>
      <c r="N35" s="16"/>
    </row>
    <row r="36" spans="1:26" ht="42.75">
      <c r="A36" s="773"/>
      <c r="B36" s="49" t="s">
        <v>30</v>
      </c>
      <c r="C36" s="50">
        <v>60</v>
      </c>
      <c r="D36" s="605">
        <f>+D130</f>
        <v>0</v>
      </c>
      <c r="E36" s="1266"/>
      <c r="F36"/>
      <c r="G36"/>
      <c r="H36"/>
      <c r="I36" s="15"/>
      <c r="J36" s="15"/>
      <c r="K36" s="15"/>
      <c r="L36" s="15"/>
      <c r="M36" s="15"/>
      <c r="N36" s="16"/>
    </row>
    <row r="37" spans="1:26">
      <c r="A37" s="773"/>
      <c r="C37" s="40"/>
      <c r="D37" s="23"/>
      <c r="E37" s="41"/>
      <c r="F37" s="37"/>
      <c r="G37" s="37"/>
      <c r="H37" s="37"/>
      <c r="I37" s="38"/>
      <c r="J37" s="38"/>
      <c r="K37" s="38"/>
      <c r="L37" s="38"/>
      <c r="M37" s="38"/>
    </row>
    <row r="38" spans="1:26">
      <c r="A38" s="773"/>
      <c r="C38" s="40"/>
      <c r="D38" s="23"/>
      <c r="E38" s="41"/>
      <c r="F38" s="37"/>
      <c r="G38" s="37"/>
      <c r="H38" s="37"/>
      <c r="I38" s="38"/>
      <c r="J38" s="38"/>
      <c r="K38" s="38"/>
      <c r="L38" s="38"/>
      <c r="M38" s="38"/>
    </row>
    <row r="39" spans="1:26">
      <c r="A39" s="773"/>
      <c r="C39" s="40"/>
      <c r="D39" s="23"/>
      <c r="E39" s="41"/>
      <c r="F39" s="37"/>
      <c r="G39" s="37"/>
      <c r="H39" s="37"/>
      <c r="I39" s="38"/>
      <c r="J39" s="38"/>
      <c r="K39" s="38"/>
      <c r="L39" s="38"/>
      <c r="M39" s="566"/>
      <c r="N39" s="103"/>
    </row>
    <row r="40" spans="1:26" ht="15.75" thickBot="1">
      <c r="M40" s="1396"/>
      <c r="N40" s="1396"/>
    </row>
    <row r="41" spans="1:26">
      <c r="B41" s="42" t="s">
        <v>32</v>
      </c>
      <c r="M41" s="51"/>
      <c r="N41" s="51"/>
    </row>
    <row r="42" spans="1:26" ht="15.75" thickBot="1">
      <c r="M42" s="51"/>
      <c r="N42" s="51"/>
    </row>
    <row r="43" spans="1:26" s="15" customFormat="1" ht="60">
      <c r="B43" s="52" t="s">
        <v>33</v>
      </c>
      <c r="C43" s="52" t="s">
        <v>34</v>
      </c>
      <c r="D43" s="52" t="s">
        <v>35</v>
      </c>
      <c r="E43" s="52" t="s">
        <v>36</v>
      </c>
      <c r="F43" s="52" t="s">
        <v>37</v>
      </c>
      <c r="G43" s="52" t="s">
        <v>38</v>
      </c>
      <c r="H43" s="52" t="s">
        <v>39</v>
      </c>
      <c r="I43" s="52" t="s">
        <v>40</v>
      </c>
      <c r="J43" s="52" t="s">
        <v>41</v>
      </c>
      <c r="K43" s="52" t="s">
        <v>42</v>
      </c>
      <c r="L43" s="52" t="s">
        <v>43</v>
      </c>
      <c r="M43" s="53" t="s">
        <v>44</v>
      </c>
      <c r="N43" s="52" t="s">
        <v>45</v>
      </c>
      <c r="O43" s="52" t="s">
        <v>46</v>
      </c>
      <c r="P43" s="54" t="s">
        <v>47</v>
      </c>
      <c r="Q43" s="54" t="s">
        <v>48</v>
      </c>
    </row>
    <row r="44" spans="1:26" s="162" customFormat="1" ht="31.5">
      <c r="A44" s="150">
        <v>1</v>
      </c>
      <c r="B44" s="967" t="s">
        <v>3018</v>
      </c>
      <c r="C44" s="967"/>
      <c r="D44" s="966" t="s">
        <v>49</v>
      </c>
      <c r="E44" s="994" t="s">
        <v>3019</v>
      </c>
      <c r="F44" s="966" t="s">
        <v>18</v>
      </c>
      <c r="G44" s="995"/>
      <c r="H44" s="996">
        <v>41565</v>
      </c>
      <c r="I44" s="996" t="s">
        <v>3020</v>
      </c>
      <c r="J44" s="969" t="s">
        <v>19</v>
      </c>
      <c r="K44" s="997">
        <v>24</v>
      </c>
      <c r="L44" s="969"/>
      <c r="M44" s="998">
        <v>245</v>
      </c>
      <c r="N44" s="998" t="s">
        <v>223</v>
      </c>
      <c r="O44" s="972">
        <v>4898241873</v>
      </c>
      <c r="P44" s="972" t="s">
        <v>3021</v>
      </c>
      <c r="Q44" s="999" t="s">
        <v>3022</v>
      </c>
      <c r="R44" s="175"/>
      <c r="S44" s="175"/>
      <c r="T44" s="175"/>
      <c r="U44" s="175"/>
      <c r="V44" s="175"/>
      <c r="W44" s="175"/>
      <c r="X44" s="175"/>
      <c r="Y44" s="175"/>
      <c r="Z44" s="175"/>
    </row>
    <row r="45" spans="1:26" s="162" customFormat="1" ht="31.5">
      <c r="A45" s="150">
        <f>+A44+1</f>
        <v>2</v>
      </c>
      <c r="B45" s="967" t="s">
        <v>3018</v>
      </c>
      <c r="C45" s="967"/>
      <c r="D45" s="966" t="s">
        <v>3023</v>
      </c>
      <c r="E45" s="994" t="s">
        <v>3024</v>
      </c>
      <c r="F45" s="966" t="s">
        <v>18</v>
      </c>
      <c r="G45" s="966"/>
      <c r="H45" s="996">
        <v>41691</v>
      </c>
      <c r="I45" s="996">
        <v>41975</v>
      </c>
      <c r="J45" s="969" t="s">
        <v>19</v>
      </c>
      <c r="K45" s="997">
        <v>9</v>
      </c>
      <c r="L45" s="969"/>
      <c r="M45" s="998">
        <v>300</v>
      </c>
      <c r="N45" s="998" t="s">
        <v>3025</v>
      </c>
      <c r="O45" s="972">
        <v>3279900000</v>
      </c>
      <c r="P45" s="972" t="s">
        <v>3026</v>
      </c>
      <c r="Q45" s="999" t="s">
        <v>3022</v>
      </c>
      <c r="R45" s="175"/>
      <c r="S45" s="175"/>
      <c r="T45" s="175"/>
      <c r="U45" s="175"/>
      <c r="V45" s="175"/>
      <c r="W45" s="175"/>
      <c r="X45" s="175"/>
      <c r="Y45" s="175"/>
      <c r="Z45" s="175"/>
    </row>
    <row r="46" spans="1:26" s="162" customFormat="1" ht="60">
      <c r="A46" s="150">
        <f t="shared" ref="A46:A47" si="0">+A45+1</f>
        <v>3</v>
      </c>
      <c r="B46" s="153"/>
      <c r="C46" s="153"/>
      <c r="D46" s="966" t="s">
        <v>49</v>
      </c>
      <c r="E46" s="994" t="s">
        <v>3027</v>
      </c>
      <c r="F46" s="966" t="s">
        <v>19</v>
      </c>
      <c r="G46" s="155"/>
      <c r="H46" s="996">
        <v>40973</v>
      </c>
      <c r="I46" s="996">
        <v>41274</v>
      </c>
      <c r="J46" s="969" t="s">
        <v>19</v>
      </c>
      <c r="K46" s="67"/>
      <c r="L46" s="157"/>
      <c r="M46" s="173"/>
      <c r="N46" s="173"/>
      <c r="O46" s="160"/>
      <c r="P46" s="160"/>
      <c r="Q46" s="174" t="s">
        <v>3028</v>
      </c>
      <c r="R46" s="175"/>
      <c r="S46" s="175"/>
      <c r="T46" s="175"/>
      <c r="U46" s="175"/>
      <c r="V46" s="175"/>
      <c r="W46" s="175"/>
      <c r="X46" s="175"/>
      <c r="Y46" s="175"/>
      <c r="Z46" s="175"/>
    </row>
    <row r="47" spans="1:26" s="162" customFormat="1" ht="60">
      <c r="A47" s="150">
        <f t="shared" si="0"/>
        <v>4</v>
      </c>
      <c r="B47" s="153"/>
      <c r="C47" s="152"/>
      <c r="D47" s="152" t="s">
        <v>3029</v>
      </c>
      <c r="E47" s="1000" t="s">
        <v>3030</v>
      </c>
      <c r="F47" s="966" t="s">
        <v>19</v>
      </c>
      <c r="G47" s="155"/>
      <c r="H47" s="156"/>
      <c r="I47" s="156"/>
      <c r="J47" s="157"/>
      <c r="K47" s="67"/>
      <c r="L47" s="157"/>
      <c r="M47" s="173"/>
      <c r="N47" s="173"/>
      <c r="O47" s="160"/>
      <c r="P47" s="160"/>
      <c r="Q47" s="174" t="s">
        <v>3028</v>
      </c>
      <c r="R47" s="175"/>
      <c r="S47" s="175"/>
      <c r="T47" s="175"/>
      <c r="U47" s="175"/>
      <c r="V47" s="175"/>
      <c r="W47" s="175"/>
      <c r="X47" s="175"/>
      <c r="Y47" s="175"/>
      <c r="Z47" s="175"/>
    </row>
    <row r="48" spans="1:26" s="162" customFormat="1" ht="15.75">
      <c r="A48" s="150"/>
      <c r="B48" s="151" t="s">
        <v>28</v>
      </c>
      <c r="C48" s="152"/>
      <c r="D48" s="153"/>
      <c r="E48" s="159"/>
      <c r="F48" s="155"/>
      <c r="G48" s="152"/>
      <c r="H48" s="152"/>
      <c r="I48" s="519"/>
      <c r="J48" s="514"/>
      <c r="K48" s="1001">
        <f>SUM(K44:K47)</f>
        <v>33</v>
      </c>
      <c r="L48" s="547">
        <f>SUM(L44:L47)</f>
        <v>0</v>
      </c>
      <c r="M48" s="889">
        <f>SUM(M44:M47)</f>
        <v>545</v>
      </c>
      <c r="N48" s="547">
        <f>SUM(N44:N47)</f>
        <v>0</v>
      </c>
      <c r="O48" s="1002">
        <f>SUM(O44:O47)</f>
        <v>8178141873</v>
      </c>
      <c r="P48" s="544"/>
      <c r="Q48" s="161"/>
    </row>
    <row r="49" spans="2:17" s="112" customFormat="1">
      <c r="E49" s="163"/>
    </row>
    <row r="50" spans="2:17" s="112" customFormat="1">
      <c r="B50" s="1253" t="s">
        <v>60</v>
      </c>
      <c r="C50" s="1253" t="s">
        <v>61</v>
      </c>
      <c r="D50" s="1255" t="s">
        <v>62</v>
      </c>
      <c r="E50" s="1255"/>
    </row>
    <row r="51" spans="2:17" s="112" customFormat="1">
      <c r="B51" s="1254"/>
      <c r="C51" s="1254"/>
      <c r="D51" s="625" t="s">
        <v>63</v>
      </c>
      <c r="E51" s="165" t="s">
        <v>64</v>
      </c>
    </row>
    <row r="52" spans="2:17" s="112" customFormat="1" ht="18.75">
      <c r="B52" s="166" t="s">
        <v>65</v>
      </c>
      <c r="C52" s="572">
        <f>+K48</f>
        <v>33</v>
      </c>
      <c r="D52" s="118"/>
      <c r="E52" s="118" t="s">
        <v>184</v>
      </c>
      <c r="F52" s="168"/>
      <c r="G52" s="168"/>
      <c r="H52" s="168"/>
      <c r="I52" s="168"/>
      <c r="J52" s="168"/>
      <c r="K52" s="574"/>
      <c r="L52" s="574"/>
      <c r="M52" s="168"/>
    </row>
    <row r="53" spans="2:17" s="112" customFormat="1" ht="18.75">
      <c r="B53" s="166" t="s">
        <v>66</v>
      </c>
      <c r="C53" s="167">
        <f>+M48</f>
        <v>545</v>
      </c>
      <c r="D53" s="118"/>
      <c r="E53" s="118" t="s">
        <v>184</v>
      </c>
      <c r="K53" s="574"/>
      <c r="L53" s="574"/>
    </row>
    <row r="54" spans="2:17" s="112" customFormat="1">
      <c r="B54" s="113"/>
      <c r="C54" s="1274"/>
      <c r="D54" s="1274"/>
      <c r="E54" s="1274"/>
      <c r="F54" s="1274"/>
      <c r="G54" s="1274"/>
      <c r="H54" s="1274"/>
      <c r="I54" s="1274"/>
      <c r="J54" s="1274"/>
      <c r="K54" s="1274"/>
      <c r="L54" s="1274"/>
      <c r="M54" s="1274"/>
      <c r="N54" s="1274"/>
    </row>
    <row r="55" spans="2:17" ht="15.75" thickBot="1"/>
    <row r="56" spans="2:17" ht="27" thickBot="1">
      <c r="B56" s="1275" t="s">
        <v>68</v>
      </c>
      <c r="C56" s="1275"/>
      <c r="D56" s="1275"/>
      <c r="E56" s="1275"/>
      <c r="F56" s="1275"/>
      <c r="G56" s="1275"/>
      <c r="H56" s="1275"/>
      <c r="I56" s="1275"/>
      <c r="J56" s="1275"/>
      <c r="K56" s="1275"/>
      <c r="L56" s="1275"/>
      <c r="M56" s="1275"/>
      <c r="N56" s="1275"/>
    </row>
    <row r="59" spans="2:17" ht="90">
      <c r="B59" s="114" t="s">
        <v>69</v>
      </c>
      <c r="C59" s="115" t="s">
        <v>70</v>
      </c>
      <c r="D59" s="115" t="s">
        <v>71</v>
      </c>
      <c r="E59" s="115" t="s">
        <v>72</v>
      </c>
      <c r="F59" s="115" t="s">
        <v>73</v>
      </c>
      <c r="G59" s="115" t="s">
        <v>74</v>
      </c>
      <c r="H59" s="115" t="s">
        <v>75</v>
      </c>
      <c r="I59" s="115" t="s">
        <v>76</v>
      </c>
      <c r="J59" s="115" t="s">
        <v>77</v>
      </c>
      <c r="K59" s="115" t="s">
        <v>78</v>
      </c>
      <c r="L59" s="115" t="s">
        <v>79</v>
      </c>
      <c r="M59" s="116" t="s">
        <v>80</v>
      </c>
      <c r="N59" s="116" t="s">
        <v>81</v>
      </c>
      <c r="O59" s="1271" t="s">
        <v>82</v>
      </c>
      <c r="P59" s="1273"/>
      <c r="Q59" s="115" t="s">
        <v>83</v>
      </c>
    </row>
    <row r="60" spans="2:17">
      <c r="B60" s="559" t="s">
        <v>1028</v>
      </c>
      <c r="C60" s="559" t="s">
        <v>155</v>
      </c>
      <c r="D60" s="197"/>
      <c r="E60" s="197" t="s">
        <v>332</v>
      </c>
      <c r="F60" s="575" t="s">
        <v>332</v>
      </c>
      <c r="G60" s="575" t="s">
        <v>332</v>
      </c>
      <c r="H60" s="575" t="s">
        <v>332</v>
      </c>
      <c r="I60" s="559" t="s">
        <v>19</v>
      </c>
      <c r="J60" s="559" t="s">
        <v>332</v>
      </c>
      <c r="K60" s="110" t="s">
        <v>332</v>
      </c>
      <c r="L60" s="110" t="s">
        <v>332</v>
      </c>
      <c r="M60" s="110" t="s">
        <v>332</v>
      </c>
      <c r="N60" s="110" t="s">
        <v>332</v>
      </c>
      <c r="O60" s="1292" t="s">
        <v>3031</v>
      </c>
      <c r="P60" s="1293"/>
      <c r="Q60" s="110" t="s">
        <v>19</v>
      </c>
    </row>
    <row r="61" spans="2:17">
      <c r="B61" s="1" t="s">
        <v>88</v>
      </c>
    </row>
    <row r="62" spans="2:17">
      <c r="B62" s="1" t="s">
        <v>89</v>
      </c>
    </row>
    <row r="63" spans="2:17">
      <c r="B63" s="1" t="s">
        <v>90</v>
      </c>
    </row>
    <row r="65" spans="2:17" ht="15.75" thickBot="1"/>
    <row r="66" spans="2:17" ht="27" thickBot="1">
      <c r="B66" s="1268" t="s">
        <v>91</v>
      </c>
      <c r="C66" s="1269"/>
      <c r="D66" s="1269"/>
      <c r="E66" s="1269"/>
      <c r="F66" s="1269"/>
      <c r="G66" s="1269"/>
      <c r="H66" s="1269"/>
      <c r="I66" s="1269"/>
      <c r="J66" s="1269"/>
      <c r="K66" s="1269"/>
      <c r="L66" s="1269"/>
      <c r="M66" s="1269"/>
      <c r="N66" s="1270"/>
    </row>
    <row r="70" spans="2:17">
      <c r="C70" s="103"/>
    </row>
    <row r="71" spans="2:17" ht="75">
      <c r="B71" s="114" t="s">
        <v>92</v>
      </c>
      <c r="C71" s="114" t="s">
        <v>93</v>
      </c>
      <c r="D71" s="114" t="s">
        <v>94</v>
      </c>
      <c r="E71" s="114" t="s">
        <v>95</v>
      </c>
      <c r="F71" s="114" t="s">
        <v>96</v>
      </c>
      <c r="G71" s="114" t="s">
        <v>97</v>
      </c>
      <c r="H71" s="114" t="s">
        <v>98</v>
      </c>
      <c r="I71" s="114" t="s">
        <v>99</v>
      </c>
      <c r="J71" s="1271" t="s">
        <v>1031</v>
      </c>
      <c r="K71" s="1272"/>
      <c r="L71" s="1273"/>
      <c r="M71" s="114" t="s">
        <v>101</v>
      </c>
      <c r="N71" s="114" t="s">
        <v>102</v>
      </c>
      <c r="O71" s="114" t="s">
        <v>103</v>
      </c>
      <c r="P71" s="1271" t="s">
        <v>82</v>
      </c>
      <c r="Q71" s="1273"/>
    </row>
    <row r="72" spans="2:17" s="183" customFormat="1" ht="45">
      <c r="B72" s="213" t="s">
        <v>104</v>
      </c>
      <c r="C72" s="213" t="s">
        <v>470</v>
      </c>
      <c r="D72" s="119" t="s">
        <v>3032</v>
      </c>
      <c r="E72" s="119">
        <v>34678397</v>
      </c>
      <c r="F72" s="213" t="s">
        <v>3033</v>
      </c>
      <c r="G72" s="213" t="s">
        <v>3034</v>
      </c>
      <c r="H72" s="219" t="s">
        <v>3035</v>
      </c>
      <c r="I72" s="120"/>
      <c r="J72" s="213" t="s">
        <v>3036</v>
      </c>
      <c r="K72" s="215" t="s">
        <v>3037</v>
      </c>
      <c r="L72" s="188" t="s">
        <v>497</v>
      </c>
      <c r="M72" s="44" t="s">
        <v>18</v>
      </c>
      <c r="N72" s="44" t="s">
        <v>19</v>
      </c>
      <c r="O72" s="44" t="s">
        <v>18</v>
      </c>
      <c r="P72" s="1280" t="s">
        <v>3038</v>
      </c>
      <c r="Q72" s="1281"/>
    </row>
    <row r="73" spans="2:17" s="183" customFormat="1" ht="90">
      <c r="B73" s="213" t="s">
        <v>1056</v>
      </c>
      <c r="C73" s="213" t="s">
        <v>478</v>
      </c>
      <c r="D73" s="119" t="s">
        <v>3039</v>
      </c>
      <c r="E73" s="119">
        <v>1061695838</v>
      </c>
      <c r="F73" s="213" t="s">
        <v>114</v>
      </c>
      <c r="G73" s="213" t="s">
        <v>353</v>
      </c>
      <c r="H73" s="219">
        <v>40158</v>
      </c>
      <c r="I73" s="120">
        <v>113607</v>
      </c>
      <c r="J73" s="213" t="s">
        <v>3040</v>
      </c>
      <c r="K73" s="188" t="s">
        <v>3041</v>
      </c>
      <c r="L73" s="188" t="s">
        <v>3042</v>
      </c>
      <c r="M73" s="44" t="s">
        <v>18</v>
      </c>
      <c r="N73" s="44" t="s">
        <v>18</v>
      </c>
      <c r="O73" s="44" t="s">
        <v>19</v>
      </c>
      <c r="P73" s="1280" t="s">
        <v>3043</v>
      </c>
      <c r="Q73" s="1281"/>
    </row>
    <row r="74" spans="2:17" ht="15.75" thickBot="1"/>
    <row r="75" spans="2:17" ht="27" thickBot="1">
      <c r="B75" s="1268" t="s">
        <v>118</v>
      </c>
      <c r="C75" s="1269"/>
      <c r="D75" s="1269"/>
      <c r="E75" s="1269"/>
      <c r="F75" s="1269"/>
      <c r="G75" s="1269"/>
      <c r="H75" s="1269"/>
      <c r="I75" s="1269"/>
      <c r="J75" s="1269"/>
      <c r="K75" s="1269"/>
      <c r="L75" s="1269"/>
      <c r="M75" s="1269"/>
      <c r="N75" s="1270"/>
    </row>
    <row r="78" spans="2:17" ht="30">
      <c r="B78" s="115" t="s">
        <v>17</v>
      </c>
      <c r="C78" s="115" t="s">
        <v>119</v>
      </c>
      <c r="D78" s="1271" t="s">
        <v>82</v>
      </c>
      <c r="E78" s="1273"/>
    </row>
    <row r="79" spans="2:17" ht="30">
      <c r="B79" s="129" t="s">
        <v>181</v>
      </c>
      <c r="C79" s="605" t="s">
        <v>19</v>
      </c>
      <c r="D79" s="1296" t="s">
        <v>3044</v>
      </c>
      <c r="E79" s="1297"/>
    </row>
    <row r="82" spans="1:26" ht="26.25">
      <c r="B82" s="1256" t="s">
        <v>121</v>
      </c>
      <c r="C82" s="1257"/>
      <c r="D82" s="1257"/>
      <c r="E82" s="1257"/>
      <c r="F82" s="1257"/>
      <c r="G82" s="1257"/>
      <c r="H82" s="1257"/>
      <c r="I82" s="1257"/>
      <c r="J82" s="1257"/>
      <c r="K82" s="1257"/>
      <c r="L82" s="1257"/>
      <c r="M82" s="1257"/>
      <c r="N82" s="1257"/>
      <c r="O82" s="1257"/>
      <c r="P82" s="1257"/>
    </row>
    <row r="84" spans="1:26" ht="15.75" thickBot="1"/>
    <row r="85" spans="1:26" ht="27" thickBot="1">
      <c r="B85" s="1268" t="s">
        <v>122</v>
      </c>
      <c r="C85" s="1269"/>
      <c r="D85" s="1269"/>
      <c r="E85" s="1269"/>
      <c r="F85" s="1269"/>
      <c r="G85" s="1269"/>
      <c r="H85" s="1269"/>
      <c r="I85" s="1269"/>
      <c r="J85" s="1269"/>
      <c r="K85" s="1269"/>
      <c r="L85" s="1269"/>
      <c r="M85" s="1269"/>
      <c r="N85" s="1270"/>
    </row>
    <row r="87" spans="1:26" ht="15.75" thickBot="1">
      <c r="M87" s="51"/>
      <c r="N87" s="51"/>
    </row>
    <row r="88" spans="1:26" s="15" customFormat="1" ht="60">
      <c r="B88" s="52" t="s">
        <v>33</v>
      </c>
      <c r="C88" s="52" t="s">
        <v>34</v>
      </c>
      <c r="D88" s="52" t="s">
        <v>35</v>
      </c>
      <c r="E88" s="52" t="s">
        <v>36</v>
      </c>
      <c r="F88" s="52" t="s">
        <v>37</v>
      </c>
      <c r="G88" s="52" t="s">
        <v>38</v>
      </c>
      <c r="H88" s="52" t="s">
        <v>39</v>
      </c>
      <c r="I88" s="52" t="s">
        <v>40</v>
      </c>
      <c r="J88" s="52" t="s">
        <v>41</v>
      </c>
      <c r="K88" s="52" t="s">
        <v>42</v>
      </c>
      <c r="L88" s="52" t="s">
        <v>43</v>
      </c>
      <c r="M88" s="53" t="s">
        <v>44</v>
      </c>
      <c r="N88" s="52" t="s">
        <v>45</v>
      </c>
      <c r="O88" s="52" t="s">
        <v>46</v>
      </c>
      <c r="P88" s="54" t="s">
        <v>47</v>
      </c>
      <c r="Q88" s="54" t="s">
        <v>48</v>
      </c>
    </row>
    <row r="89" spans="1:26" s="162" customFormat="1">
      <c r="A89" s="150">
        <v>1</v>
      </c>
      <c r="B89" s="153"/>
      <c r="C89" s="152"/>
      <c r="D89" s="152"/>
      <c r="E89" s="154"/>
      <c r="F89" s="155"/>
      <c r="G89" s="184"/>
      <c r="H89" s="156"/>
      <c r="I89" s="156"/>
      <c r="J89" s="157"/>
      <c r="K89" s="173"/>
      <c r="L89" s="157"/>
      <c r="M89" s="173"/>
      <c r="N89" s="173"/>
      <c r="O89" s="160"/>
      <c r="P89" s="160"/>
      <c r="Q89" s="174"/>
      <c r="R89" s="175"/>
      <c r="S89" s="175"/>
      <c r="T89" s="175"/>
      <c r="U89" s="175"/>
      <c r="V89" s="175"/>
      <c r="W89" s="175"/>
      <c r="X89" s="175"/>
      <c r="Y89" s="175"/>
      <c r="Z89" s="175"/>
    </row>
    <row r="90" spans="1:26" s="162" customFormat="1">
      <c r="A90" s="150">
        <f>+A89+1</f>
        <v>2</v>
      </c>
      <c r="B90" s="153"/>
      <c r="C90" s="152"/>
      <c r="D90" s="152"/>
      <c r="E90" s="154"/>
      <c r="F90" s="155"/>
      <c r="G90" s="184"/>
      <c r="H90" s="156"/>
      <c r="I90" s="156"/>
      <c r="J90" s="157"/>
      <c r="K90" s="173"/>
      <c r="L90" s="157"/>
      <c r="M90" s="173"/>
      <c r="N90" s="173"/>
      <c r="O90" s="160"/>
      <c r="P90" s="160"/>
      <c r="Q90" s="174"/>
      <c r="R90" s="175"/>
      <c r="S90" s="175"/>
      <c r="T90" s="175"/>
      <c r="U90" s="175"/>
      <c r="V90" s="175"/>
      <c r="W90" s="175"/>
      <c r="X90" s="175"/>
      <c r="Y90" s="175"/>
      <c r="Z90" s="175"/>
    </row>
    <row r="91" spans="1:26" s="162" customFormat="1">
      <c r="A91" s="150">
        <f t="shared" ref="A91:A96" si="1">+A90+1</f>
        <v>3</v>
      </c>
      <c r="B91" s="153"/>
      <c r="C91" s="152"/>
      <c r="D91" s="153"/>
      <c r="E91" s="154"/>
      <c r="F91" s="155"/>
      <c r="G91" s="155"/>
      <c r="H91" s="155"/>
      <c r="I91" s="156"/>
      <c r="J91" s="157"/>
      <c r="K91" s="173"/>
      <c r="L91" s="157"/>
      <c r="M91" s="173"/>
      <c r="N91" s="173"/>
      <c r="O91" s="160"/>
      <c r="P91" s="160"/>
      <c r="Q91" s="174"/>
      <c r="R91" s="175"/>
      <c r="S91" s="175"/>
      <c r="T91" s="175"/>
      <c r="U91" s="175"/>
      <c r="V91" s="175"/>
      <c r="W91" s="175"/>
      <c r="X91" s="175"/>
      <c r="Y91" s="175"/>
      <c r="Z91" s="175"/>
    </row>
    <row r="92" spans="1:26" s="162" customFormat="1">
      <c r="A92" s="150">
        <f t="shared" si="1"/>
        <v>4</v>
      </c>
      <c r="B92" s="153"/>
      <c r="C92" s="152"/>
      <c r="D92" s="153"/>
      <c r="E92" s="154"/>
      <c r="F92" s="155"/>
      <c r="G92" s="155"/>
      <c r="H92" s="155"/>
      <c r="I92" s="156"/>
      <c r="J92" s="157"/>
      <c r="K92" s="173"/>
      <c r="L92" s="157"/>
      <c r="M92" s="173"/>
      <c r="N92" s="173"/>
      <c r="O92" s="160"/>
      <c r="P92" s="160"/>
      <c r="Q92" s="174"/>
      <c r="R92" s="175"/>
      <c r="S92" s="175"/>
      <c r="T92" s="175"/>
      <c r="U92" s="175"/>
      <c r="V92" s="175"/>
      <c r="W92" s="175"/>
      <c r="X92" s="175"/>
      <c r="Y92" s="175"/>
      <c r="Z92" s="175"/>
    </row>
    <row r="93" spans="1:26" s="162" customFormat="1">
      <c r="A93" s="150">
        <f t="shared" si="1"/>
        <v>5</v>
      </c>
      <c r="B93" s="153"/>
      <c r="C93" s="152"/>
      <c r="D93" s="153"/>
      <c r="E93" s="154"/>
      <c r="F93" s="155"/>
      <c r="G93" s="155"/>
      <c r="H93" s="155"/>
      <c r="I93" s="156"/>
      <c r="J93" s="157"/>
      <c r="K93" s="173"/>
      <c r="L93" s="157"/>
      <c r="M93" s="173"/>
      <c r="N93" s="173"/>
      <c r="O93" s="160"/>
      <c r="P93" s="160"/>
      <c r="Q93" s="174"/>
      <c r="R93" s="175"/>
      <c r="S93" s="175"/>
      <c r="T93" s="175"/>
      <c r="U93" s="175"/>
      <c r="V93" s="175"/>
      <c r="W93" s="175"/>
      <c r="X93" s="175"/>
      <c r="Y93" s="175"/>
      <c r="Z93" s="175"/>
    </row>
    <row r="94" spans="1:26" s="162" customFormat="1">
      <c r="A94" s="150">
        <f t="shared" si="1"/>
        <v>6</v>
      </c>
      <c r="B94" s="153"/>
      <c r="C94" s="152"/>
      <c r="D94" s="153"/>
      <c r="E94" s="154"/>
      <c r="F94" s="155"/>
      <c r="G94" s="155"/>
      <c r="H94" s="155"/>
      <c r="I94" s="156"/>
      <c r="J94" s="157"/>
      <c r="K94" s="173"/>
      <c r="L94" s="157"/>
      <c r="M94" s="173"/>
      <c r="N94" s="173"/>
      <c r="O94" s="160"/>
      <c r="P94" s="160"/>
      <c r="Q94" s="174"/>
      <c r="R94" s="175"/>
      <c r="S94" s="175"/>
      <c r="T94" s="175"/>
      <c r="U94" s="175"/>
      <c r="V94" s="175"/>
      <c r="W94" s="175"/>
      <c r="X94" s="175"/>
      <c r="Y94" s="175"/>
      <c r="Z94" s="175"/>
    </row>
    <row r="95" spans="1:26" s="162" customFormat="1">
      <c r="A95" s="150">
        <f t="shared" si="1"/>
        <v>7</v>
      </c>
      <c r="B95" s="153"/>
      <c r="C95" s="152"/>
      <c r="D95" s="153"/>
      <c r="E95" s="154"/>
      <c r="F95" s="155"/>
      <c r="G95" s="155"/>
      <c r="H95" s="155"/>
      <c r="I95" s="156"/>
      <c r="J95" s="157"/>
      <c r="K95" s="173"/>
      <c r="L95" s="157"/>
      <c r="M95" s="173"/>
      <c r="N95" s="173"/>
      <c r="O95" s="160"/>
      <c r="P95" s="160"/>
      <c r="Q95" s="174"/>
      <c r="R95" s="175"/>
      <c r="S95" s="175"/>
      <c r="T95" s="175"/>
      <c r="U95" s="175"/>
      <c r="V95" s="175"/>
      <c r="W95" s="175"/>
      <c r="X95" s="175"/>
      <c r="Y95" s="175"/>
      <c r="Z95" s="175"/>
    </row>
    <row r="96" spans="1:26" s="162" customFormat="1">
      <c r="A96" s="150">
        <f t="shared" si="1"/>
        <v>8</v>
      </c>
      <c r="B96" s="153"/>
      <c r="C96" s="152"/>
      <c r="D96" s="153"/>
      <c r="E96" s="154"/>
      <c r="F96" s="155"/>
      <c r="G96" s="155"/>
      <c r="H96" s="155"/>
      <c r="I96" s="156"/>
      <c r="J96" s="157"/>
      <c r="K96" s="173"/>
      <c r="L96" s="157"/>
      <c r="M96" s="173"/>
      <c r="N96" s="173"/>
      <c r="O96" s="160"/>
      <c r="P96" s="160"/>
      <c r="Q96" s="174"/>
      <c r="R96" s="175"/>
      <c r="S96" s="175"/>
      <c r="T96" s="175"/>
      <c r="U96" s="175"/>
      <c r="V96" s="175"/>
      <c r="W96" s="175"/>
      <c r="X96" s="175"/>
      <c r="Y96" s="175"/>
      <c r="Z96" s="175"/>
    </row>
    <row r="97" spans="1:17" s="162" customFormat="1">
      <c r="A97" s="150"/>
      <c r="B97" s="151" t="s">
        <v>28</v>
      </c>
      <c r="C97" s="152"/>
      <c r="D97" s="153"/>
      <c r="E97" s="154"/>
      <c r="F97" s="155"/>
      <c r="G97" s="155"/>
      <c r="H97" s="155"/>
      <c r="I97" s="156"/>
      <c r="J97" s="157"/>
      <c r="K97" s="158">
        <f t="shared" ref="K97:N97" si="2">SUM(K89:K96)</f>
        <v>0</v>
      </c>
      <c r="L97" s="158">
        <f t="shared" si="2"/>
        <v>0</v>
      </c>
      <c r="M97" s="185">
        <f t="shared" si="2"/>
        <v>0</v>
      </c>
      <c r="N97" s="158">
        <f t="shared" si="2"/>
        <v>0</v>
      </c>
      <c r="O97" s="160"/>
      <c r="P97" s="160"/>
      <c r="Q97" s="161"/>
    </row>
    <row r="98" spans="1:17">
      <c r="B98" s="112"/>
      <c r="C98" s="112"/>
      <c r="D98" s="112"/>
      <c r="E98" s="163"/>
      <c r="F98" s="112"/>
      <c r="G98" s="112"/>
      <c r="H98" s="112"/>
      <c r="I98" s="112"/>
      <c r="J98" s="112"/>
      <c r="K98" s="112"/>
      <c r="L98" s="112"/>
      <c r="M98" s="112"/>
      <c r="N98" s="112"/>
      <c r="O98" s="112"/>
      <c r="P98" s="112"/>
    </row>
    <row r="99" spans="1:17" ht="18.75">
      <c r="B99" s="166" t="s">
        <v>123</v>
      </c>
      <c r="C99" s="176"/>
      <c r="H99" s="168"/>
      <c r="I99" s="168"/>
      <c r="J99" s="574"/>
      <c r="K99" s="574"/>
      <c r="L99" s="574"/>
      <c r="M99" s="168"/>
      <c r="N99" s="112"/>
      <c r="O99" s="112"/>
      <c r="P99" s="112"/>
    </row>
    <row r="100" spans="1:17">
      <c r="J100" s="584"/>
      <c r="K100" s="584"/>
    </row>
    <row r="101" spans="1:17" ht="15.75" thickBot="1"/>
    <row r="102" spans="1:17" ht="30.75" thickBot="1">
      <c r="B102" s="177" t="s">
        <v>124</v>
      </c>
      <c r="C102" s="142" t="s">
        <v>125</v>
      </c>
      <c r="D102" s="177" t="s">
        <v>27</v>
      </c>
      <c r="E102" s="142" t="s">
        <v>126</v>
      </c>
      <c r="K102" s="585"/>
    </row>
    <row r="103" spans="1:17">
      <c r="B103" s="178" t="s">
        <v>127</v>
      </c>
      <c r="C103" s="179">
        <v>20</v>
      </c>
      <c r="D103" s="179">
        <v>0</v>
      </c>
      <c r="E103" s="1282">
        <v>0</v>
      </c>
    </row>
    <row r="104" spans="1:17">
      <c r="B104" s="178" t="s">
        <v>128</v>
      </c>
      <c r="C104" s="118">
        <v>30</v>
      </c>
      <c r="D104" s="605">
        <v>0</v>
      </c>
      <c r="E104" s="1283"/>
    </row>
    <row r="105" spans="1:17" ht="15.75" thickBot="1">
      <c r="B105" s="178" t="s">
        <v>129</v>
      </c>
      <c r="C105" s="180">
        <v>40</v>
      </c>
      <c r="D105" s="180">
        <v>0</v>
      </c>
      <c r="E105" s="1284"/>
    </row>
    <row r="107" spans="1:17" ht="15.75" thickBot="1"/>
    <row r="108" spans="1:17" ht="27" thickBot="1">
      <c r="B108" s="1268" t="s">
        <v>130</v>
      </c>
      <c r="C108" s="1269"/>
      <c r="D108" s="1269"/>
      <c r="E108" s="1269"/>
      <c r="F108" s="1269"/>
      <c r="G108" s="1269"/>
      <c r="H108" s="1269"/>
      <c r="I108" s="1269"/>
      <c r="J108" s="1269"/>
      <c r="K108" s="1269"/>
      <c r="L108" s="1269"/>
      <c r="M108" s="1269"/>
      <c r="N108" s="1270"/>
    </row>
    <row r="109" spans="1:17">
      <c r="C109" s="103"/>
    </row>
    <row r="110" spans="1:17" ht="75">
      <c r="B110" s="114" t="s">
        <v>92</v>
      </c>
      <c r="C110" s="114" t="s">
        <v>93</v>
      </c>
      <c r="D110" s="114" t="s">
        <v>94</v>
      </c>
      <c r="E110" s="114" t="s">
        <v>95</v>
      </c>
      <c r="F110" s="114" t="s">
        <v>96</v>
      </c>
      <c r="G110" s="114" t="s">
        <v>97</v>
      </c>
      <c r="H110" s="114" t="s">
        <v>98</v>
      </c>
      <c r="I110" s="114" t="s">
        <v>99</v>
      </c>
      <c r="J110" s="1271" t="s">
        <v>100</v>
      </c>
      <c r="K110" s="1272"/>
      <c r="L110" s="1273"/>
      <c r="M110" s="114" t="s">
        <v>101</v>
      </c>
      <c r="N110" s="114" t="s">
        <v>102</v>
      </c>
      <c r="O110" s="114" t="s">
        <v>103</v>
      </c>
      <c r="P110" s="1271" t="s">
        <v>82</v>
      </c>
      <c r="Q110" s="1273"/>
    </row>
    <row r="111" spans="1:17" s="183" customFormat="1">
      <c r="B111" s="129" t="s">
        <v>2273</v>
      </c>
      <c r="C111" s="129"/>
      <c r="D111" s="129"/>
      <c r="E111" s="129"/>
      <c r="F111" s="129"/>
      <c r="G111" s="129"/>
      <c r="H111" s="480"/>
      <c r="I111" s="189"/>
      <c r="J111" s="129"/>
      <c r="K111" s="482"/>
      <c r="L111" s="138"/>
      <c r="M111" s="129"/>
      <c r="N111" s="129"/>
      <c r="O111" s="129"/>
      <c r="P111" s="1280"/>
      <c r="Q111" s="1280"/>
    </row>
    <row r="112" spans="1:17" s="183" customFormat="1">
      <c r="B112" s="129" t="s">
        <v>104</v>
      </c>
      <c r="C112" s="129"/>
      <c r="D112" s="129"/>
      <c r="E112" s="129"/>
      <c r="F112" s="129"/>
      <c r="G112" s="129"/>
      <c r="H112" s="480"/>
      <c r="I112" s="189"/>
      <c r="J112" s="129"/>
      <c r="K112" s="189"/>
      <c r="L112" s="189"/>
      <c r="M112" s="129"/>
      <c r="N112" s="129"/>
      <c r="O112" s="129"/>
      <c r="P112" s="602"/>
      <c r="Q112" s="602"/>
    </row>
    <row r="113" spans="2:18" s="183" customFormat="1">
      <c r="B113" s="129" t="s">
        <v>187</v>
      </c>
      <c r="C113" s="129"/>
      <c r="D113" s="129"/>
      <c r="E113" s="129"/>
      <c r="F113" s="129"/>
      <c r="G113" s="129"/>
      <c r="H113" s="480"/>
      <c r="I113" s="189"/>
      <c r="J113" s="129"/>
      <c r="K113" s="189"/>
      <c r="L113" s="189"/>
      <c r="M113" s="189"/>
      <c r="N113" s="189"/>
      <c r="O113" s="189"/>
      <c r="P113" s="1626"/>
      <c r="Q113" s="1626"/>
      <c r="R113" s="568"/>
    </row>
    <row r="114" spans="2:18" s="183" customFormat="1">
      <c r="B114" s="129" t="s">
        <v>610</v>
      </c>
      <c r="C114" s="129"/>
      <c r="D114" s="129"/>
      <c r="E114" s="129"/>
      <c r="F114" s="348"/>
      <c r="H114" s="484"/>
      <c r="I114" s="348"/>
      <c r="J114" s="348"/>
      <c r="K114" s="129"/>
      <c r="L114" s="189"/>
      <c r="M114" s="189"/>
      <c r="N114" s="189"/>
      <c r="O114" s="189"/>
      <c r="P114" s="189"/>
      <c r="Q114" s="189"/>
      <c r="R114" s="568"/>
    </row>
    <row r="115" spans="2:18" s="183" customFormat="1">
      <c r="B115" s="129" t="s">
        <v>3045</v>
      </c>
      <c r="C115" s="596"/>
      <c r="D115" s="129"/>
      <c r="E115" s="129"/>
      <c r="F115" s="129"/>
      <c r="G115" s="129"/>
      <c r="H115" s="480"/>
      <c r="I115" s="129"/>
      <c r="J115" s="129"/>
      <c r="K115" s="129"/>
      <c r="L115" s="189"/>
      <c r="M115" s="189"/>
      <c r="N115" s="189"/>
      <c r="O115" s="189"/>
      <c r="P115" s="1424"/>
      <c r="Q115" s="1425"/>
      <c r="R115" s="1425"/>
    </row>
    <row r="116" spans="2:18">
      <c r="L116" s="112"/>
      <c r="M116" s="112"/>
      <c r="N116" s="112"/>
      <c r="O116" s="112"/>
      <c r="P116" s="112"/>
      <c r="Q116" s="112"/>
      <c r="R116" s="112"/>
    </row>
    <row r="117" spans="2:18" ht="15.75" thickBot="1"/>
    <row r="118" spans="2:18" ht="30">
      <c r="B118" s="615" t="s">
        <v>17</v>
      </c>
      <c r="C118" s="615" t="s">
        <v>124</v>
      </c>
      <c r="D118" s="114" t="s">
        <v>125</v>
      </c>
      <c r="E118" s="615" t="s">
        <v>27</v>
      </c>
      <c r="F118" s="142" t="s">
        <v>138</v>
      </c>
      <c r="G118" s="143"/>
    </row>
    <row r="119" spans="2:18" ht="108">
      <c r="B119" s="1285" t="s">
        <v>139</v>
      </c>
      <c r="C119" s="144" t="s">
        <v>140</v>
      </c>
      <c r="D119" s="605">
        <v>25</v>
      </c>
      <c r="E119" s="632">
        <v>0</v>
      </c>
      <c r="F119" s="1286">
        <f>+E119+E120+E121</f>
        <v>0</v>
      </c>
      <c r="G119" s="145"/>
    </row>
    <row r="120" spans="2:18" ht="96">
      <c r="B120" s="1285"/>
      <c r="C120" s="144" t="s">
        <v>141</v>
      </c>
      <c r="D120" s="602">
        <v>25</v>
      </c>
      <c r="E120" s="605">
        <v>0</v>
      </c>
      <c r="F120" s="1287"/>
      <c r="G120" s="145"/>
    </row>
    <row r="121" spans="2:18" ht="60">
      <c r="B121" s="1285"/>
      <c r="C121" s="144" t="s">
        <v>142</v>
      </c>
      <c r="D121" s="605">
        <v>10</v>
      </c>
      <c r="E121" s="605">
        <v>0</v>
      </c>
      <c r="F121" s="1288"/>
      <c r="G121" s="145"/>
    </row>
    <row r="122" spans="2:18">
      <c r="C122"/>
    </row>
    <row r="125" spans="2:18">
      <c r="B125" s="42" t="s">
        <v>143</v>
      </c>
    </row>
    <row r="128" spans="2:18">
      <c r="B128" s="43" t="s">
        <v>17</v>
      </c>
      <c r="C128" s="43" t="s">
        <v>26</v>
      </c>
      <c r="D128" s="615" t="s">
        <v>27</v>
      </c>
      <c r="E128" s="615" t="s">
        <v>28</v>
      </c>
    </row>
    <row r="129" spans="2:5" ht="28.5">
      <c r="B129" s="49" t="s">
        <v>144</v>
      </c>
      <c r="C129" s="50">
        <v>40</v>
      </c>
      <c r="D129" s="632">
        <f>+E103</f>
        <v>0</v>
      </c>
      <c r="E129" s="1265">
        <f>+D129+D130</f>
        <v>0</v>
      </c>
    </row>
    <row r="130" spans="2:5" ht="42.75">
      <c r="B130" s="49" t="s">
        <v>145</v>
      </c>
      <c r="C130" s="50">
        <v>60</v>
      </c>
      <c r="D130" s="632">
        <f>+F119</f>
        <v>0</v>
      </c>
      <c r="E130" s="1266"/>
    </row>
  </sheetData>
  <mergeCells count="37">
    <mergeCell ref="P113:Q113"/>
    <mergeCell ref="P115:R115"/>
    <mergeCell ref="B119:B121"/>
    <mergeCell ref="F119:F121"/>
    <mergeCell ref="E129:E130"/>
    <mergeCell ref="P111:Q111"/>
    <mergeCell ref="P72:Q72"/>
    <mergeCell ref="P73:Q73"/>
    <mergeCell ref="B75:N75"/>
    <mergeCell ref="D78:E78"/>
    <mergeCell ref="D79:E79"/>
    <mergeCell ref="B82:P82"/>
    <mergeCell ref="B85:N85"/>
    <mergeCell ref="E103:E105"/>
    <mergeCell ref="B108:N108"/>
    <mergeCell ref="J110:L110"/>
    <mergeCell ref="P110:Q110"/>
    <mergeCell ref="J71:L71"/>
    <mergeCell ref="P71:Q71"/>
    <mergeCell ref="C10:E10"/>
    <mergeCell ref="B16:C16"/>
    <mergeCell ref="E35:E36"/>
    <mergeCell ref="M40:N40"/>
    <mergeCell ref="B50:B51"/>
    <mergeCell ref="C50:C51"/>
    <mergeCell ref="D50:E50"/>
    <mergeCell ref="C54:N54"/>
    <mergeCell ref="B56:N56"/>
    <mergeCell ref="O59:P59"/>
    <mergeCell ref="O60:P60"/>
    <mergeCell ref="B66:N66"/>
    <mergeCell ref="C9:N9"/>
    <mergeCell ref="B2:P2"/>
    <mergeCell ref="B4:P4"/>
    <mergeCell ref="C6:N6"/>
    <mergeCell ref="C7:N7"/>
    <mergeCell ref="C8:N8"/>
  </mergeCells>
  <dataValidations count="2">
    <dataValidation type="decimal" allowBlank="1" showInputMessage="1" showErrorMessage="1" sqref="WVH983046 WLL983046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VH18:WVH39 WLL18:WLL39 WBP18:WBP39 VRT18:VRT39 VHX18:VHX39 UYB18:UYB39 UOF18:UOF39 UEJ18:UEJ39 TUN18:TUN39 TKR18:TKR39 TAV18:TAV39 SQZ18:SQZ39 SHD18:SHD39 RXH18:RXH39 RNL18:RNL39 RDP18:RDP39 QTT18:QTT39 QJX18:QJX39 QAB18:QAB39 PQF18:PQF39 PGJ18:PGJ39 OWN18:OWN39 OMR18:OMR39 OCV18:OCV39 NSZ18:NSZ39 NJD18:NJD39 MZH18:MZH39 MPL18:MPL39 MFP18:MFP39 LVT18:LVT39 LLX18:LLX39 LCB18:LCB39 KSF18:KSF39 KIJ18:KIJ39 JYN18:JYN39 JOR18:JOR39 JEV18:JEV39 IUZ18:IUZ39 ILD18:ILD39 IBH18:IBH39 HRL18:HRL39 HHP18:HHP39 GXT18:GXT39 GNX18:GNX39 GEB18:GEB39 FUF18:FUF39 FKJ18:FKJ39 FAN18:FAN39 EQR18:EQR39 EGV18:EGV39 DWZ18:DWZ39 DND18:DND39 DDH18:DDH39 CTL18:CTL39 CJP18:CJP39 BZT18:BZT39 BPX18:BPX39 BGB18:BGB39 AWF18:AWF39 AMJ18:AMJ39 ACN18:ACN39 SR18:SR39 IV18:IV39">
      <formula1>0</formula1>
      <formula2>1</formula2>
    </dataValidation>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WVE18:WVE39 WLI18:WLI39 WBM18:WBM39 VRQ18:VRQ39 VHU18:VHU39 UXY18:UXY39 UOC18:UOC39 UEG18:UEG39 TUK18:TUK39 TKO18:TKO39 TAS18:TAS39 SQW18:SQW39 SHA18:SHA39 RXE18:RXE39 RNI18:RNI39 RDM18:RDM39 QTQ18:QTQ39 QJU18:QJU39 PZY18:PZY39 PQC18:PQC39 PGG18:PGG39 OWK18:OWK39 OMO18:OMO39 OCS18:OCS39 NSW18:NSW39 NJA18:NJA39 MZE18:MZE39 MPI18:MPI39 MFM18:MFM39 LVQ18:LVQ39 LLU18:LLU39 LBY18:LBY39 KSC18:KSC39 KIG18:KIG39 JYK18:JYK39 JOO18:JOO39 JES18:JES39 IUW18:IUW39 ILA18:ILA39 IBE18:IBE39 HRI18:HRI39 HHM18:HHM39 GXQ18:GXQ39 GNU18:GNU39 GDY18:GDY39 FUC18:FUC39 FKG18:FKG39 FAK18:FAK39 EQO18:EQO39 EGS18:EGS39 DWW18:DWW39 DNA18:DNA39 DDE18:DDE39 CTI18:CTI39 CJM18:CJM39 BZQ18:BZQ39 BPU18:BPU39 BFY18:BFY39 AWC18:AWC39 AMG18:AMG39 ACK18:ACK39 SO18:SO39 IS18:IS39 A18:A39">
      <formula1>"1,2,3,4,5"</formula1>
    </dataValidation>
  </dataValidation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2:Z232"/>
  <sheetViews>
    <sheetView zoomScale="80" zoomScaleNormal="80" workbookViewId="0">
      <selection activeCell="A9" sqref="A9"/>
    </sheetView>
  </sheetViews>
  <sheetFormatPr baseColWidth="10" defaultRowHeight="15"/>
  <cols>
    <col min="1" max="1" width="3.140625" style="1" bestFit="1" customWidth="1"/>
    <col min="2" max="2" width="44.5703125" style="1" customWidth="1"/>
    <col min="3" max="3" width="35.8554687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17.57031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32.42578125" style="1" customWidth="1"/>
    <col min="18" max="18" width="38" style="1" customWidth="1"/>
    <col min="19" max="19" width="34.140625" style="1" customWidth="1"/>
    <col min="20" max="20" width="42.85546875" style="1" customWidth="1"/>
    <col min="21"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8" ht="26.25">
      <c r="B2" s="1256" t="s">
        <v>0</v>
      </c>
      <c r="C2" s="1257"/>
      <c r="D2" s="1257"/>
      <c r="E2" s="1257"/>
      <c r="F2" s="1257"/>
      <c r="G2" s="1257"/>
      <c r="H2" s="1257"/>
      <c r="I2" s="1257"/>
      <c r="J2" s="1257"/>
      <c r="K2" s="1257"/>
      <c r="L2" s="1257"/>
      <c r="M2" s="1257"/>
      <c r="N2" s="1257"/>
      <c r="O2" s="1257"/>
      <c r="P2" s="1257"/>
    </row>
    <row r="4" spans="2:18" ht="26.25">
      <c r="B4" s="1256" t="s">
        <v>1</v>
      </c>
      <c r="C4" s="1257"/>
      <c r="D4" s="1257"/>
      <c r="E4" s="1257"/>
      <c r="F4" s="1257"/>
      <c r="G4" s="1257"/>
      <c r="H4" s="1257"/>
      <c r="I4" s="1257"/>
      <c r="J4" s="1257"/>
      <c r="K4" s="1257"/>
      <c r="L4" s="1257"/>
      <c r="M4" s="1257"/>
      <c r="N4" s="1257"/>
      <c r="O4" s="1257"/>
      <c r="P4" s="1257"/>
    </row>
    <row r="5" spans="2:18" ht="15.75" thickBot="1"/>
    <row r="6" spans="2:18" ht="21.75" thickBot="1">
      <c r="B6" s="2" t="s">
        <v>2</v>
      </c>
      <c r="C6" s="1258" t="s">
        <v>4074</v>
      </c>
      <c r="D6" s="1258"/>
      <c r="E6" s="1258"/>
      <c r="F6" s="1258"/>
      <c r="G6" s="1258"/>
      <c r="H6" s="1258"/>
      <c r="I6" s="1258"/>
      <c r="J6" s="1258"/>
      <c r="K6" s="1258"/>
      <c r="L6" s="1258"/>
      <c r="M6" s="1258"/>
      <c r="N6" s="1259"/>
    </row>
    <row r="7" spans="2:18" ht="16.5" thickBot="1">
      <c r="B7" s="5" t="s">
        <v>4</v>
      </c>
      <c r="C7" s="1258"/>
      <c r="D7" s="1258"/>
      <c r="E7" s="1258"/>
      <c r="F7" s="1258"/>
      <c r="G7" s="1258"/>
      <c r="H7" s="1258"/>
      <c r="I7" s="1258"/>
      <c r="J7" s="1258"/>
      <c r="K7" s="1258"/>
      <c r="L7" s="1258"/>
      <c r="M7" s="1258"/>
      <c r="N7" s="1259"/>
    </row>
    <row r="8" spans="2:18" ht="16.5" thickBot="1">
      <c r="B8" s="5" t="s">
        <v>5</v>
      </c>
      <c r="C8" s="1258"/>
      <c r="D8" s="1258"/>
      <c r="E8" s="1258"/>
      <c r="F8" s="1258"/>
      <c r="G8" s="1258"/>
      <c r="H8" s="1258"/>
      <c r="I8" s="1258"/>
      <c r="J8" s="1258"/>
      <c r="K8" s="1258"/>
      <c r="L8" s="1258"/>
      <c r="M8" s="1258"/>
      <c r="N8" s="1259"/>
    </row>
    <row r="9" spans="2:18" ht="16.5" thickBot="1">
      <c r="B9" s="5" t="s">
        <v>6</v>
      </c>
      <c r="C9" s="1258"/>
      <c r="D9" s="1258"/>
      <c r="E9" s="1258"/>
      <c r="F9" s="1258"/>
      <c r="G9" s="1258"/>
      <c r="H9" s="1258"/>
      <c r="I9" s="1258"/>
      <c r="J9" s="1258"/>
      <c r="K9" s="1258"/>
      <c r="L9" s="1258"/>
      <c r="M9" s="1258"/>
      <c r="N9" s="1259"/>
    </row>
    <row r="10" spans="2:18" ht="16.5" thickBot="1">
      <c r="B10" s="5" t="s">
        <v>146</v>
      </c>
      <c r="C10" s="1260" t="s">
        <v>4075</v>
      </c>
      <c r="D10" s="1260"/>
      <c r="E10" s="1261"/>
      <c r="F10" s="6"/>
      <c r="G10" s="6"/>
      <c r="H10" s="6"/>
      <c r="I10" s="6"/>
      <c r="J10" s="6"/>
      <c r="K10" s="6"/>
      <c r="L10" s="6"/>
      <c r="M10" s="6"/>
      <c r="N10" s="7"/>
    </row>
    <row r="11" spans="2:18" ht="16.5" thickBot="1">
      <c r="B11" s="8" t="s">
        <v>8</v>
      </c>
      <c r="C11" s="9">
        <v>41978</v>
      </c>
      <c r="D11" s="10"/>
      <c r="E11" s="10"/>
      <c r="F11" s="10"/>
      <c r="G11" s="10"/>
      <c r="H11" s="10"/>
      <c r="I11" s="10"/>
      <c r="J11" s="10"/>
      <c r="K11" s="10"/>
      <c r="L11" s="10"/>
      <c r="M11" s="1066"/>
      <c r="N11" s="1067"/>
    </row>
    <row r="12" spans="2:18" ht="15.75">
      <c r="B12" s="12"/>
      <c r="C12" s="13"/>
      <c r="D12" s="14"/>
      <c r="E12" s="14"/>
      <c r="F12" s="14"/>
      <c r="G12" s="14"/>
      <c r="H12" s="14"/>
      <c r="I12" s="15"/>
      <c r="J12" s="15"/>
      <c r="K12" s="15"/>
      <c r="L12" s="15"/>
      <c r="M12" s="404"/>
      <c r="N12" s="14"/>
      <c r="O12" s="32"/>
      <c r="P12" s="32"/>
      <c r="Q12" s="32"/>
      <c r="R12" s="32"/>
    </row>
    <row r="13" spans="2:18">
      <c r="M13" s="32"/>
      <c r="N13" s="404"/>
      <c r="O13" s="404"/>
      <c r="P13" s="404"/>
      <c r="Q13" s="404"/>
      <c r="R13" s="404"/>
    </row>
    <row r="14" spans="2:18" ht="45.75" customHeight="1">
      <c r="B14" s="1262" t="s">
        <v>9</v>
      </c>
      <c r="C14" s="1262"/>
      <c r="D14" s="613" t="s">
        <v>10</v>
      </c>
      <c r="E14" s="613" t="s">
        <v>11</v>
      </c>
      <c r="F14" s="613" t="s">
        <v>12</v>
      </c>
      <c r="G14" s="613" t="s">
        <v>2564</v>
      </c>
      <c r="J14" s="183"/>
      <c r="K14" s="183"/>
      <c r="L14" s="183"/>
      <c r="M14" s="183"/>
      <c r="N14" s="183"/>
      <c r="O14" s="660"/>
      <c r="P14" s="660"/>
      <c r="Q14" s="660"/>
      <c r="R14" s="660"/>
    </row>
    <row r="15" spans="2:18" ht="15" customHeight="1">
      <c r="B15" s="1262"/>
      <c r="C15" s="1262"/>
      <c r="D15" s="613">
        <v>22</v>
      </c>
      <c r="E15" s="20">
        <f>65297712+2054868504+163244280</f>
        <v>2283410496</v>
      </c>
      <c r="F15" s="208">
        <f>984+24+60</f>
        <v>1068</v>
      </c>
      <c r="G15" s="1366" t="s">
        <v>4076</v>
      </c>
      <c r="I15" s="147"/>
      <c r="J15" s="147"/>
      <c r="K15" s="147"/>
      <c r="L15" s="766"/>
      <c r="M15" s="1068"/>
      <c r="N15" s="902"/>
      <c r="O15" s="902"/>
      <c r="P15" s="1069"/>
      <c r="Q15" s="1069"/>
      <c r="R15" s="1069"/>
    </row>
    <row r="16" spans="2:18" ht="15" customHeight="1">
      <c r="B16" s="1262"/>
      <c r="C16" s="1262"/>
      <c r="D16" s="613">
        <v>26</v>
      </c>
      <c r="E16" s="20">
        <v>1670624800</v>
      </c>
      <c r="F16" s="208">
        <v>800</v>
      </c>
      <c r="G16" s="1366"/>
      <c r="I16" s="147"/>
      <c r="J16" s="148"/>
      <c r="K16" s="1070"/>
      <c r="L16" s="766"/>
      <c r="M16" s="1068"/>
      <c r="N16" s="902"/>
      <c r="O16" s="902"/>
      <c r="P16" s="1069"/>
      <c r="Q16" s="1069"/>
      <c r="R16" s="1069"/>
    </row>
    <row r="17" spans="1:18" ht="15" customHeight="1">
      <c r="B17" s="1262"/>
      <c r="C17" s="1262"/>
      <c r="D17" s="613"/>
      <c r="E17" s="20"/>
      <c r="F17" s="208"/>
      <c r="G17" s="1366"/>
      <c r="I17" s="147"/>
      <c r="J17" s="148"/>
      <c r="K17" s="1070"/>
      <c r="L17" s="766"/>
      <c r="M17" s="1068"/>
      <c r="N17" s="902"/>
      <c r="O17" s="902"/>
      <c r="P17" s="1069"/>
      <c r="Q17" s="1069"/>
      <c r="R17" s="1069"/>
    </row>
    <row r="18" spans="1:18" ht="15" customHeight="1">
      <c r="B18" s="1262"/>
      <c r="C18" s="1262"/>
      <c r="D18" s="613"/>
      <c r="E18" s="24"/>
      <c r="F18" s="208"/>
      <c r="G18" s="1366"/>
      <c r="I18" s="147"/>
      <c r="J18" s="148"/>
      <c r="K18" s="1070"/>
      <c r="L18" s="766"/>
      <c r="M18" s="1068"/>
      <c r="N18" s="902"/>
      <c r="O18" s="902"/>
      <c r="P18" s="1069"/>
      <c r="Q18" s="1069"/>
      <c r="R18" s="1069"/>
    </row>
    <row r="19" spans="1:18">
      <c r="B19" s="1262"/>
      <c r="C19" s="1262"/>
      <c r="D19" s="613"/>
      <c r="E19" s="24"/>
      <c r="F19" s="208"/>
      <c r="G19" s="1366"/>
      <c r="I19" s="147"/>
      <c r="J19" s="766"/>
      <c r="K19" s="1070"/>
      <c r="L19" s="766"/>
      <c r="M19" s="902"/>
      <c r="N19" s="902"/>
      <c r="O19" s="902"/>
      <c r="P19" s="1071"/>
      <c r="Q19" s="1071"/>
      <c r="R19" s="1069"/>
    </row>
    <row r="20" spans="1:18">
      <c r="B20" s="1262"/>
      <c r="C20" s="1262"/>
      <c r="D20" s="613"/>
      <c r="E20" s="24"/>
      <c r="F20" s="208"/>
      <c r="G20" s="1366"/>
      <c r="I20" s="147"/>
      <c r="J20" s="766"/>
      <c r="K20" s="1070"/>
      <c r="L20" s="766"/>
      <c r="M20" s="902"/>
      <c r="N20" s="902"/>
      <c r="O20" s="902"/>
      <c r="P20" s="1069"/>
      <c r="Q20" s="1069"/>
      <c r="R20" s="1069"/>
    </row>
    <row r="21" spans="1:18" ht="29.25" customHeight="1">
      <c r="B21" s="1262"/>
      <c r="C21" s="1262"/>
      <c r="D21" s="613"/>
      <c r="E21" s="24"/>
      <c r="F21" s="208"/>
      <c r="G21" s="1366"/>
      <c r="I21" s="147"/>
      <c r="J21" s="766"/>
      <c r="K21" s="1070"/>
      <c r="L21" s="766"/>
      <c r="M21" s="1068"/>
      <c r="N21" s="660"/>
      <c r="O21" s="660"/>
      <c r="P21" s="660"/>
      <c r="Q21" s="660"/>
      <c r="R21" s="660"/>
    </row>
    <row r="22" spans="1:18" ht="15.75" customHeight="1" thickBot="1">
      <c r="B22" s="1263" t="s">
        <v>13</v>
      </c>
      <c r="C22" s="1264"/>
      <c r="D22" s="613"/>
      <c r="E22" s="28">
        <f>SUM(E15:E21)</f>
        <v>3954035296</v>
      </c>
      <c r="F22" s="1072">
        <f>SUM(F15:F21)</f>
        <v>1868</v>
      </c>
      <c r="G22" s="1366"/>
      <c r="I22" s="147"/>
      <c r="J22" s="766"/>
      <c r="K22" s="1070"/>
      <c r="L22" s="766"/>
      <c r="M22" s="1068"/>
      <c r="N22" s="902"/>
      <c r="O22" s="902"/>
      <c r="P22" s="1069"/>
      <c r="Q22" s="1069"/>
      <c r="R22" s="1069"/>
    </row>
    <row r="23" spans="1:18" ht="30.75" thickBot="1">
      <c r="A23" s="30"/>
      <c r="B23" s="31" t="s">
        <v>14</v>
      </c>
      <c r="C23" s="31" t="s">
        <v>15</v>
      </c>
      <c r="E23" s="19"/>
      <c r="F23" s="19"/>
      <c r="G23" s="19"/>
      <c r="I23" s="147"/>
      <c r="J23" s="718"/>
      <c r="K23" s="1073"/>
      <c r="L23" s="766"/>
      <c r="M23" s="1068"/>
      <c r="N23" s="902"/>
      <c r="O23" s="902"/>
      <c r="P23" s="1069"/>
      <c r="Q23" s="1069"/>
      <c r="R23" s="1069"/>
    </row>
    <row r="24" spans="1:18" ht="38.25" customHeight="1" thickBot="1">
      <c r="A24" s="33">
        <v>1</v>
      </c>
      <c r="C24" s="34">
        <f>F22*80%</f>
        <v>1494.4</v>
      </c>
      <c r="D24" s="266"/>
      <c r="E24" s="36">
        <f>E22</f>
        <v>3954035296</v>
      </c>
      <c r="F24" s="37"/>
      <c r="G24" s="37"/>
      <c r="I24" s="766"/>
      <c r="J24" s="766"/>
      <c r="K24" s="766"/>
      <c r="L24" s="766"/>
      <c r="M24" s="1068"/>
      <c r="N24" s="902"/>
      <c r="O24" s="902"/>
      <c r="P24" s="1069"/>
      <c r="Q24" s="1069"/>
      <c r="R24" s="1069"/>
    </row>
    <row r="25" spans="1:18" ht="15" customHeight="1">
      <c r="A25" s="773"/>
      <c r="C25" s="40"/>
      <c r="D25" s="23"/>
      <c r="E25" s="41"/>
      <c r="F25" s="37"/>
      <c r="G25" s="37"/>
      <c r="I25" s="766"/>
      <c r="J25" s="766"/>
      <c r="K25" s="766"/>
      <c r="L25" s="766"/>
      <c r="M25" s="1068"/>
      <c r="N25" s="902"/>
      <c r="O25" s="902"/>
      <c r="P25" s="1069"/>
      <c r="Q25" s="1069"/>
      <c r="R25" s="1069"/>
    </row>
    <row r="26" spans="1:18" ht="15" customHeight="1">
      <c r="A26" s="773"/>
      <c r="C26" s="40"/>
      <c r="D26" s="23"/>
      <c r="E26" s="41"/>
      <c r="F26" s="37"/>
      <c r="G26" s="37"/>
      <c r="I26" s="766"/>
      <c r="J26" s="766"/>
      <c r="K26" s="766"/>
      <c r="L26" s="766"/>
      <c r="M26" s="1068"/>
      <c r="N26" s="902"/>
      <c r="O26" s="902"/>
      <c r="P26" s="1074"/>
      <c r="Q26" s="1074"/>
      <c r="R26" s="1069"/>
    </row>
    <row r="27" spans="1:18">
      <c r="A27" s="773"/>
      <c r="B27" s="42" t="s">
        <v>16</v>
      </c>
      <c r="C27"/>
      <c r="D27"/>
      <c r="E27"/>
      <c r="F27"/>
      <c r="G27"/>
      <c r="M27" s="902"/>
      <c r="N27" s="902"/>
      <c r="O27" s="902"/>
      <c r="P27" s="1071"/>
      <c r="Q27" s="1071"/>
      <c r="R27" s="902"/>
    </row>
    <row r="28" spans="1:18">
      <c r="A28" s="773"/>
      <c r="B28"/>
      <c r="C28"/>
      <c r="D28"/>
      <c r="E28"/>
      <c r="F28"/>
      <c r="G28"/>
      <c r="M28" s="902"/>
      <c r="N28" s="404"/>
      <c r="O28" s="1071"/>
      <c r="P28" s="1071"/>
      <c r="Q28" s="1071"/>
      <c r="R28" s="1071"/>
    </row>
    <row r="29" spans="1:18">
      <c r="A29" s="773"/>
      <c r="B29" s="43" t="s">
        <v>17</v>
      </c>
      <c r="C29" s="43" t="s">
        <v>18</v>
      </c>
      <c r="D29" s="43" t="s">
        <v>19</v>
      </c>
      <c r="E29" s="43" t="s">
        <v>82</v>
      </c>
      <c r="F29"/>
      <c r="G29"/>
      <c r="M29" s="902"/>
      <c r="N29" s="404"/>
      <c r="O29" s="404"/>
      <c r="P29" s="1071"/>
      <c r="Q29" s="1071"/>
      <c r="R29" s="404"/>
    </row>
    <row r="30" spans="1:18" ht="40.5" customHeight="1">
      <c r="A30" s="773"/>
      <c r="B30" s="44" t="s">
        <v>20</v>
      </c>
      <c r="C30" s="605" t="s">
        <v>184</v>
      </c>
      <c r="D30" s="605"/>
      <c r="E30" s="1605" t="s">
        <v>4077</v>
      </c>
      <c r="G30"/>
      <c r="M30"/>
      <c r="N30" s="809"/>
      <c r="O30" s="809"/>
      <c r="P30" s="809"/>
      <c r="Q30" s="809"/>
      <c r="R30" s="809"/>
    </row>
    <row r="31" spans="1:18" ht="40.5" customHeight="1">
      <c r="A31" s="773"/>
      <c r="B31" s="44" t="s">
        <v>21</v>
      </c>
      <c r="C31" s="605" t="s">
        <v>184</v>
      </c>
      <c r="D31" s="605"/>
      <c r="E31" s="1605"/>
      <c r="G31"/>
      <c r="H31"/>
      <c r="I31" s="1075"/>
      <c r="J31" s="15"/>
      <c r="K31" s="15"/>
      <c r="L31" s="15"/>
      <c r="M31" s="15"/>
      <c r="N31" s="16"/>
    </row>
    <row r="32" spans="1:18" ht="40.5" customHeight="1">
      <c r="A32" s="773"/>
      <c r="B32" s="44" t="s">
        <v>22</v>
      </c>
      <c r="C32" s="605" t="s">
        <v>186</v>
      </c>
      <c r="D32" s="605"/>
      <c r="E32" s="1605"/>
      <c r="G32"/>
      <c r="H32"/>
      <c r="I32" s="15"/>
      <c r="J32" s="15"/>
      <c r="K32" s="15"/>
      <c r="L32" s="15"/>
      <c r="M32" s="15"/>
      <c r="N32" s="16"/>
    </row>
    <row r="33" spans="1:18" ht="87.75" customHeight="1">
      <c r="A33" s="773"/>
      <c r="B33" s="44" t="s">
        <v>23</v>
      </c>
      <c r="C33" s="632"/>
      <c r="D33" s="632" t="s">
        <v>186</v>
      </c>
      <c r="E33" s="213" t="s">
        <v>4078</v>
      </c>
      <c r="F33" s="565"/>
      <c r="G33"/>
      <c r="H33"/>
      <c r="I33" s="15"/>
      <c r="J33" s="15"/>
      <c r="K33" s="15"/>
      <c r="L33" s="15"/>
      <c r="M33" s="15"/>
      <c r="N33" s="16"/>
    </row>
    <row r="34" spans="1:18">
      <c r="A34" s="773"/>
      <c r="B34" s="44" t="s">
        <v>1903</v>
      </c>
      <c r="C34" s="632"/>
      <c r="D34" s="632" t="s">
        <v>186</v>
      </c>
      <c r="E34" s="46"/>
      <c r="F34"/>
      <c r="G34"/>
      <c r="H34"/>
      <c r="I34" s="15"/>
      <c r="J34" s="15"/>
      <c r="K34" s="15"/>
      <c r="L34" s="15"/>
      <c r="M34" s="15"/>
      <c r="N34" s="16"/>
    </row>
    <row r="35" spans="1:18">
      <c r="A35" s="773"/>
      <c r="B35"/>
      <c r="C35"/>
      <c r="D35"/>
      <c r="E35"/>
      <c r="F35"/>
      <c r="G35"/>
      <c r="H35"/>
      <c r="I35" s="15"/>
      <c r="J35" s="15"/>
      <c r="K35" s="15"/>
      <c r="L35" s="15"/>
      <c r="M35" s="15"/>
      <c r="N35" s="16"/>
    </row>
    <row r="36" spans="1:18">
      <c r="A36" s="773"/>
      <c r="B36" s="42" t="s">
        <v>25</v>
      </c>
      <c r="C36"/>
      <c r="D36"/>
      <c r="E36"/>
      <c r="F36"/>
      <c r="G36"/>
      <c r="H36"/>
      <c r="I36" s="15"/>
      <c r="J36" s="15"/>
      <c r="K36" s="15"/>
      <c r="L36" s="15"/>
      <c r="M36" s="15"/>
      <c r="N36" s="16"/>
    </row>
    <row r="37" spans="1:18">
      <c r="A37" s="773"/>
      <c r="B37"/>
      <c r="C37"/>
      <c r="D37"/>
      <c r="E37"/>
      <c r="F37"/>
      <c r="G37"/>
      <c r="H37"/>
      <c r="I37" s="15"/>
      <c r="J37" s="15"/>
      <c r="K37" s="15"/>
      <c r="L37" s="15"/>
      <c r="M37" s="15"/>
      <c r="N37" s="16"/>
    </row>
    <row r="38" spans="1:18">
      <c r="A38" s="773"/>
      <c r="B38"/>
      <c r="C38"/>
      <c r="D38"/>
      <c r="E38"/>
      <c r="F38"/>
      <c r="G38"/>
      <c r="H38"/>
      <c r="I38" s="15"/>
      <c r="J38" s="15"/>
      <c r="K38" s="15"/>
      <c r="L38" s="15"/>
      <c r="M38" s="15"/>
      <c r="N38" s="16"/>
    </row>
    <row r="39" spans="1:18">
      <c r="A39" s="773"/>
      <c r="B39" s="43" t="s">
        <v>17</v>
      </c>
      <c r="C39" s="43" t="s">
        <v>26</v>
      </c>
      <c r="D39" s="615" t="s">
        <v>27</v>
      </c>
      <c r="E39" s="615" t="s">
        <v>28</v>
      </c>
      <c r="F39" s="615" t="s">
        <v>82</v>
      </c>
      <c r="G39"/>
      <c r="H39"/>
      <c r="I39" s="15"/>
      <c r="J39" s="15"/>
      <c r="K39" s="15"/>
      <c r="L39" s="15"/>
      <c r="M39" s="15"/>
      <c r="N39" s="16"/>
    </row>
    <row r="40" spans="1:18" ht="65.25" customHeight="1">
      <c r="A40" s="773"/>
      <c r="B40" s="49" t="s">
        <v>29</v>
      </c>
      <c r="C40" s="50">
        <v>40</v>
      </c>
      <c r="D40" s="605">
        <v>0</v>
      </c>
      <c r="E40" s="1265">
        <f>+D40+D41</f>
        <v>0</v>
      </c>
      <c r="F40" s="1366"/>
      <c r="G40" s="660"/>
      <c r="H40"/>
      <c r="I40" s="15"/>
      <c r="J40" s="15"/>
      <c r="K40" s="15"/>
      <c r="L40" s="15"/>
      <c r="M40" s="15"/>
      <c r="N40" s="16"/>
    </row>
    <row r="41" spans="1:18" ht="82.5" customHeight="1">
      <c r="A41" s="773"/>
      <c r="B41" s="49" t="s">
        <v>30</v>
      </c>
      <c r="C41" s="50">
        <v>60</v>
      </c>
      <c r="D41" s="605">
        <f>+F231</f>
        <v>0</v>
      </c>
      <c r="E41" s="1266"/>
      <c r="F41" s="1366"/>
      <c r="G41" s="660"/>
      <c r="H41" s="183"/>
      <c r="I41" s="183"/>
      <c r="J41" s="183"/>
      <c r="K41" s="15"/>
      <c r="L41" s="15"/>
      <c r="M41" s="15"/>
      <c r="N41" s="16"/>
    </row>
    <row r="42" spans="1:18">
      <c r="A42" s="773"/>
      <c r="C42" s="40"/>
      <c r="D42" s="23"/>
      <c r="E42" s="41"/>
      <c r="F42" s="37"/>
      <c r="G42" s="37"/>
      <c r="H42" s="37"/>
      <c r="I42" s="38"/>
      <c r="J42" s="38"/>
      <c r="K42" s="38"/>
      <c r="L42" s="38"/>
      <c r="M42" s="38"/>
    </row>
    <row r="43" spans="1:18">
      <c r="A43" s="773"/>
      <c r="C43" s="40"/>
      <c r="D43" s="23"/>
      <c r="E43" s="41"/>
      <c r="F43" s="37"/>
      <c r="G43" s="37"/>
      <c r="H43" s="37"/>
      <c r="I43" s="38"/>
      <c r="J43" s="38"/>
      <c r="K43" s="38"/>
      <c r="L43" s="38"/>
      <c r="M43" s="38"/>
    </row>
    <row r="44" spans="1:18">
      <c r="A44" s="773"/>
      <c r="C44" s="40"/>
      <c r="D44" s="23"/>
      <c r="E44" s="41"/>
      <c r="F44" s="37"/>
      <c r="G44" s="37"/>
      <c r="H44" s="37"/>
      <c r="I44" s="38"/>
      <c r="J44" s="38"/>
      <c r="K44" s="38"/>
      <c r="L44" s="38"/>
      <c r="M44" s="38"/>
    </row>
    <row r="45" spans="1:18" ht="15.75" thickBot="1">
      <c r="M45" s="1267"/>
      <c r="N45" s="1267"/>
    </row>
    <row r="46" spans="1:18">
      <c r="B46" s="42" t="s">
        <v>32</v>
      </c>
      <c r="M46" s="51"/>
      <c r="N46" s="51"/>
    </row>
    <row r="47" spans="1:18" ht="15.75" thickBot="1">
      <c r="M47" s="51"/>
      <c r="N47" s="51"/>
    </row>
    <row r="48" spans="1:18"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c r="R48" s="114" t="s">
        <v>82</v>
      </c>
    </row>
    <row r="49" spans="1:26" s="1086" customFormat="1" ht="216.75">
      <c r="A49" s="1076">
        <v>1</v>
      </c>
      <c r="B49" s="1077" t="s">
        <v>4074</v>
      </c>
      <c r="C49" s="1077" t="s">
        <v>4074</v>
      </c>
      <c r="D49" s="1078" t="s">
        <v>49</v>
      </c>
      <c r="E49" s="1078" t="s">
        <v>4079</v>
      </c>
      <c r="F49" s="1078" t="s">
        <v>4080</v>
      </c>
      <c r="G49" s="1079" t="s">
        <v>223</v>
      </c>
      <c r="H49" s="1078"/>
      <c r="I49" s="1078" t="s">
        <v>4081</v>
      </c>
      <c r="J49" s="1078" t="s">
        <v>19</v>
      </c>
      <c r="K49" s="1080"/>
      <c r="L49" s="1081">
        <v>12</v>
      </c>
      <c r="M49" s="1078">
        <v>144</v>
      </c>
      <c r="N49" s="1079" t="s">
        <v>223</v>
      </c>
      <c r="O49" s="1082">
        <v>100222284</v>
      </c>
      <c r="P49" s="1082">
        <v>96</v>
      </c>
      <c r="Q49" s="1083" t="s">
        <v>4082</v>
      </c>
      <c r="R49" s="1084" t="s">
        <v>4083</v>
      </c>
      <c r="S49" s="1085"/>
      <c r="T49" s="1085"/>
      <c r="U49" s="1085"/>
      <c r="V49" s="1085"/>
      <c r="W49" s="1085"/>
      <c r="X49" s="1085"/>
      <c r="Y49" s="1085"/>
      <c r="Z49" s="1085"/>
    </row>
    <row r="50" spans="1:26" s="1086" customFormat="1" ht="216.75">
      <c r="A50" s="1076">
        <f>+A49+1</f>
        <v>2</v>
      </c>
      <c r="B50" s="1077" t="s">
        <v>4074</v>
      </c>
      <c r="C50" s="1077" t="s">
        <v>4074</v>
      </c>
      <c r="D50" s="1078" t="s">
        <v>49</v>
      </c>
      <c r="E50" s="1078" t="s">
        <v>4084</v>
      </c>
      <c r="F50" s="1078" t="s">
        <v>4080</v>
      </c>
      <c r="G50" s="1079" t="s">
        <v>223</v>
      </c>
      <c r="H50" s="1078"/>
      <c r="I50" s="1078" t="s">
        <v>4085</v>
      </c>
      <c r="J50" s="1078"/>
      <c r="K50" s="1080"/>
      <c r="L50" s="1081">
        <v>12</v>
      </c>
      <c r="M50" s="1078">
        <v>144</v>
      </c>
      <c r="N50" s="1079" t="s">
        <v>223</v>
      </c>
      <c r="O50" s="1082">
        <v>104361784</v>
      </c>
      <c r="P50" s="1082">
        <v>96</v>
      </c>
      <c r="Q50" s="1083" t="s">
        <v>4086</v>
      </c>
      <c r="R50" s="1079"/>
      <c r="S50" s="1085"/>
      <c r="T50" s="1085"/>
      <c r="U50" s="1085"/>
      <c r="V50" s="1085"/>
      <c r="W50" s="1085"/>
      <c r="X50" s="1085"/>
      <c r="Y50" s="1085"/>
      <c r="Z50" s="1085"/>
    </row>
    <row r="51" spans="1:26" s="1086" customFormat="1" ht="216.75">
      <c r="A51" s="1076">
        <v>3</v>
      </c>
      <c r="B51" s="1077" t="s">
        <v>4074</v>
      </c>
      <c r="C51" s="1077" t="s">
        <v>4074</v>
      </c>
      <c r="D51" s="1078" t="s">
        <v>49</v>
      </c>
      <c r="E51" s="1078" t="s">
        <v>4087</v>
      </c>
      <c r="F51" s="1078" t="s">
        <v>4080</v>
      </c>
      <c r="G51" s="1079" t="s">
        <v>223</v>
      </c>
      <c r="H51" s="1078"/>
      <c r="I51" s="1078" t="s">
        <v>4088</v>
      </c>
      <c r="J51" s="1078"/>
      <c r="K51" s="1080"/>
      <c r="L51" s="1081">
        <v>12</v>
      </c>
      <c r="M51" s="1078">
        <v>144</v>
      </c>
      <c r="N51" s="1079" t="s">
        <v>223</v>
      </c>
      <c r="O51" s="1082">
        <v>208423730</v>
      </c>
      <c r="P51" s="1082"/>
      <c r="Q51" s="1083" t="s">
        <v>4089</v>
      </c>
      <c r="R51" s="1079"/>
      <c r="S51" s="1085"/>
      <c r="T51" s="1085"/>
      <c r="U51" s="1085"/>
      <c r="V51" s="1085"/>
      <c r="W51" s="1085"/>
      <c r="X51" s="1085"/>
      <c r="Y51" s="1085"/>
      <c r="Z51" s="1085"/>
    </row>
    <row r="52" spans="1:26" s="1086" customFormat="1" ht="216.75">
      <c r="A52" s="1076">
        <v>4</v>
      </c>
      <c r="B52" s="1077" t="s">
        <v>4074</v>
      </c>
      <c r="C52" s="1077" t="s">
        <v>4074</v>
      </c>
      <c r="D52" s="1078" t="s">
        <v>49</v>
      </c>
      <c r="E52" s="1078" t="s">
        <v>4090</v>
      </c>
      <c r="F52" s="1078" t="s">
        <v>4091</v>
      </c>
      <c r="G52" s="1079" t="s">
        <v>223</v>
      </c>
      <c r="H52" s="1078"/>
      <c r="I52" s="1087" t="s">
        <v>4092</v>
      </c>
      <c r="J52" s="1078"/>
      <c r="K52" s="1080"/>
      <c r="L52" s="1081">
        <v>12</v>
      </c>
      <c r="M52" s="1078">
        <v>144</v>
      </c>
      <c r="N52" s="1079" t="s">
        <v>223</v>
      </c>
      <c r="O52" s="1082"/>
      <c r="P52" s="1082"/>
      <c r="Q52" s="1083" t="s">
        <v>4082</v>
      </c>
      <c r="R52" s="1084"/>
      <c r="S52" s="1085"/>
      <c r="T52" s="1085"/>
      <c r="U52" s="1085"/>
      <c r="V52" s="1085"/>
      <c r="W52" s="1085"/>
      <c r="X52" s="1085"/>
      <c r="Y52" s="1085"/>
      <c r="Z52" s="1085"/>
    </row>
    <row r="53" spans="1:26" s="1086" customFormat="1" ht="216.75">
      <c r="A53" s="1076">
        <v>5</v>
      </c>
      <c r="B53" s="1077" t="s">
        <v>4074</v>
      </c>
      <c r="C53" s="1077" t="s">
        <v>4074</v>
      </c>
      <c r="D53" s="1078" t="s">
        <v>49</v>
      </c>
      <c r="E53" s="1078" t="s">
        <v>4093</v>
      </c>
      <c r="F53" s="1078" t="s">
        <v>4080</v>
      </c>
      <c r="G53" s="1079" t="s">
        <v>223</v>
      </c>
      <c r="H53" s="1078"/>
      <c r="I53" s="1078" t="s">
        <v>4094</v>
      </c>
      <c r="J53" s="1078"/>
      <c r="K53" s="1080"/>
      <c r="L53" s="1081"/>
      <c r="M53" s="1078">
        <v>48</v>
      </c>
      <c r="N53" s="1079" t="s">
        <v>223</v>
      </c>
      <c r="O53" s="1082"/>
      <c r="P53" s="1082"/>
      <c r="Q53" s="1083" t="s">
        <v>4082</v>
      </c>
      <c r="R53" s="1084"/>
      <c r="S53" s="1085"/>
      <c r="T53" s="1085"/>
      <c r="U53" s="1085"/>
      <c r="V53" s="1085"/>
      <c r="W53" s="1085"/>
      <c r="X53" s="1085"/>
      <c r="Y53" s="1085"/>
      <c r="Z53" s="1085"/>
    </row>
    <row r="54" spans="1:26" s="1086" customFormat="1" ht="216.75">
      <c r="A54" s="1076">
        <v>6</v>
      </c>
      <c r="B54" s="1077" t="s">
        <v>4074</v>
      </c>
      <c r="C54" s="1077" t="s">
        <v>4074</v>
      </c>
      <c r="D54" s="1078" t="s">
        <v>49</v>
      </c>
      <c r="E54" s="1078" t="s">
        <v>4090</v>
      </c>
      <c r="F54" s="1078" t="s">
        <v>4080</v>
      </c>
      <c r="G54" s="1079" t="s">
        <v>223</v>
      </c>
      <c r="H54" s="1078"/>
      <c r="I54" s="1088">
        <v>41639</v>
      </c>
      <c r="J54" s="1078"/>
      <c r="K54" s="1080"/>
      <c r="L54" s="1081"/>
      <c r="M54" s="1078"/>
      <c r="N54" s="1079" t="s">
        <v>223</v>
      </c>
      <c r="O54" s="1082"/>
      <c r="P54" s="1082"/>
      <c r="Q54" s="1083" t="s">
        <v>4095</v>
      </c>
      <c r="R54" s="1084" t="s">
        <v>4096</v>
      </c>
      <c r="S54" s="1085"/>
      <c r="T54" s="1085"/>
      <c r="U54" s="1085"/>
      <c r="V54" s="1085"/>
      <c r="W54" s="1085"/>
      <c r="X54" s="1085"/>
      <c r="Y54" s="1085"/>
      <c r="Z54" s="1085"/>
    </row>
    <row r="55" spans="1:26" s="1086" customFormat="1" ht="216.75">
      <c r="A55" s="1076">
        <v>7</v>
      </c>
      <c r="B55" s="1077" t="s">
        <v>4074</v>
      </c>
      <c r="C55" s="1077" t="s">
        <v>4074</v>
      </c>
      <c r="D55" s="1078" t="s">
        <v>49</v>
      </c>
      <c r="E55" s="1078" t="s">
        <v>4090</v>
      </c>
      <c r="F55" s="1078" t="s">
        <v>4080</v>
      </c>
      <c r="G55" s="1079" t="s">
        <v>223</v>
      </c>
      <c r="H55" s="1078"/>
      <c r="I55" s="1088">
        <v>41988</v>
      </c>
      <c r="J55" s="1078"/>
      <c r="K55" s="1080"/>
      <c r="L55" s="1081"/>
      <c r="M55" s="1078"/>
      <c r="N55" s="1079" t="s">
        <v>223</v>
      </c>
      <c r="O55" s="1082"/>
      <c r="P55" s="1082"/>
      <c r="Q55" s="1083" t="s">
        <v>4082</v>
      </c>
      <c r="R55" s="1084" t="s">
        <v>4096</v>
      </c>
      <c r="S55" s="1085"/>
      <c r="T55" s="1085"/>
      <c r="U55" s="1085"/>
      <c r="V55" s="1085"/>
      <c r="W55" s="1085"/>
      <c r="X55" s="1085"/>
      <c r="Y55" s="1085"/>
      <c r="Z55" s="1085"/>
    </row>
    <row r="56" spans="1:26" s="1086" customFormat="1" ht="229.5">
      <c r="A56" s="1076">
        <v>8</v>
      </c>
      <c r="B56" s="1077" t="s">
        <v>4074</v>
      </c>
      <c r="C56" s="1077" t="s">
        <v>4097</v>
      </c>
      <c r="D56" s="1078" t="s">
        <v>4098</v>
      </c>
      <c r="E56" s="1078" t="s">
        <v>4099</v>
      </c>
      <c r="F56" s="1078" t="s">
        <v>4100</v>
      </c>
      <c r="G56" s="1079" t="s">
        <v>223</v>
      </c>
      <c r="H56" s="1088">
        <v>41396</v>
      </c>
      <c r="I56" s="1088"/>
      <c r="J56" s="1078" t="s">
        <v>19</v>
      </c>
      <c r="K56" s="1080"/>
      <c r="L56" s="1081"/>
      <c r="M56" s="1078"/>
      <c r="N56" s="1079" t="s">
        <v>223</v>
      </c>
      <c r="O56" s="1082">
        <v>253195962</v>
      </c>
      <c r="P56" s="1082"/>
      <c r="Q56" s="1083" t="s">
        <v>4101</v>
      </c>
      <c r="R56" s="1084" t="s">
        <v>223</v>
      </c>
      <c r="S56" s="1085"/>
      <c r="T56" s="1085"/>
      <c r="U56" s="1085"/>
      <c r="V56" s="1085"/>
      <c r="W56" s="1085"/>
      <c r="X56" s="1085"/>
      <c r="Y56" s="1085"/>
      <c r="Z56" s="1085"/>
    </row>
    <row r="57" spans="1:26" s="1086" customFormat="1" ht="178.5">
      <c r="A57" s="1076">
        <v>9</v>
      </c>
      <c r="B57" s="1077" t="s">
        <v>4074</v>
      </c>
      <c r="C57" s="1077" t="s">
        <v>4102</v>
      </c>
      <c r="D57" s="1078" t="s">
        <v>4098</v>
      </c>
      <c r="E57" s="1078" t="s">
        <v>4103</v>
      </c>
      <c r="F57" s="1078" t="s">
        <v>4104</v>
      </c>
      <c r="G57" s="1079" t="s">
        <v>223</v>
      </c>
      <c r="H57" s="1088">
        <v>41787</v>
      </c>
      <c r="I57" s="1088">
        <v>41988</v>
      </c>
      <c r="J57" s="1078"/>
      <c r="K57" s="1080"/>
      <c r="L57" s="1081"/>
      <c r="M57" s="1078"/>
      <c r="N57" s="1079" t="s">
        <v>223</v>
      </c>
      <c r="O57" s="1082">
        <v>144531278</v>
      </c>
      <c r="P57" s="1082"/>
      <c r="Q57" s="1083" t="s">
        <v>4082</v>
      </c>
      <c r="R57" s="1084" t="s">
        <v>223</v>
      </c>
      <c r="S57" s="1085"/>
      <c r="T57" s="1085"/>
      <c r="U57" s="1085"/>
      <c r="V57" s="1085"/>
      <c r="W57" s="1085"/>
      <c r="X57" s="1085"/>
      <c r="Y57" s="1085"/>
      <c r="Z57" s="1085"/>
    </row>
    <row r="58" spans="1:26" s="1086" customFormat="1" ht="216.75">
      <c r="A58" s="1076">
        <v>10</v>
      </c>
      <c r="B58" s="1077" t="s">
        <v>4074</v>
      </c>
      <c r="C58" s="1077" t="s">
        <v>4074</v>
      </c>
      <c r="D58" s="1078" t="s">
        <v>49</v>
      </c>
      <c r="E58" s="1078" t="s">
        <v>4105</v>
      </c>
      <c r="F58" s="1078" t="s">
        <v>4091</v>
      </c>
      <c r="G58" s="1079" t="s">
        <v>223</v>
      </c>
      <c r="H58" s="1088">
        <v>41383</v>
      </c>
      <c r="I58" s="1088">
        <v>41623</v>
      </c>
      <c r="J58" s="1078"/>
      <c r="K58" s="1080"/>
      <c r="L58" s="1089">
        <v>8</v>
      </c>
      <c r="M58" s="1078">
        <v>484</v>
      </c>
      <c r="N58" s="1079" t="s">
        <v>223</v>
      </c>
      <c r="O58" s="1082"/>
      <c r="P58" s="1082">
        <v>11</v>
      </c>
      <c r="Q58" s="1083" t="s">
        <v>4082</v>
      </c>
      <c r="R58" s="1084"/>
      <c r="S58" s="1085"/>
      <c r="T58" s="1085"/>
      <c r="U58" s="1085"/>
      <c r="V58" s="1085"/>
      <c r="W58" s="1085"/>
      <c r="X58" s="1085"/>
      <c r="Y58" s="1085"/>
      <c r="Z58" s="1085"/>
    </row>
    <row r="59" spans="1:26" s="1086" customFormat="1" ht="216.75">
      <c r="A59" s="1076">
        <v>11</v>
      </c>
      <c r="B59" s="1077" t="s">
        <v>4074</v>
      </c>
      <c r="C59" s="1077" t="s">
        <v>4074</v>
      </c>
      <c r="D59" s="1078" t="s">
        <v>49</v>
      </c>
      <c r="E59" s="1078" t="s">
        <v>4106</v>
      </c>
      <c r="F59" s="1078" t="s">
        <v>4091</v>
      </c>
      <c r="G59" s="1079" t="s">
        <v>223</v>
      </c>
      <c r="H59" s="1088">
        <v>41655</v>
      </c>
      <c r="I59" s="1088">
        <v>41988</v>
      </c>
      <c r="J59" s="1078"/>
      <c r="K59" s="1080"/>
      <c r="L59" s="1090"/>
      <c r="M59" s="1078">
        <v>484</v>
      </c>
      <c r="N59" s="1079" t="s">
        <v>223</v>
      </c>
      <c r="O59" s="1082"/>
      <c r="P59" s="1082"/>
      <c r="Q59" s="1083" t="s">
        <v>4082</v>
      </c>
      <c r="R59" s="1091"/>
      <c r="S59" s="1085"/>
      <c r="T59" s="1085"/>
      <c r="U59" s="1085"/>
      <c r="V59" s="1085"/>
      <c r="W59" s="1085"/>
      <c r="X59" s="1085"/>
      <c r="Y59" s="1085"/>
      <c r="Z59" s="1085"/>
    </row>
    <row r="60" spans="1:26" s="1086" customFormat="1" ht="102">
      <c r="A60" s="1076"/>
      <c r="B60" s="1092" t="s">
        <v>28</v>
      </c>
      <c r="C60" s="1093"/>
      <c r="D60" s="1094"/>
      <c r="E60" s="1095"/>
      <c r="F60" s="1093"/>
      <c r="G60" s="1093"/>
      <c r="H60" s="1093"/>
      <c r="I60" s="1096"/>
      <c r="J60" s="1096"/>
      <c r="K60" s="1097">
        <f>SUM(L49:L59)</f>
        <v>56</v>
      </c>
      <c r="L60" s="1097" t="e">
        <f>SUM(#REF!)</f>
        <v>#REF!</v>
      </c>
      <c r="M60" s="1098">
        <f>SUM(M49:M59)</f>
        <v>1592</v>
      </c>
      <c r="N60" s="1097">
        <f>SUM(N49:N59)</f>
        <v>0</v>
      </c>
      <c r="O60" s="1082"/>
      <c r="P60" s="1082"/>
      <c r="Q60" s="1079"/>
      <c r="R60" s="1079" t="s">
        <v>4107</v>
      </c>
      <c r="S60" s="1079" t="s">
        <v>4108</v>
      </c>
      <c r="T60" s="1084" t="s">
        <v>4109</v>
      </c>
    </row>
    <row r="61" spans="1:26" s="112" customFormat="1">
      <c r="E61" s="163"/>
      <c r="R61" s="175"/>
    </row>
    <row r="62" spans="1:26" s="112" customFormat="1">
      <c r="B62" s="1733" t="s">
        <v>60</v>
      </c>
      <c r="C62" s="1733" t="s">
        <v>61</v>
      </c>
      <c r="D62" s="1735" t="s">
        <v>62</v>
      </c>
      <c r="E62" s="1735"/>
      <c r="F62" s="1736" t="s">
        <v>82</v>
      </c>
    </row>
    <row r="63" spans="1:26" s="112" customFormat="1">
      <c r="B63" s="1734"/>
      <c r="C63" s="1734"/>
      <c r="D63" s="1099" t="s">
        <v>63</v>
      </c>
      <c r="E63" s="1100" t="s">
        <v>64</v>
      </c>
      <c r="F63" s="1736"/>
    </row>
    <row r="64" spans="1:26" s="112" customFormat="1" ht="30.6" customHeight="1">
      <c r="B64" s="166" t="s">
        <v>65</v>
      </c>
      <c r="C64" s="167">
        <f>+K60</f>
        <v>56</v>
      </c>
      <c r="D64" s="118" t="s">
        <v>186</v>
      </c>
      <c r="E64" s="117"/>
      <c r="F64" s="1101"/>
      <c r="G64" s="168"/>
      <c r="H64" s="168"/>
      <c r="I64" s="168"/>
      <c r="J64" s="574"/>
      <c r="K64" s="574"/>
      <c r="L64" s="574"/>
      <c r="M64" s="168"/>
    </row>
    <row r="65" spans="2:18" s="112" customFormat="1" ht="67.5" customHeight="1">
      <c r="B65" s="166" t="s">
        <v>66</v>
      </c>
      <c r="C65" s="167">
        <f>+M60</f>
        <v>1592</v>
      </c>
      <c r="D65" s="118" t="s">
        <v>186</v>
      </c>
      <c r="E65" s="117"/>
      <c r="F65" s="189" t="s">
        <v>4110</v>
      </c>
    </row>
    <row r="66" spans="2:18" s="112" customFormat="1">
      <c r="B66" s="113"/>
      <c r="C66" s="1274"/>
      <c r="D66" s="1274"/>
      <c r="E66" s="1274"/>
      <c r="F66" s="1274"/>
      <c r="G66" s="1274"/>
      <c r="H66" s="1274"/>
      <c r="I66" s="1274"/>
      <c r="J66" s="1274"/>
      <c r="K66" s="1274"/>
      <c r="L66" s="1274"/>
      <c r="M66" s="1274"/>
      <c r="N66" s="1274"/>
    </row>
    <row r="67" spans="2:18" ht="28.15" customHeight="1" thickBot="1"/>
    <row r="68" spans="2:18" ht="27" thickBot="1">
      <c r="B68" s="1275" t="s">
        <v>68</v>
      </c>
      <c r="C68" s="1275"/>
      <c r="D68" s="1275"/>
      <c r="E68" s="1275"/>
      <c r="F68" s="1275"/>
      <c r="G68" s="1275"/>
      <c r="H68" s="1275"/>
      <c r="I68" s="1275"/>
      <c r="J68" s="1275"/>
      <c r="K68" s="1275"/>
      <c r="L68" s="1275"/>
      <c r="M68" s="1275"/>
      <c r="N68" s="1275"/>
    </row>
    <row r="71" spans="2:18" ht="109.5" customHeight="1">
      <c r="B71" s="114" t="s">
        <v>69</v>
      </c>
      <c r="C71" s="115" t="s">
        <v>70</v>
      </c>
      <c r="D71" s="115" t="s">
        <v>71</v>
      </c>
      <c r="E71" s="115" t="s">
        <v>72</v>
      </c>
      <c r="F71" s="115" t="s">
        <v>73</v>
      </c>
      <c r="G71" s="115" t="s">
        <v>74</v>
      </c>
      <c r="H71" s="115" t="s">
        <v>75</v>
      </c>
      <c r="I71" s="115" t="s">
        <v>76</v>
      </c>
      <c r="J71" s="115" t="s">
        <v>77</v>
      </c>
      <c r="K71" s="115" t="s">
        <v>78</v>
      </c>
      <c r="L71" s="115" t="s">
        <v>79</v>
      </c>
      <c r="M71" s="116" t="s">
        <v>80</v>
      </c>
      <c r="N71" s="116" t="s">
        <v>81</v>
      </c>
      <c r="O71" s="1271" t="s">
        <v>82</v>
      </c>
      <c r="P71" s="1273"/>
      <c r="Q71" s="115" t="s">
        <v>83</v>
      </c>
    </row>
    <row r="72" spans="2:18" ht="66.75" customHeight="1">
      <c r="B72" s="44" t="s">
        <v>1028</v>
      </c>
      <c r="C72" s="605" t="s">
        <v>155</v>
      </c>
      <c r="D72" s="117" t="s">
        <v>2401</v>
      </c>
      <c r="E72" s="117"/>
      <c r="F72" s="118"/>
      <c r="G72" s="118"/>
      <c r="H72" s="118"/>
      <c r="I72" s="117" t="s">
        <v>18</v>
      </c>
      <c r="J72" s="915" t="s">
        <v>18</v>
      </c>
      <c r="K72" s="915" t="s">
        <v>18</v>
      </c>
      <c r="L72" s="915" t="s">
        <v>18</v>
      </c>
      <c r="M72" s="915" t="s">
        <v>18</v>
      </c>
      <c r="N72" s="915" t="s">
        <v>18</v>
      </c>
      <c r="O72" s="1409" t="s">
        <v>4111</v>
      </c>
      <c r="P72" s="1410"/>
      <c r="Q72" s="808" t="s">
        <v>18</v>
      </c>
      <c r="R72" s="1102"/>
    </row>
    <row r="73" spans="2:18">
      <c r="B73" s="44" t="s">
        <v>1028</v>
      </c>
      <c r="C73" s="605" t="s">
        <v>155</v>
      </c>
      <c r="D73" s="117" t="s">
        <v>1029</v>
      </c>
      <c r="E73" s="120"/>
      <c r="F73" s="121"/>
      <c r="G73" s="121"/>
      <c r="H73" s="121"/>
      <c r="I73" s="117" t="s">
        <v>18</v>
      </c>
      <c r="J73" s="122"/>
      <c r="K73" s="44"/>
      <c r="L73" s="44"/>
      <c r="M73" s="44"/>
      <c r="N73" s="44"/>
      <c r="O73" s="1715"/>
      <c r="P73" s="1716"/>
      <c r="Q73" s="915" t="s">
        <v>4112</v>
      </c>
    </row>
    <row r="74" spans="2:18">
      <c r="B74" s="44" t="s">
        <v>1973</v>
      </c>
      <c r="C74" s="605" t="s">
        <v>85</v>
      </c>
      <c r="D74" s="117" t="s">
        <v>2387</v>
      </c>
      <c r="E74" s="120"/>
      <c r="F74" s="121"/>
      <c r="G74" s="121"/>
      <c r="H74" s="121"/>
      <c r="I74" s="122"/>
      <c r="J74" s="122"/>
      <c r="K74" s="44"/>
      <c r="L74" s="44"/>
      <c r="M74" s="44"/>
      <c r="N74" s="44"/>
      <c r="O74" s="1715"/>
      <c r="P74" s="1716"/>
      <c r="Q74" s="915"/>
    </row>
    <row r="75" spans="2:18">
      <c r="B75" s="44" t="s">
        <v>1973</v>
      </c>
      <c r="C75" s="605" t="s">
        <v>85</v>
      </c>
      <c r="D75" s="120" t="s">
        <v>2401</v>
      </c>
      <c r="E75" s="120"/>
      <c r="F75" s="121"/>
      <c r="G75" s="121"/>
      <c r="H75" s="121"/>
      <c r="I75" s="122"/>
      <c r="J75" s="122"/>
      <c r="K75" s="44"/>
      <c r="L75" s="44"/>
      <c r="M75" s="44"/>
      <c r="N75" s="44"/>
      <c r="O75" s="1715"/>
      <c r="P75" s="1716"/>
      <c r="Q75" s="915"/>
    </row>
    <row r="76" spans="2:18">
      <c r="B76" s="119"/>
      <c r="C76" s="119"/>
      <c r="D76" s="120"/>
      <c r="E76" s="120"/>
      <c r="F76" s="121"/>
      <c r="G76" s="121"/>
      <c r="H76" s="121"/>
      <c r="I76" s="122"/>
      <c r="J76" s="122"/>
      <c r="K76" s="44"/>
      <c r="L76" s="44"/>
      <c r="M76" s="44"/>
      <c r="N76" s="44"/>
      <c r="O76" s="1278"/>
      <c r="P76" s="1279"/>
      <c r="Q76" s="44"/>
    </row>
    <row r="77" spans="2:18">
      <c r="B77" s="119"/>
      <c r="C77" s="119"/>
      <c r="D77" s="120"/>
      <c r="E77" s="120"/>
      <c r="F77" s="121"/>
      <c r="G77" s="121"/>
      <c r="H77" s="121"/>
      <c r="I77" s="122"/>
      <c r="J77" s="122"/>
      <c r="K77" s="44"/>
      <c r="L77" s="44"/>
      <c r="M77" s="44"/>
      <c r="N77" s="44"/>
      <c r="O77" s="1278"/>
      <c r="P77" s="1279"/>
      <c r="Q77" s="44"/>
    </row>
    <row r="78" spans="2:18">
      <c r="B78" s="44"/>
      <c r="C78" s="44"/>
      <c r="D78" s="44"/>
      <c r="E78" s="44"/>
      <c r="F78" s="44"/>
      <c r="G78" s="44"/>
      <c r="H78" s="44"/>
      <c r="I78" s="44"/>
      <c r="J78" s="44"/>
      <c r="K78" s="44"/>
      <c r="L78" s="44"/>
      <c r="M78" s="44"/>
      <c r="N78" s="44"/>
      <c r="O78" s="1278"/>
      <c r="P78" s="1279"/>
      <c r="Q78" s="44"/>
    </row>
    <row r="79" spans="2:18">
      <c r="B79" s="1" t="s">
        <v>88</v>
      </c>
    </row>
    <row r="80" spans="2:18">
      <c r="B80" s="1" t="s">
        <v>89</v>
      </c>
    </row>
    <row r="81" spans="2:21">
      <c r="B81" s="1" t="s">
        <v>90</v>
      </c>
    </row>
    <row r="83" spans="2:21" ht="15.75" thickBot="1"/>
    <row r="84" spans="2:21" ht="27" thickBot="1">
      <c r="B84" s="1268" t="s">
        <v>91</v>
      </c>
      <c r="C84" s="1269"/>
      <c r="D84" s="1269"/>
      <c r="E84" s="1269"/>
      <c r="F84" s="1269"/>
      <c r="G84" s="1269"/>
      <c r="H84" s="1269"/>
      <c r="I84" s="1269"/>
      <c r="J84" s="1269"/>
      <c r="K84" s="1269"/>
      <c r="L84" s="1269"/>
      <c r="M84" s="1269"/>
      <c r="N84" s="1270"/>
    </row>
    <row r="88" spans="2:21">
      <c r="S88" s="1" t="s">
        <v>4113</v>
      </c>
    </row>
    <row r="89" spans="2:21" ht="76.5" customHeight="1">
      <c r="B89" s="114" t="s">
        <v>92</v>
      </c>
      <c r="C89" s="114" t="s">
        <v>93</v>
      </c>
      <c r="D89" s="114" t="s">
        <v>94</v>
      </c>
      <c r="E89" s="114" t="s">
        <v>95</v>
      </c>
      <c r="F89" s="114" t="s">
        <v>96</v>
      </c>
      <c r="G89" s="114" t="s">
        <v>97</v>
      </c>
      <c r="H89" s="114" t="s">
        <v>98</v>
      </c>
      <c r="I89" s="114" t="s">
        <v>99</v>
      </c>
      <c r="J89" s="1271" t="s">
        <v>100</v>
      </c>
      <c r="K89" s="1272"/>
      <c r="L89" s="1273"/>
      <c r="M89" s="114" t="s">
        <v>101</v>
      </c>
      <c r="N89" s="114" t="s">
        <v>102</v>
      </c>
      <c r="O89" s="114" t="s">
        <v>103</v>
      </c>
      <c r="P89" s="1271" t="s">
        <v>82</v>
      </c>
      <c r="Q89" s="1273"/>
      <c r="S89" s="114" t="s">
        <v>103</v>
      </c>
      <c r="T89" s="1271" t="s">
        <v>82</v>
      </c>
      <c r="U89" s="1273"/>
    </row>
    <row r="90" spans="2:21" ht="24.95" customHeight="1">
      <c r="B90" s="46" t="s">
        <v>4114</v>
      </c>
      <c r="C90" s="46" t="s">
        <v>4115</v>
      </c>
      <c r="D90" s="1103">
        <v>66744635</v>
      </c>
      <c r="E90" s="46" t="s">
        <v>114</v>
      </c>
      <c r="F90" s="1104"/>
      <c r="G90" s="1105"/>
      <c r="H90" s="46" t="s">
        <v>18</v>
      </c>
      <c r="I90" s="129" t="s">
        <v>4116</v>
      </c>
      <c r="J90" s="46" t="s">
        <v>4117</v>
      </c>
      <c r="K90" s="129" t="s">
        <v>4118</v>
      </c>
      <c r="L90" s="605" t="s">
        <v>18</v>
      </c>
      <c r="M90" s="605" t="s">
        <v>18</v>
      </c>
      <c r="N90" s="44"/>
      <c r="O90" s="651" t="s">
        <v>4119</v>
      </c>
      <c r="P90" s="1106"/>
      <c r="Q90" s="1107"/>
      <c r="S90" s="114"/>
      <c r="T90" s="1106"/>
      <c r="U90" s="1107"/>
    </row>
    <row r="91" spans="2:21" ht="24.95" customHeight="1">
      <c r="B91" s="46" t="s">
        <v>4114</v>
      </c>
      <c r="C91" s="46" t="s">
        <v>4120</v>
      </c>
      <c r="D91" s="1103">
        <v>34605746</v>
      </c>
      <c r="E91" s="46" t="s">
        <v>114</v>
      </c>
      <c r="F91" s="46" t="s">
        <v>134</v>
      </c>
      <c r="G91" s="1105">
        <v>40355</v>
      </c>
      <c r="H91" s="46" t="s">
        <v>18</v>
      </c>
      <c r="I91" s="129" t="s">
        <v>4121</v>
      </c>
      <c r="J91" s="46" t="s">
        <v>4122</v>
      </c>
      <c r="K91" s="129" t="s">
        <v>4123</v>
      </c>
      <c r="L91" s="605" t="s">
        <v>18</v>
      </c>
      <c r="M91" s="605" t="s">
        <v>18</v>
      </c>
      <c r="N91" s="44"/>
      <c r="O91" s="46"/>
      <c r="P91" s="1106"/>
      <c r="Q91" s="1107"/>
      <c r="S91" s="114"/>
      <c r="T91" s="1106"/>
      <c r="U91" s="1107"/>
    </row>
    <row r="92" spans="2:21" ht="24.95" customHeight="1">
      <c r="B92" s="46" t="s">
        <v>4114</v>
      </c>
      <c r="C92" s="46" t="s">
        <v>4124</v>
      </c>
      <c r="D92" s="1103">
        <v>1062284460</v>
      </c>
      <c r="E92" s="46" t="s">
        <v>243</v>
      </c>
      <c r="F92" s="46" t="s">
        <v>244</v>
      </c>
      <c r="G92" s="1105">
        <v>41803</v>
      </c>
      <c r="H92" s="46"/>
      <c r="I92" s="129" t="s">
        <v>4125</v>
      </c>
      <c r="J92" s="44" t="s">
        <v>4126</v>
      </c>
      <c r="K92" s="129" t="s">
        <v>4127</v>
      </c>
      <c r="L92" s="605" t="s">
        <v>18</v>
      </c>
      <c r="M92" s="605" t="s">
        <v>18</v>
      </c>
      <c r="N92" s="44"/>
      <c r="O92" s="651" t="s">
        <v>4128</v>
      </c>
      <c r="P92" s="1106"/>
      <c r="Q92" s="1107"/>
      <c r="S92" s="114"/>
      <c r="T92" s="1106"/>
      <c r="U92" s="1107"/>
    </row>
    <row r="93" spans="2:21" ht="24.95" customHeight="1">
      <c r="B93" s="46" t="s">
        <v>4114</v>
      </c>
      <c r="C93" s="46" t="s">
        <v>4129</v>
      </c>
      <c r="D93" s="1103">
        <v>25669587</v>
      </c>
      <c r="E93" s="46" t="s">
        <v>114</v>
      </c>
      <c r="F93" s="46" t="s">
        <v>182</v>
      </c>
      <c r="G93" s="1105">
        <v>37203</v>
      </c>
      <c r="H93" s="46"/>
      <c r="I93" s="129" t="s">
        <v>4130</v>
      </c>
      <c r="J93" s="44"/>
      <c r="K93" s="129" t="s">
        <v>4131</v>
      </c>
      <c r="L93" s="605" t="s">
        <v>18</v>
      </c>
      <c r="M93" s="632" t="s">
        <v>18</v>
      </c>
      <c r="N93" s="44"/>
      <c r="O93" s="651"/>
      <c r="P93" s="1106"/>
      <c r="Q93" s="1107"/>
      <c r="S93" s="114"/>
      <c r="T93" s="1106"/>
      <c r="U93" s="1107"/>
    </row>
    <row r="94" spans="2:21" ht="24.95" customHeight="1">
      <c r="B94" s="46" t="s">
        <v>4114</v>
      </c>
      <c r="C94" s="46" t="s">
        <v>4132</v>
      </c>
      <c r="D94" s="1103">
        <v>1061434086</v>
      </c>
      <c r="E94" s="46" t="s">
        <v>4133</v>
      </c>
      <c r="F94" s="46" t="s">
        <v>244</v>
      </c>
      <c r="G94" s="1105"/>
      <c r="H94" s="46"/>
      <c r="I94" s="129" t="s">
        <v>4134</v>
      </c>
      <c r="J94" s="44"/>
      <c r="K94" s="129" t="s">
        <v>4135</v>
      </c>
      <c r="L94" s="605" t="s">
        <v>18</v>
      </c>
      <c r="M94" s="605" t="s">
        <v>19</v>
      </c>
      <c r="N94" s="44"/>
      <c r="O94" s="651" t="s">
        <v>4136</v>
      </c>
      <c r="P94" s="1106"/>
      <c r="Q94" s="1107"/>
      <c r="S94" s="114"/>
      <c r="T94" s="1106"/>
      <c r="U94" s="1107"/>
    </row>
    <row r="95" spans="2:21" ht="24.95" customHeight="1">
      <c r="B95" s="46" t="s">
        <v>4114</v>
      </c>
      <c r="C95" s="46" t="s">
        <v>4137</v>
      </c>
      <c r="D95" s="1103">
        <v>1062289099</v>
      </c>
      <c r="E95" s="46" t="s">
        <v>243</v>
      </c>
      <c r="F95" s="46" t="s">
        <v>4138</v>
      </c>
      <c r="G95" s="1105"/>
      <c r="H95" s="46"/>
      <c r="I95" s="129" t="s">
        <v>3638</v>
      </c>
      <c r="J95" s="44" t="s">
        <v>4139</v>
      </c>
      <c r="K95" s="129" t="s">
        <v>4140</v>
      </c>
      <c r="L95" s="605" t="s">
        <v>18</v>
      </c>
      <c r="M95" s="632" t="s">
        <v>18</v>
      </c>
      <c r="N95" s="44"/>
      <c r="O95" s="651" t="s">
        <v>4141</v>
      </c>
      <c r="P95" s="1106"/>
      <c r="Q95" s="1107"/>
      <c r="S95" s="114"/>
      <c r="T95" s="1106"/>
      <c r="U95" s="1107"/>
    </row>
    <row r="96" spans="2:21" ht="24.95" customHeight="1">
      <c r="B96" s="46" t="s">
        <v>4114</v>
      </c>
      <c r="C96" s="46" t="s">
        <v>4142</v>
      </c>
      <c r="D96" s="1103">
        <v>34615827</v>
      </c>
      <c r="E96" s="46" t="s">
        <v>114</v>
      </c>
      <c r="F96" s="46" t="s">
        <v>132</v>
      </c>
      <c r="G96" s="1105">
        <v>43435</v>
      </c>
      <c r="H96" s="46" t="s">
        <v>18</v>
      </c>
      <c r="I96" s="120" t="s">
        <v>4143</v>
      </c>
      <c r="J96" s="129" t="s">
        <v>4144</v>
      </c>
      <c r="K96" s="129" t="s">
        <v>4145</v>
      </c>
      <c r="L96" s="605" t="s">
        <v>18</v>
      </c>
      <c r="M96" s="605" t="s">
        <v>18</v>
      </c>
      <c r="N96" s="44"/>
      <c r="O96" s="651"/>
      <c r="P96" s="1106"/>
      <c r="Q96" s="1107"/>
      <c r="S96" s="114"/>
      <c r="T96" s="1106"/>
      <c r="U96" s="1107"/>
    </row>
    <row r="97" spans="2:21" ht="24.95" customHeight="1">
      <c r="B97" s="46" t="s">
        <v>4114</v>
      </c>
      <c r="C97" s="46" t="s">
        <v>4146</v>
      </c>
      <c r="D97" s="1103">
        <v>1062276880</v>
      </c>
      <c r="E97" s="46" t="s">
        <v>243</v>
      </c>
      <c r="F97" s="46" t="s">
        <v>244</v>
      </c>
      <c r="G97" s="1105">
        <v>41803</v>
      </c>
      <c r="H97" s="46"/>
      <c r="I97" s="129" t="s">
        <v>4121</v>
      </c>
      <c r="J97" s="44" t="s">
        <v>4147</v>
      </c>
      <c r="K97" s="129" t="s">
        <v>4148</v>
      </c>
      <c r="L97" s="605" t="s">
        <v>18</v>
      </c>
      <c r="M97" s="605" t="s">
        <v>18</v>
      </c>
      <c r="N97" s="44"/>
      <c r="O97" s="651"/>
      <c r="P97" s="1106"/>
      <c r="Q97" s="1107"/>
      <c r="S97" s="114"/>
      <c r="T97" s="1106"/>
      <c r="U97" s="1107"/>
    </row>
    <row r="98" spans="2:21" ht="24.95" customHeight="1">
      <c r="B98" s="46" t="s">
        <v>4114</v>
      </c>
      <c r="C98" s="46" t="s">
        <v>4149</v>
      </c>
      <c r="D98" s="1103">
        <v>34327287</v>
      </c>
      <c r="E98" s="46" t="s">
        <v>114</v>
      </c>
      <c r="F98" s="46" t="s">
        <v>353</v>
      </c>
      <c r="G98" s="1105">
        <v>39164</v>
      </c>
      <c r="H98" s="46" t="s">
        <v>18</v>
      </c>
      <c r="I98" s="129" t="s">
        <v>4150</v>
      </c>
      <c r="J98" s="44" t="s">
        <v>4151</v>
      </c>
      <c r="K98" s="129" t="s">
        <v>4152</v>
      </c>
      <c r="L98" s="605" t="s">
        <v>18</v>
      </c>
      <c r="M98" s="605" t="s">
        <v>18</v>
      </c>
      <c r="N98" s="44"/>
      <c r="O98" s="651" t="s">
        <v>4153</v>
      </c>
      <c r="P98" s="1106"/>
      <c r="Q98" s="1107"/>
      <c r="S98" s="114"/>
      <c r="T98" s="1106"/>
      <c r="U98" s="1107"/>
    </row>
    <row r="99" spans="2:21" ht="24.95" customHeight="1">
      <c r="B99" s="1108" t="s">
        <v>4114</v>
      </c>
      <c r="C99" s="1108" t="s">
        <v>3910</v>
      </c>
      <c r="D99" s="1109">
        <v>1059983772</v>
      </c>
      <c r="E99" s="1108" t="s">
        <v>114</v>
      </c>
      <c r="F99" s="1108" t="s">
        <v>115</v>
      </c>
      <c r="G99" s="1110">
        <v>40787</v>
      </c>
      <c r="H99" s="1108"/>
      <c r="I99" s="1111" t="s">
        <v>4154</v>
      </c>
      <c r="J99" s="1112" t="s">
        <v>4155</v>
      </c>
      <c r="K99" s="1111" t="s">
        <v>4156</v>
      </c>
      <c r="L99" s="1113" t="s">
        <v>18</v>
      </c>
      <c r="M99" s="1114" t="s">
        <v>18</v>
      </c>
      <c r="N99" s="1112"/>
      <c r="O99" s="1115" t="s">
        <v>4157</v>
      </c>
      <c r="P99" s="1106"/>
      <c r="Q99" s="1107"/>
      <c r="S99" s="114"/>
      <c r="T99" s="1106"/>
      <c r="U99" s="1107"/>
    </row>
    <row r="100" spans="2:21" ht="24.95" customHeight="1">
      <c r="B100" s="46" t="s">
        <v>4114</v>
      </c>
      <c r="C100" s="46" t="s">
        <v>4158</v>
      </c>
      <c r="D100" s="1103">
        <v>38595955</v>
      </c>
      <c r="E100" s="46" t="s">
        <v>4159</v>
      </c>
      <c r="F100" s="46" t="s">
        <v>4160</v>
      </c>
      <c r="G100" s="1105">
        <v>40296</v>
      </c>
      <c r="H100" s="46" t="s">
        <v>18</v>
      </c>
      <c r="I100" s="129" t="s">
        <v>4161</v>
      </c>
      <c r="J100" s="44" t="s">
        <v>4162</v>
      </c>
      <c r="K100" s="129" t="s">
        <v>4163</v>
      </c>
      <c r="L100" s="605" t="s">
        <v>18</v>
      </c>
      <c r="M100" s="605" t="s">
        <v>18</v>
      </c>
      <c r="N100" s="44"/>
      <c r="O100" s="651"/>
      <c r="P100" s="1106"/>
      <c r="Q100" s="1107"/>
      <c r="S100" s="114"/>
      <c r="T100" s="1106"/>
      <c r="U100" s="1107"/>
    </row>
    <row r="101" spans="2:21" ht="42.75" customHeight="1">
      <c r="B101" s="46" t="s">
        <v>4114</v>
      </c>
      <c r="C101" s="46" t="s">
        <v>4164</v>
      </c>
      <c r="D101" s="1103">
        <v>36167972</v>
      </c>
      <c r="E101" s="46" t="s">
        <v>4165</v>
      </c>
      <c r="F101" s="46" t="s">
        <v>4166</v>
      </c>
      <c r="G101" s="1105"/>
      <c r="H101" s="46"/>
      <c r="I101" s="129" t="s">
        <v>4167</v>
      </c>
      <c r="J101" s="44"/>
      <c r="K101" s="129" t="s">
        <v>4168</v>
      </c>
      <c r="L101" s="1113" t="s">
        <v>18</v>
      </c>
      <c r="M101" s="605" t="s">
        <v>18</v>
      </c>
      <c r="N101" s="44"/>
      <c r="O101" s="651" t="s">
        <v>4169</v>
      </c>
      <c r="P101" s="1106"/>
      <c r="Q101" s="1107"/>
      <c r="S101" s="114"/>
      <c r="T101" s="1106"/>
      <c r="U101" s="1107"/>
    </row>
    <row r="103" spans="2:21" ht="15.75" thickBot="1"/>
    <row r="104" spans="2:21" ht="27" thickBot="1">
      <c r="B104" s="1268" t="s">
        <v>118</v>
      </c>
      <c r="C104" s="1269"/>
      <c r="D104" s="1269"/>
      <c r="E104" s="1269"/>
      <c r="F104" s="1269"/>
      <c r="G104" s="1269"/>
      <c r="H104" s="1269"/>
      <c r="I104" s="1269"/>
      <c r="J104" s="1269"/>
      <c r="K104" s="1269"/>
      <c r="L104" s="1269"/>
      <c r="M104" s="1269"/>
      <c r="N104" s="1270"/>
    </row>
    <row r="107" spans="2:21" ht="46.15" customHeight="1">
      <c r="B107" s="115" t="s">
        <v>17</v>
      </c>
      <c r="C107" s="115" t="s">
        <v>119</v>
      </c>
      <c r="D107" s="1271" t="s">
        <v>82</v>
      </c>
      <c r="E107" s="1273"/>
    </row>
    <row r="108" spans="2:21" ht="46.9" customHeight="1">
      <c r="B108" s="129" t="s">
        <v>181</v>
      </c>
      <c r="C108" s="605" t="s">
        <v>19</v>
      </c>
      <c r="D108" s="1366" t="s">
        <v>4170</v>
      </c>
      <c r="E108" s="1366"/>
    </row>
    <row r="111" spans="2:21" ht="26.25">
      <c r="B111" s="1256" t="s">
        <v>121</v>
      </c>
      <c r="C111" s="1257"/>
      <c r="D111" s="1257"/>
      <c r="E111" s="1257"/>
      <c r="F111" s="1257"/>
      <c r="G111" s="1257"/>
      <c r="H111" s="1257"/>
      <c r="I111" s="1257"/>
      <c r="J111" s="1257"/>
      <c r="K111" s="1257"/>
      <c r="L111" s="1257"/>
      <c r="M111" s="1257"/>
      <c r="N111" s="1257"/>
      <c r="O111" s="1257"/>
      <c r="P111" s="1257"/>
    </row>
    <row r="113" spans="1:26" ht="15.75" thickBot="1"/>
    <row r="114" spans="1:26" ht="27" thickBot="1">
      <c r="B114" s="1268" t="s">
        <v>122</v>
      </c>
      <c r="C114" s="1269"/>
      <c r="D114" s="1269"/>
      <c r="E114" s="1269"/>
      <c r="F114" s="1269"/>
      <c r="G114" s="1269"/>
      <c r="H114" s="1269"/>
      <c r="I114" s="1269"/>
      <c r="J114" s="1269"/>
      <c r="K114" s="1269"/>
      <c r="L114" s="1269"/>
      <c r="M114" s="1269"/>
      <c r="N114" s="1270"/>
    </row>
    <row r="116" spans="1:26" ht="15.75" thickBot="1">
      <c r="M116" s="51"/>
      <c r="N116" s="51"/>
    </row>
    <row r="117" spans="1:26" s="15" customFormat="1" ht="109.5" customHeight="1">
      <c r="B117" s="52" t="s">
        <v>33</v>
      </c>
      <c r="C117" s="52" t="s">
        <v>34</v>
      </c>
      <c r="D117" s="52" t="s">
        <v>35</v>
      </c>
      <c r="E117" s="52" t="s">
        <v>36</v>
      </c>
      <c r="F117" s="52" t="s">
        <v>37</v>
      </c>
      <c r="G117" s="52" t="s">
        <v>38</v>
      </c>
      <c r="H117" s="52" t="s">
        <v>39</v>
      </c>
      <c r="I117" s="52" t="s">
        <v>40</v>
      </c>
      <c r="J117" s="52" t="s">
        <v>41</v>
      </c>
      <c r="K117" s="52" t="s">
        <v>42</v>
      </c>
      <c r="L117" s="52" t="s">
        <v>43</v>
      </c>
      <c r="M117" s="53" t="s">
        <v>44</v>
      </c>
      <c r="N117" s="52" t="s">
        <v>45</v>
      </c>
      <c r="O117" s="52" t="s">
        <v>46</v>
      </c>
      <c r="P117" s="54" t="s">
        <v>47</v>
      </c>
      <c r="Q117" s="54" t="s">
        <v>48</v>
      </c>
    </row>
    <row r="118" spans="1:26" s="162" customFormat="1">
      <c r="A118" s="150">
        <v>1</v>
      </c>
      <c r="B118" s="153"/>
      <c r="C118" s="152"/>
      <c r="D118" s="153"/>
      <c r="E118" s="154"/>
      <c r="F118" s="155"/>
      <c r="G118" s="184"/>
      <c r="H118" s="156"/>
      <c r="I118" s="157"/>
      <c r="J118" s="157"/>
      <c r="K118" s="157"/>
      <c r="L118" s="157"/>
      <c r="M118" s="173"/>
      <c r="N118" s="173">
        <f>+M118*G118</f>
        <v>0</v>
      </c>
      <c r="O118" s="160"/>
      <c r="P118" s="160"/>
      <c r="Q118" s="174"/>
      <c r="R118" s="175"/>
      <c r="S118" s="175"/>
      <c r="T118" s="175"/>
      <c r="U118" s="175"/>
      <c r="V118" s="175"/>
      <c r="W118" s="175"/>
      <c r="X118" s="175"/>
      <c r="Y118" s="175"/>
      <c r="Z118" s="175"/>
    </row>
    <row r="119" spans="1:26" s="162" customFormat="1">
      <c r="A119" s="150">
        <f>+A118+1</f>
        <v>2</v>
      </c>
      <c r="B119" s="153"/>
      <c r="C119" s="152"/>
      <c r="D119" s="153"/>
      <c r="E119" s="154"/>
      <c r="F119" s="155"/>
      <c r="G119" s="155"/>
      <c r="H119" s="155"/>
      <c r="I119" s="157"/>
      <c r="J119" s="157"/>
      <c r="K119" s="157"/>
      <c r="L119" s="157"/>
      <c r="M119" s="173"/>
      <c r="N119" s="173"/>
      <c r="O119" s="160"/>
      <c r="P119" s="160"/>
      <c r="Q119" s="174"/>
      <c r="R119" s="175"/>
      <c r="S119" s="175"/>
      <c r="T119" s="175"/>
      <c r="U119" s="175"/>
      <c r="V119" s="175"/>
      <c r="W119" s="175"/>
      <c r="X119" s="175"/>
      <c r="Y119" s="175"/>
      <c r="Z119" s="175"/>
    </row>
    <row r="120" spans="1:26" s="162" customFormat="1">
      <c r="A120" s="150">
        <f t="shared" ref="A120:A125" si="0">+A119+1</f>
        <v>3</v>
      </c>
      <c r="B120" s="153"/>
      <c r="C120" s="152"/>
      <c r="D120" s="153"/>
      <c r="E120" s="154"/>
      <c r="F120" s="155"/>
      <c r="G120" s="155"/>
      <c r="H120" s="155"/>
      <c r="I120" s="157"/>
      <c r="J120" s="157"/>
      <c r="K120" s="157"/>
      <c r="L120" s="157"/>
      <c r="M120" s="173"/>
      <c r="N120" s="173"/>
      <c r="O120" s="160"/>
      <c r="P120" s="160"/>
      <c r="Q120" s="174"/>
      <c r="R120" s="175"/>
      <c r="S120" s="175"/>
      <c r="T120" s="175"/>
      <c r="U120" s="175"/>
      <c r="V120" s="175"/>
      <c r="W120" s="175"/>
      <c r="X120" s="175"/>
      <c r="Y120" s="175"/>
      <c r="Z120" s="175"/>
    </row>
    <row r="121" spans="1:26" s="162" customFormat="1">
      <c r="A121" s="150">
        <f t="shared" si="0"/>
        <v>4</v>
      </c>
      <c r="B121" s="153"/>
      <c r="C121" s="152"/>
      <c r="D121" s="153"/>
      <c r="E121" s="154"/>
      <c r="F121" s="155"/>
      <c r="G121" s="155"/>
      <c r="H121" s="155"/>
      <c r="I121" s="157"/>
      <c r="J121" s="157"/>
      <c r="K121" s="157"/>
      <c r="L121" s="157"/>
      <c r="M121" s="173"/>
      <c r="N121" s="173"/>
      <c r="O121" s="160"/>
      <c r="P121" s="160"/>
      <c r="Q121" s="174"/>
      <c r="R121" s="175"/>
      <c r="S121" s="175"/>
      <c r="T121" s="175"/>
      <c r="U121" s="175"/>
      <c r="V121" s="175"/>
      <c r="W121" s="175"/>
      <c r="X121" s="175"/>
      <c r="Y121" s="175"/>
      <c r="Z121" s="175"/>
    </row>
    <row r="122" spans="1:26" s="162" customFormat="1">
      <c r="A122" s="150">
        <f t="shared" si="0"/>
        <v>5</v>
      </c>
      <c r="B122" s="153"/>
      <c r="C122" s="152"/>
      <c r="D122" s="153"/>
      <c r="E122" s="154"/>
      <c r="F122" s="155"/>
      <c r="G122" s="155"/>
      <c r="H122" s="155"/>
      <c r="I122" s="157"/>
      <c r="J122" s="157"/>
      <c r="K122" s="157"/>
      <c r="L122" s="157"/>
      <c r="M122" s="173"/>
      <c r="N122" s="173"/>
      <c r="O122" s="160"/>
      <c r="P122" s="160"/>
      <c r="Q122" s="174"/>
      <c r="R122" s="175"/>
      <c r="S122" s="175"/>
      <c r="T122" s="175"/>
      <c r="U122" s="175"/>
      <c r="V122" s="175"/>
      <c r="W122" s="175"/>
      <c r="X122" s="175"/>
      <c r="Y122" s="175"/>
      <c r="Z122" s="175"/>
    </row>
    <row r="123" spans="1:26" s="162" customFormat="1">
      <c r="A123" s="150">
        <f t="shared" si="0"/>
        <v>6</v>
      </c>
      <c r="B123" s="153"/>
      <c r="C123" s="152"/>
      <c r="D123" s="153"/>
      <c r="E123" s="154"/>
      <c r="F123" s="155"/>
      <c r="G123" s="155"/>
      <c r="H123" s="155"/>
      <c r="I123" s="157"/>
      <c r="J123" s="157"/>
      <c r="K123" s="157"/>
      <c r="L123" s="157"/>
      <c r="M123" s="173"/>
      <c r="N123" s="173"/>
      <c r="O123" s="160"/>
      <c r="P123" s="160"/>
      <c r="Q123" s="174"/>
      <c r="R123" s="175"/>
      <c r="S123" s="175"/>
      <c r="T123" s="175"/>
      <c r="U123" s="175"/>
      <c r="V123" s="175"/>
      <c r="W123" s="175"/>
      <c r="X123" s="175"/>
      <c r="Y123" s="175"/>
      <c r="Z123" s="175"/>
    </row>
    <row r="124" spans="1:26" s="162" customFormat="1">
      <c r="A124" s="150">
        <f t="shared" si="0"/>
        <v>7</v>
      </c>
      <c r="B124" s="153"/>
      <c r="C124" s="152"/>
      <c r="D124" s="153"/>
      <c r="E124" s="154"/>
      <c r="F124" s="155"/>
      <c r="G124" s="155"/>
      <c r="H124" s="155"/>
      <c r="I124" s="157"/>
      <c r="J124" s="157"/>
      <c r="K124" s="157"/>
      <c r="L124" s="157"/>
      <c r="M124" s="173"/>
      <c r="N124" s="173"/>
      <c r="O124" s="160"/>
      <c r="P124" s="160"/>
      <c r="Q124" s="174"/>
      <c r="R124" s="175"/>
      <c r="S124" s="175"/>
      <c r="T124" s="175"/>
      <c r="U124" s="175"/>
      <c r="V124" s="175"/>
      <c r="W124" s="175"/>
      <c r="X124" s="175"/>
      <c r="Y124" s="175"/>
      <c r="Z124" s="175"/>
    </row>
    <row r="125" spans="1:26" s="162" customFormat="1">
      <c r="A125" s="150">
        <f t="shared" si="0"/>
        <v>8</v>
      </c>
      <c r="B125" s="153"/>
      <c r="C125" s="152"/>
      <c r="D125" s="153"/>
      <c r="E125" s="154"/>
      <c r="F125" s="155"/>
      <c r="G125" s="155"/>
      <c r="H125" s="155"/>
      <c r="I125" s="157"/>
      <c r="J125" s="157"/>
      <c r="K125" s="157"/>
      <c r="L125" s="157"/>
      <c r="M125" s="173"/>
      <c r="N125" s="173"/>
      <c r="O125" s="160"/>
      <c r="P125" s="160"/>
      <c r="Q125" s="174"/>
      <c r="R125" s="175"/>
      <c r="S125" s="175"/>
      <c r="T125" s="175"/>
      <c r="U125" s="175"/>
      <c r="V125" s="175"/>
      <c r="W125" s="175"/>
      <c r="X125" s="175"/>
      <c r="Y125" s="175"/>
      <c r="Z125" s="175"/>
    </row>
    <row r="126" spans="1:26" s="162" customFormat="1">
      <c r="A126" s="150"/>
      <c r="B126" s="151" t="s">
        <v>28</v>
      </c>
      <c r="C126" s="152"/>
      <c r="D126" s="153"/>
      <c r="E126" s="154"/>
      <c r="F126" s="155"/>
      <c r="G126" s="155"/>
      <c r="H126" s="155"/>
      <c r="I126" s="157"/>
      <c r="J126" s="157"/>
      <c r="K126" s="158">
        <f t="shared" ref="K126:N126" si="1">SUM(K118:K125)</f>
        <v>0</v>
      </c>
      <c r="L126" s="158">
        <f t="shared" si="1"/>
        <v>0</v>
      </c>
      <c r="M126" s="185">
        <f t="shared" si="1"/>
        <v>0</v>
      </c>
      <c r="N126" s="158">
        <f t="shared" si="1"/>
        <v>0</v>
      </c>
      <c r="O126" s="160"/>
      <c r="P126" s="160"/>
      <c r="Q126" s="161"/>
    </row>
    <row r="127" spans="1:26">
      <c r="B127" s="112"/>
      <c r="C127" s="112"/>
      <c r="D127" s="112"/>
      <c r="E127" s="163"/>
      <c r="F127" s="112"/>
      <c r="G127" s="112"/>
      <c r="H127" s="112"/>
      <c r="I127" s="112"/>
      <c r="J127" s="112"/>
      <c r="K127" s="112"/>
      <c r="L127" s="112"/>
      <c r="M127" s="112"/>
      <c r="N127" s="112"/>
      <c r="O127" s="112"/>
      <c r="P127" s="112"/>
    </row>
    <row r="128" spans="1:26" ht="18.75">
      <c r="B128" s="166" t="s">
        <v>123</v>
      </c>
      <c r="C128" s="176">
        <f>+K126</f>
        <v>0</v>
      </c>
      <c r="F128" s="1" t="s">
        <v>4171</v>
      </c>
      <c r="H128" s="168"/>
      <c r="I128" s="168"/>
      <c r="J128" s="168"/>
      <c r="K128" s="168"/>
      <c r="L128" s="168"/>
      <c r="M128" s="168"/>
      <c r="N128" s="112"/>
      <c r="O128" s="112"/>
      <c r="P128" s="112"/>
    </row>
    <row r="130" spans="2:20" ht="15.75" thickBot="1"/>
    <row r="131" spans="2:20" ht="37.15" customHeight="1" thickBot="1">
      <c r="B131" s="177" t="s">
        <v>124</v>
      </c>
      <c r="C131" s="142" t="s">
        <v>125</v>
      </c>
      <c r="D131" s="177" t="s">
        <v>27</v>
      </c>
      <c r="E131" s="142" t="s">
        <v>126</v>
      </c>
    </row>
    <row r="132" spans="2:20" ht="41.45" customHeight="1">
      <c r="B132" s="178" t="s">
        <v>127</v>
      </c>
      <c r="C132" s="179">
        <v>20</v>
      </c>
      <c r="D132" s="179"/>
      <c r="E132" s="1282">
        <f>+D132+D133+D134</f>
        <v>0</v>
      </c>
    </row>
    <row r="133" spans="2:20">
      <c r="B133" s="178" t="s">
        <v>128</v>
      </c>
      <c r="C133" s="118">
        <v>30</v>
      </c>
      <c r="D133" s="605">
        <v>0</v>
      </c>
      <c r="E133" s="1283"/>
    </row>
    <row r="134" spans="2:20" ht="15.75" thickBot="1">
      <c r="B134" s="178" t="s">
        <v>129</v>
      </c>
      <c r="C134" s="180">
        <v>40</v>
      </c>
      <c r="D134" s="180">
        <v>0</v>
      </c>
      <c r="E134" s="1284"/>
    </row>
    <row r="136" spans="2:20" ht="15.75" thickBot="1"/>
    <row r="137" spans="2:20" ht="27" thickBot="1">
      <c r="B137" s="1268" t="s">
        <v>130</v>
      </c>
      <c r="C137" s="1269"/>
      <c r="D137" s="1269"/>
      <c r="E137" s="1269"/>
      <c r="F137" s="1269"/>
      <c r="G137" s="1269"/>
      <c r="H137" s="1269"/>
      <c r="I137" s="1269"/>
      <c r="J137" s="1269"/>
      <c r="K137" s="1269"/>
      <c r="L137" s="1269"/>
      <c r="M137" s="1269"/>
      <c r="N137" s="1270"/>
    </row>
    <row r="139" spans="2:20" ht="76.5" customHeight="1">
      <c r="B139" s="114" t="s">
        <v>92</v>
      </c>
      <c r="C139" s="114" t="s">
        <v>93</v>
      </c>
      <c r="D139" s="114" t="s">
        <v>94</v>
      </c>
      <c r="E139" s="114" t="s">
        <v>95</v>
      </c>
      <c r="F139" s="114" t="s">
        <v>96</v>
      </c>
      <c r="G139" s="114" t="s">
        <v>97</v>
      </c>
      <c r="H139" s="114" t="s">
        <v>98</v>
      </c>
      <c r="I139" s="114" t="s">
        <v>99</v>
      </c>
      <c r="J139" s="1271" t="s">
        <v>100</v>
      </c>
      <c r="K139" s="1272"/>
      <c r="L139" s="1273"/>
      <c r="M139" s="114" t="s">
        <v>101</v>
      </c>
      <c r="N139" s="114" t="s">
        <v>102</v>
      </c>
      <c r="O139" s="114" t="s">
        <v>103</v>
      </c>
      <c r="P139" s="1271" t="s">
        <v>82</v>
      </c>
      <c r="Q139" s="1273"/>
      <c r="S139" s="1390"/>
      <c r="T139" s="1391"/>
    </row>
    <row r="140" spans="2:20" ht="20.100000000000001" customHeight="1">
      <c r="B140" s="1111"/>
      <c r="C140" s="1116"/>
      <c r="D140" s="1108"/>
      <c r="E140" s="1108"/>
      <c r="F140" s="1111"/>
      <c r="G140" s="1111"/>
      <c r="H140" s="1117"/>
      <c r="I140" s="1108"/>
      <c r="J140" s="1111"/>
      <c r="K140" s="1108"/>
      <c r="L140" s="1111"/>
      <c r="M140" s="1113"/>
      <c r="N140" s="1113"/>
      <c r="O140" s="1112"/>
      <c r="P140" s="1111"/>
      <c r="Q140" s="1108"/>
      <c r="S140" s="1737"/>
      <c r="T140" s="1738"/>
    </row>
    <row r="141" spans="2:20" ht="84.75" customHeight="1">
      <c r="B141" s="189"/>
      <c r="C141" s="1116"/>
      <c r="D141" s="120"/>
      <c r="E141" s="1118"/>
      <c r="F141" s="129"/>
      <c r="G141" s="129"/>
      <c r="H141" s="129"/>
      <c r="I141" s="46"/>
      <c r="J141" s="46"/>
      <c r="K141" s="46"/>
      <c r="L141" s="46"/>
      <c r="M141" s="46"/>
      <c r="N141" s="46"/>
      <c r="O141" s="46"/>
      <c r="P141" s="129"/>
      <c r="Q141" s="46"/>
      <c r="S141" s="1296"/>
      <c r="T141" s="1297"/>
    </row>
    <row r="142" spans="2:20" ht="28.5" customHeight="1">
      <c r="B142" s="129"/>
      <c r="C142" s="1116"/>
      <c r="D142" s="46"/>
      <c r="E142" s="46"/>
      <c r="F142" s="129"/>
      <c r="G142" s="129"/>
      <c r="H142" s="480"/>
      <c r="I142" s="46"/>
      <c r="J142" s="129"/>
      <c r="K142" s="46"/>
      <c r="L142" s="129"/>
      <c r="M142" s="605"/>
      <c r="N142" s="605"/>
      <c r="O142" s="44"/>
      <c r="P142" s="129"/>
      <c r="Q142" s="46"/>
    </row>
    <row r="143" spans="2:20" ht="20.100000000000001" customHeight="1">
      <c r="B143" s="129"/>
      <c r="C143" s="1116"/>
      <c r="D143" s="46"/>
      <c r="E143" s="46"/>
      <c r="F143" s="129"/>
      <c r="G143" s="129"/>
      <c r="H143" s="480"/>
      <c r="I143" s="46"/>
      <c r="J143" s="129"/>
      <c r="K143" s="129"/>
      <c r="L143" s="129"/>
      <c r="M143" s="605"/>
      <c r="N143" s="605"/>
      <c r="O143" s="44"/>
      <c r="P143" s="129"/>
      <c r="Q143" s="46"/>
    </row>
    <row r="144" spans="2:20" ht="20.100000000000001" customHeight="1">
      <c r="B144" s="129"/>
      <c r="C144" s="1116"/>
      <c r="D144" s="46"/>
      <c r="E144" s="46"/>
      <c r="F144" s="129"/>
      <c r="G144" s="129"/>
      <c r="H144" s="480"/>
      <c r="I144" s="46"/>
      <c r="J144" s="129"/>
      <c r="K144" s="46"/>
      <c r="L144" s="129"/>
      <c r="M144" s="605"/>
      <c r="N144" s="605"/>
      <c r="O144" s="44"/>
      <c r="P144" s="129"/>
      <c r="Q144" s="46"/>
    </row>
    <row r="145" spans="2:17" ht="20.100000000000001" customHeight="1">
      <c r="B145" s="129"/>
      <c r="C145" s="1116"/>
      <c r="D145" s="46"/>
      <c r="E145" s="46"/>
      <c r="F145" s="129"/>
      <c r="G145" s="129"/>
      <c r="H145" s="480"/>
      <c r="I145" s="46"/>
      <c r="J145" s="129"/>
      <c r="K145" s="46"/>
      <c r="L145" s="129"/>
      <c r="M145" s="605"/>
      <c r="N145" s="605"/>
      <c r="O145" s="44"/>
      <c r="P145" s="1111"/>
      <c r="Q145" s="46"/>
    </row>
    <row r="146" spans="2:17" ht="20.100000000000001" customHeight="1">
      <c r="B146" s="129"/>
      <c r="C146" s="1116"/>
      <c r="D146" s="46"/>
      <c r="E146" s="46"/>
      <c r="F146" s="129"/>
      <c r="G146" s="129"/>
      <c r="H146" s="480"/>
      <c r="I146" s="46"/>
      <c r="J146" s="129"/>
      <c r="K146" s="46"/>
      <c r="L146" s="129"/>
      <c r="M146" s="605"/>
      <c r="N146" s="605"/>
      <c r="O146" s="44"/>
      <c r="P146" s="129"/>
      <c r="Q146" s="46"/>
    </row>
    <row r="147" spans="2:17" ht="20.100000000000001" customHeight="1">
      <c r="B147" s="129"/>
      <c r="C147" s="1116"/>
      <c r="D147" s="46"/>
      <c r="E147" s="46"/>
      <c r="F147" s="129"/>
      <c r="G147" s="129"/>
      <c r="H147" s="480"/>
      <c r="I147" s="46"/>
      <c r="J147" s="129"/>
      <c r="K147" s="46"/>
      <c r="L147" s="129"/>
      <c r="M147" s="605"/>
      <c r="N147" s="605"/>
      <c r="O147" s="44"/>
      <c r="P147" s="129"/>
      <c r="Q147" s="46"/>
    </row>
    <row r="148" spans="2:17" ht="20.100000000000001" customHeight="1">
      <c r="B148" s="129"/>
      <c r="C148" s="1116"/>
      <c r="D148" s="46"/>
      <c r="E148" s="46"/>
      <c r="F148" s="129"/>
      <c r="G148" s="129"/>
      <c r="H148" s="480"/>
      <c r="I148" s="46"/>
      <c r="J148" s="129"/>
      <c r="K148" s="44"/>
      <c r="L148" s="129"/>
      <c r="M148" s="605"/>
      <c r="N148" s="605"/>
      <c r="O148" s="44"/>
      <c r="P148" s="129"/>
      <c r="Q148" s="46"/>
    </row>
    <row r="149" spans="2:17" ht="20.100000000000001" customHeight="1">
      <c r="B149" s="129"/>
      <c r="C149" s="1116"/>
      <c r="D149" s="46"/>
      <c r="E149" s="46"/>
      <c r="F149" s="129"/>
      <c r="G149" s="129"/>
      <c r="H149" s="480"/>
      <c r="I149" s="46"/>
      <c r="J149" s="129"/>
      <c r="K149" s="44"/>
      <c r="L149" s="129"/>
      <c r="M149" s="605"/>
      <c r="N149" s="605"/>
      <c r="O149" s="44"/>
      <c r="P149" s="129"/>
      <c r="Q149" s="46"/>
    </row>
    <row r="150" spans="2:17" ht="20.100000000000001" customHeight="1">
      <c r="B150" s="129"/>
      <c r="C150" s="1116"/>
      <c r="D150" s="46"/>
      <c r="E150" s="46"/>
      <c r="F150" s="129"/>
      <c r="G150" s="129"/>
      <c r="H150" s="480"/>
      <c r="I150" s="46"/>
      <c r="J150" s="129"/>
      <c r="K150" s="44"/>
      <c r="L150" s="129"/>
      <c r="M150" s="605"/>
      <c r="N150" s="605"/>
      <c r="O150" s="44"/>
      <c r="P150" s="129"/>
      <c r="Q150" s="46"/>
    </row>
    <row r="151" spans="2:17" ht="20.100000000000001" customHeight="1">
      <c r="B151" s="189"/>
      <c r="C151" s="1116"/>
      <c r="D151" s="120"/>
      <c r="E151" s="1118"/>
      <c r="F151" s="129"/>
      <c r="G151" s="129"/>
      <c r="H151" s="480"/>
      <c r="I151" s="46"/>
      <c r="J151" s="46"/>
      <c r="K151" s="44"/>
      <c r="L151" s="46"/>
      <c r="M151" s="46"/>
      <c r="N151" s="46"/>
      <c r="O151" s="46"/>
      <c r="P151" s="129"/>
      <c r="Q151" s="46"/>
    </row>
    <row r="152" spans="2:17" ht="20.100000000000001" customHeight="1">
      <c r="B152" s="129"/>
      <c r="C152" s="46"/>
      <c r="D152" s="46"/>
      <c r="E152" s="1118"/>
      <c r="F152" s="129"/>
      <c r="G152" s="129"/>
      <c r="H152" s="480"/>
      <c r="I152" s="46"/>
      <c r="J152" s="129"/>
      <c r="K152" s="44"/>
      <c r="L152" s="129"/>
      <c r="M152" s="605"/>
      <c r="N152" s="605"/>
      <c r="O152" s="44"/>
      <c r="P152" s="129"/>
      <c r="Q152" s="46"/>
    </row>
    <row r="153" spans="2:17" ht="20.100000000000001" customHeight="1">
      <c r="B153" s="129"/>
      <c r="C153" s="46"/>
      <c r="D153" s="46"/>
      <c r="E153" s="46"/>
      <c r="F153" s="129"/>
      <c r="G153" s="129"/>
      <c r="H153" s="480"/>
      <c r="I153" s="46"/>
      <c r="J153" s="129"/>
      <c r="K153" s="44"/>
      <c r="L153" s="129"/>
      <c r="M153" s="605"/>
      <c r="N153" s="605"/>
      <c r="O153" s="44"/>
      <c r="P153" s="129"/>
      <c r="Q153" s="46"/>
    </row>
    <row r="154" spans="2:17" ht="20.100000000000001" customHeight="1">
      <c r="B154" s="129"/>
      <c r="C154" s="46"/>
      <c r="D154" s="46"/>
      <c r="E154" s="46"/>
      <c r="F154" s="129"/>
      <c r="G154" s="129"/>
      <c r="H154" s="480"/>
      <c r="I154" s="46"/>
      <c r="J154" s="129"/>
      <c r="K154" s="44"/>
      <c r="L154" s="129"/>
      <c r="M154" s="605"/>
      <c r="N154" s="605"/>
      <c r="O154" s="44"/>
      <c r="P154" s="129"/>
      <c r="Q154" s="46"/>
    </row>
    <row r="155" spans="2:17" ht="20.100000000000001" customHeight="1">
      <c r="B155" s="129"/>
      <c r="C155" s="46"/>
      <c r="D155" s="46"/>
      <c r="E155" s="46"/>
      <c r="F155" s="129"/>
      <c r="G155" s="129"/>
      <c r="H155" s="480"/>
      <c r="I155" s="46"/>
      <c r="J155" s="129"/>
      <c r="K155" s="44"/>
      <c r="L155" s="129"/>
      <c r="M155" s="605"/>
      <c r="N155" s="605"/>
      <c r="O155" s="44"/>
      <c r="P155" s="129"/>
      <c r="Q155" s="46"/>
    </row>
    <row r="156" spans="2:17" ht="20.100000000000001" customHeight="1">
      <c r="B156" s="129"/>
      <c r="C156" s="46"/>
      <c r="D156" s="46"/>
      <c r="E156" s="46"/>
      <c r="F156" s="129"/>
      <c r="G156" s="129"/>
      <c r="H156" s="480"/>
      <c r="I156" s="46"/>
      <c r="J156" s="129"/>
      <c r="K156" s="44"/>
      <c r="L156" s="129"/>
      <c r="M156" s="605"/>
      <c r="N156" s="605"/>
      <c r="O156" s="44"/>
      <c r="P156" s="129"/>
      <c r="Q156" s="46"/>
    </row>
    <row r="157" spans="2:17" ht="20.100000000000001" customHeight="1">
      <c r="B157" s="129"/>
      <c r="C157" s="46"/>
      <c r="D157" s="46"/>
      <c r="E157" s="46"/>
      <c r="F157" s="129"/>
      <c r="G157" s="129"/>
      <c r="H157" s="480"/>
      <c r="I157" s="46"/>
      <c r="J157" s="129"/>
      <c r="K157" s="44"/>
      <c r="L157" s="129"/>
      <c r="M157" s="605"/>
      <c r="N157" s="605"/>
      <c r="O157" s="44"/>
      <c r="P157" s="129"/>
      <c r="Q157" s="46"/>
    </row>
    <row r="158" spans="2:17" ht="20.100000000000001" customHeight="1">
      <c r="B158" s="129"/>
      <c r="C158" s="46"/>
      <c r="D158" s="46"/>
      <c r="E158" s="46"/>
      <c r="F158" s="129"/>
      <c r="G158" s="129"/>
      <c r="H158" s="480"/>
      <c r="I158" s="46"/>
      <c r="J158" s="1105"/>
      <c r="K158" s="44"/>
      <c r="L158" s="129"/>
      <c r="M158" s="46"/>
      <c r="N158" s="129"/>
      <c r="O158" s="44"/>
      <c r="P158" s="129"/>
      <c r="Q158" s="46"/>
    </row>
    <row r="159" spans="2:17" ht="20.100000000000001" customHeight="1">
      <c r="B159" s="129"/>
      <c r="C159" s="46"/>
      <c r="D159" s="46"/>
      <c r="E159" s="46"/>
      <c r="F159" s="129"/>
      <c r="G159" s="129"/>
      <c r="H159" s="129"/>
      <c r="I159" s="46"/>
      <c r="J159" s="1105"/>
      <c r="K159" s="44"/>
      <c r="L159" s="129"/>
      <c r="M159" s="46"/>
      <c r="N159" s="129"/>
      <c r="O159" s="44"/>
      <c r="P159" s="129"/>
      <c r="Q159" s="46"/>
    </row>
    <row r="160" spans="2:17" ht="20.100000000000001" customHeight="1">
      <c r="B160" s="129"/>
      <c r="C160" s="46"/>
      <c r="D160" s="46"/>
      <c r="E160" s="46"/>
      <c r="F160" s="129"/>
      <c r="G160" s="129"/>
      <c r="H160" s="129"/>
      <c r="I160" s="46"/>
      <c r="J160" s="1105"/>
      <c r="K160" s="44"/>
      <c r="L160" s="129"/>
      <c r="M160" s="46"/>
      <c r="N160" s="129"/>
      <c r="O160" s="44"/>
      <c r="P160" s="129"/>
      <c r="Q160" s="46"/>
    </row>
    <row r="161" spans="2:17" ht="20.100000000000001" customHeight="1">
      <c r="B161" s="129"/>
      <c r="C161" s="46"/>
      <c r="D161" s="46"/>
      <c r="E161" s="46"/>
      <c r="F161" s="129"/>
      <c r="G161" s="129"/>
      <c r="H161" s="480"/>
      <c r="I161" s="46"/>
      <c r="J161" s="129"/>
      <c r="K161" s="129"/>
      <c r="L161" s="129"/>
      <c r="M161" s="605"/>
      <c r="N161" s="605"/>
      <c r="O161" s="44"/>
      <c r="P161" s="129"/>
      <c r="Q161" s="46"/>
    </row>
    <row r="162" spans="2:17" ht="20.100000000000001" customHeight="1">
      <c r="B162" s="129"/>
      <c r="C162" s="46"/>
      <c r="D162" s="46"/>
      <c r="E162" s="46"/>
      <c r="F162" s="129"/>
      <c r="G162" s="129"/>
      <c r="H162" s="480"/>
      <c r="I162" s="46"/>
      <c r="J162" s="129"/>
      <c r="K162" s="46"/>
      <c r="L162" s="129"/>
      <c r="M162" s="605"/>
      <c r="N162" s="605"/>
      <c r="O162" s="44"/>
      <c r="P162" s="129"/>
      <c r="Q162" s="46"/>
    </row>
    <row r="163" spans="2:17" ht="20.100000000000001" customHeight="1">
      <c r="B163" s="129"/>
      <c r="C163" s="46"/>
      <c r="D163" s="46"/>
      <c r="E163" s="46"/>
      <c r="F163" s="129"/>
      <c r="G163" s="129"/>
      <c r="H163" s="480"/>
      <c r="I163" s="46"/>
      <c r="J163" s="129"/>
      <c r="K163" s="46"/>
      <c r="L163" s="129"/>
      <c r="M163" s="605"/>
      <c r="N163" s="605"/>
      <c r="O163" s="44"/>
      <c r="P163" s="129"/>
      <c r="Q163" s="46"/>
    </row>
    <row r="164" spans="2:17" ht="20.100000000000001" customHeight="1">
      <c r="B164" s="129"/>
      <c r="C164" s="46"/>
      <c r="D164" s="46"/>
      <c r="E164" s="46"/>
      <c r="F164" s="129"/>
      <c r="G164" s="138"/>
      <c r="H164" s="129"/>
      <c r="I164" s="46"/>
      <c r="J164" s="129"/>
      <c r="K164" s="46"/>
      <c r="L164" s="129"/>
      <c r="M164" s="605"/>
      <c r="N164" s="605"/>
      <c r="O164" s="44"/>
      <c r="P164" s="129"/>
      <c r="Q164" s="46"/>
    </row>
    <row r="165" spans="2:17" ht="20.100000000000001" customHeight="1">
      <c r="B165" s="138"/>
      <c r="C165" s="197"/>
      <c r="D165" s="197"/>
      <c r="E165" s="197"/>
      <c r="F165" s="138"/>
      <c r="G165" s="138"/>
      <c r="H165" s="1119"/>
      <c r="I165" s="197"/>
      <c r="J165" s="138"/>
      <c r="K165" s="197"/>
      <c r="L165" s="129"/>
      <c r="M165" s="605"/>
      <c r="N165" s="605"/>
      <c r="O165" s="110"/>
      <c r="P165" s="138"/>
      <c r="Q165" s="197"/>
    </row>
    <row r="166" spans="2:17" ht="20.100000000000001" customHeight="1">
      <c r="B166" s="138"/>
      <c r="C166" s="197"/>
      <c r="D166" s="197"/>
      <c r="E166" s="197"/>
      <c r="F166" s="138"/>
      <c r="G166" s="138"/>
      <c r="H166" s="1119"/>
      <c r="I166" s="197"/>
      <c r="J166" s="138"/>
      <c r="K166" s="197"/>
      <c r="L166" s="138"/>
      <c r="M166" s="632"/>
      <c r="N166" s="632"/>
      <c r="O166" s="110"/>
      <c r="P166" s="138"/>
      <c r="Q166" s="197"/>
    </row>
    <row r="167" spans="2:17" ht="20.100000000000001" customHeight="1">
      <c r="B167" s="138"/>
      <c r="C167" s="197"/>
      <c r="D167" s="197"/>
      <c r="E167" s="197"/>
      <c r="F167" s="138"/>
      <c r="G167" s="1119"/>
      <c r="H167" s="1119"/>
      <c r="I167" s="197"/>
      <c r="J167" s="138"/>
      <c r="K167" s="197"/>
      <c r="L167" s="138"/>
      <c r="M167" s="632"/>
      <c r="N167" s="632"/>
      <c r="O167" s="110"/>
      <c r="P167" s="138"/>
      <c r="Q167" s="197"/>
    </row>
    <row r="168" spans="2:17" ht="20.100000000000001" customHeight="1">
      <c r="B168" s="138"/>
      <c r="C168" s="197"/>
      <c r="D168" s="197"/>
      <c r="E168" s="197"/>
      <c r="F168" s="138"/>
      <c r="G168" s="138"/>
      <c r="H168" s="1119"/>
      <c r="I168" s="197"/>
      <c r="J168" s="138"/>
      <c r="K168" s="197"/>
      <c r="L168" s="138"/>
      <c r="M168" s="632"/>
      <c r="N168" s="632"/>
      <c r="O168" s="110"/>
      <c r="P168" s="138"/>
      <c r="Q168" s="197"/>
    </row>
    <row r="169" spans="2:17" ht="20.100000000000001" customHeight="1">
      <c r="B169" s="138"/>
      <c r="C169" s="197"/>
      <c r="D169" s="197"/>
      <c r="E169" s="197"/>
      <c r="F169" s="138"/>
      <c r="G169" s="138"/>
      <c r="H169" s="1119"/>
      <c r="I169" s="197"/>
      <c r="J169" s="138"/>
      <c r="K169" s="197"/>
      <c r="L169" s="138"/>
      <c r="M169" s="632"/>
      <c r="N169" s="632"/>
      <c r="O169" s="110"/>
      <c r="P169" s="138"/>
      <c r="Q169" s="197"/>
    </row>
    <row r="170" spans="2:17" ht="20.100000000000001" customHeight="1">
      <c r="B170" s="129"/>
      <c r="C170" s="46"/>
      <c r="D170" s="46"/>
      <c r="E170" s="46"/>
      <c r="F170" s="138"/>
      <c r="G170" s="129"/>
      <c r="H170" s="480"/>
      <c r="I170" s="46"/>
      <c r="J170" s="129"/>
      <c r="K170" s="46"/>
      <c r="L170" s="129"/>
      <c r="M170" s="605"/>
      <c r="N170" s="605"/>
      <c r="O170" s="44"/>
      <c r="P170" s="129"/>
      <c r="Q170" s="46"/>
    </row>
    <row r="171" spans="2:17" ht="20.100000000000001" customHeight="1">
      <c r="B171" s="138"/>
      <c r="C171" s="197"/>
      <c r="D171" s="197"/>
      <c r="E171" s="197"/>
      <c r="F171" s="138"/>
      <c r="G171" s="138"/>
      <c r="H171" s="1119"/>
      <c r="I171" s="197"/>
      <c r="J171" s="138"/>
      <c r="K171" s="197"/>
      <c r="L171" s="138"/>
      <c r="M171" s="632"/>
      <c r="N171" s="632"/>
      <c r="O171" s="110"/>
      <c r="P171" s="138"/>
      <c r="Q171" s="197"/>
    </row>
    <row r="172" spans="2:17" ht="20.100000000000001" customHeight="1">
      <c r="B172" s="129"/>
      <c r="C172" s="46"/>
      <c r="D172" s="46"/>
      <c r="E172" s="46"/>
      <c r="F172" s="129"/>
      <c r="G172" s="129"/>
      <c r="H172" s="480"/>
      <c r="I172" s="46"/>
      <c r="J172" s="129"/>
      <c r="K172" s="46"/>
      <c r="L172" s="129"/>
      <c r="M172" s="605"/>
      <c r="N172" s="605"/>
      <c r="O172" s="44"/>
      <c r="P172" s="129"/>
      <c r="Q172" s="46"/>
    </row>
    <row r="173" spans="2:17" ht="20.100000000000001" customHeight="1">
      <c r="B173" s="129"/>
      <c r="C173" s="46"/>
      <c r="D173" s="46"/>
      <c r="E173" s="46"/>
      <c r="F173" s="129"/>
      <c r="G173" s="129"/>
      <c r="H173" s="480"/>
      <c r="I173" s="46"/>
      <c r="J173" s="129"/>
      <c r="K173" s="46"/>
      <c r="L173" s="129"/>
      <c r="M173" s="605"/>
      <c r="N173" s="605"/>
      <c r="O173" s="44"/>
      <c r="P173" s="129"/>
      <c r="Q173" s="46"/>
    </row>
    <row r="174" spans="2:17" ht="20.100000000000001" customHeight="1">
      <c r="B174" s="129"/>
      <c r="C174" s="46"/>
      <c r="D174" s="46"/>
      <c r="E174" s="46"/>
      <c r="F174" s="129"/>
      <c r="G174" s="129"/>
      <c r="H174" s="480"/>
      <c r="I174" s="46"/>
      <c r="J174" s="189"/>
      <c r="K174" s="46"/>
      <c r="L174" s="129"/>
      <c r="M174" s="605"/>
      <c r="N174" s="605"/>
      <c r="O174" s="44"/>
      <c r="P174" s="129"/>
      <c r="Q174" s="46"/>
    </row>
    <row r="175" spans="2:17" ht="20.100000000000001" customHeight="1">
      <c r="B175" s="129"/>
      <c r="C175" s="46"/>
      <c r="D175" s="46"/>
      <c r="E175" s="46"/>
      <c r="F175" s="129"/>
      <c r="G175" s="129"/>
      <c r="H175" s="480"/>
      <c r="I175" s="46"/>
      <c r="J175" s="129"/>
      <c r="K175" s="46"/>
      <c r="L175" s="129"/>
      <c r="M175" s="605"/>
      <c r="N175" s="605"/>
      <c r="O175" s="44"/>
      <c r="P175" s="129"/>
      <c r="Q175" s="46"/>
    </row>
    <row r="176" spans="2:17" ht="20.100000000000001" customHeight="1">
      <c r="B176" s="129"/>
      <c r="C176" s="46"/>
      <c r="D176" s="46"/>
      <c r="E176" s="46"/>
      <c r="F176" s="129"/>
      <c r="G176" s="129"/>
      <c r="H176" s="480"/>
      <c r="I176" s="46"/>
      <c r="J176" s="129"/>
      <c r="K176" s="46"/>
      <c r="L176" s="129"/>
      <c r="M176" s="605"/>
      <c r="N176" s="605"/>
      <c r="O176" s="44"/>
      <c r="P176" s="129"/>
      <c r="Q176" s="46"/>
    </row>
    <row r="177" spans="2:17" ht="20.100000000000001" customHeight="1">
      <c r="B177" s="129"/>
      <c r="C177" s="46"/>
      <c r="D177" s="46"/>
      <c r="E177" s="46"/>
      <c r="F177" s="129"/>
      <c r="G177" s="129"/>
      <c r="H177" s="480"/>
      <c r="I177" s="46"/>
      <c r="J177" s="129"/>
      <c r="K177" s="44"/>
      <c r="L177" s="129"/>
      <c r="M177" s="605"/>
      <c r="N177" s="605"/>
      <c r="O177" s="44"/>
      <c r="P177" s="129"/>
      <c r="Q177" s="46"/>
    </row>
    <row r="178" spans="2:17" ht="20.100000000000001" customHeight="1">
      <c r="B178" s="129"/>
      <c r="C178" s="46"/>
      <c r="D178" s="46"/>
      <c r="E178" s="1118"/>
      <c r="F178" s="129"/>
      <c r="G178" s="129"/>
      <c r="H178" s="480"/>
      <c r="I178" s="46"/>
      <c r="J178" s="129"/>
      <c r="K178" s="44"/>
      <c r="L178" s="129"/>
      <c r="M178" s="605"/>
      <c r="N178" s="605"/>
      <c r="O178" s="44"/>
      <c r="P178" s="129"/>
      <c r="Q178" s="46"/>
    </row>
    <row r="179" spans="2:17" ht="20.100000000000001" customHeight="1">
      <c r="B179" s="129"/>
      <c r="C179" s="46"/>
      <c r="D179" s="46"/>
      <c r="E179" s="46"/>
      <c r="F179" s="129"/>
      <c r="G179" s="129"/>
      <c r="H179" s="129"/>
      <c r="I179" s="46"/>
      <c r="J179" s="46"/>
      <c r="K179" s="46"/>
      <c r="L179" s="46"/>
      <c r="M179" s="605"/>
      <c r="N179" s="605"/>
      <c r="O179" s="44"/>
      <c r="P179" s="129"/>
      <c r="Q179" s="46"/>
    </row>
    <row r="180" spans="2:17" ht="20.100000000000001" customHeight="1">
      <c r="B180" s="129"/>
      <c r="C180" s="46"/>
      <c r="D180" s="46"/>
      <c r="E180" s="46"/>
      <c r="F180" s="129"/>
      <c r="G180" s="129"/>
      <c r="H180" s="480"/>
      <c r="I180" s="46"/>
      <c r="J180" s="129"/>
      <c r="K180" s="44"/>
      <c r="L180" s="129"/>
      <c r="M180" s="605"/>
      <c r="N180" s="605"/>
      <c r="O180" s="44"/>
      <c r="P180" s="129"/>
      <c r="Q180" s="46"/>
    </row>
    <row r="181" spans="2:17" ht="20.100000000000001" customHeight="1">
      <c r="B181" s="129"/>
      <c r="C181" s="46"/>
      <c r="D181" s="46"/>
      <c r="E181" s="46"/>
      <c r="F181" s="129"/>
      <c r="G181" s="129"/>
      <c r="H181" s="480"/>
      <c r="I181" s="46"/>
      <c r="J181" s="129"/>
      <c r="K181" s="44"/>
      <c r="L181" s="129"/>
      <c r="M181" s="605"/>
      <c r="N181" s="605"/>
      <c r="O181" s="44"/>
      <c r="P181" s="129"/>
      <c r="Q181" s="46"/>
    </row>
    <row r="182" spans="2:17" ht="20.100000000000001" customHeight="1">
      <c r="B182" s="129"/>
      <c r="C182" s="46"/>
      <c r="D182" s="46"/>
      <c r="E182" s="46"/>
      <c r="F182" s="129"/>
      <c r="G182" s="129"/>
      <c r="H182" s="480"/>
      <c r="I182" s="46"/>
      <c r="J182" s="129"/>
      <c r="K182" s="44"/>
      <c r="L182" s="129"/>
      <c r="M182" s="605"/>
      <c r="N182" s="605"/>
      <c r="O182" s="44"/>
      <c r="P182" s="129"/>
      <c r="Q182" s="46"/>
    </row>
    <row r="183" spans="2:17" ht="20.100000000000001" customHeight="1">
      <c r="B183" s="129"/>
      <c r="C183" s="46"/>
      <c r="D183" s="46"/>
      <c r="E183" s="46"/>
      <c r="F183" s="129"/>
      <c r="G183" s="129"/>
      <c r="H183" s="480"/>
      <c r="I183" s="46"/>
      <c r="J183" s="129"/>
      <c r="K183" s="44"/>
      <c r="L183" s="129"/>
      <c r="M183" s="605"/>
      <c r="N183" s="605"/>
      <c r="O183" s="44"/>
      <c r="P183" s="129"/>
      <c r="Q183" s="46"/>
    </row>
    <row r="184" spans="2:17" ht="20.100000000000001" customHeight="1">
      <c r="B184" s="129"/>
      <c r="C184" s="46"/>
      <c r="D184" s="46"/>
      <c r="E184" s="46"/>
      <c r="F184" s="129"/>
      <c r="G184" s="129"/>
      <c r="H184" s="480"/>
      <c r="I184" s="46"/>
      <c r="J184" s="129"/>
      <c r="K184" s="44"/>
      <c r="L184" s="129"/>
      <c r="M184" s="605"/>
      <c r="N184" s="605"/>
      <c r="O184" s="44"/>
      <c r="P184" s="129"/>
      <c r="Q184" s="46"/>
    </row>
    <row r="185" spans="2:17" ht="20.100000000000001" customHeight="1">
      <c r="B185" s="129"/>
      <c r="C185" s="46"/>
      <c r="D185" s="46"/>
      <c r="E185" s="46"/>
      <c r="F185" s="129"/>
      <c r="G185" s="129"/>
      <c r="H185" s="480"/>
      <c r="I185" s="46"/>
      <c r="J185" s="129"/>
      <c r="K185" s="44"/>
      <c r="L185" s="129"/>
      <c r="M185" s="605"/>
      <c r="N185" s="605"/>
      <c r="O185" s="44"/>
      <c r="P185" s="129"/>
      <c r="Q185" s="46"/>
    </row>
    <row r="186" spans="2:17" ht="20.100000000000001" customHeight="1">
      <c r="B186" s="129"/>
      <c r="C186" s="46"/>
      <c r="D186" s="46"/>
      <c r="E186" s="46"/>
      <c r="F186" s="129"/>
      <c r="G186" s="129"/>
      <c r="H186" s="480"/>
      <c r="I186" s="46"/>
      <c r="J186" s="129"/>
      <c r="K186" s="46"/>
      <c r="L186" s="129"/>
      <c r="M186" s="605"/>
      <c r="N186" s="605"/>
      <c r="O186" s="44"/>
      <c r="P186" s="129"/>
      <c r="Q186" s="46"/>
    </row>
    <row r="187" spans="2:17" ht="20.100000000000001" customHeight="1">
      <c r="B187" s="129"/>
      <c r="C187" s="46"/>
      <c r="D187" s="782"/>
      <c r="E187" s="46"/>
      <c r="F187" s="129"/>
      <c r="G187" s="129"/>
      <c r="H187" s="480"/>
      <c r="I187" s="46"/>
      <c r="J187" s="129"/>
      <c r="K187" s="46"/>
      <c r="L187" s="129"/>
      <c r="M187" s="605"/>
      <c r="N187" s="605"/>
      <c r="O187" s="44"/>
      <c r="P187" s="129"/>
      <c r="Q187" s="46"/>
    </row>
    <row r="188" spans="2:17" ht="20.100000000000001" customHeight="1">
      <c r="B188" s="129"/>
      <c r="C188" s="46"/>
      <c r="D188" s="46"/>
      <c r="E188" s="46"/>
      <c r="F188" s="129"/>
      <c r="G188" s="129"/>
      <c r="H188" s="480"/>
      <c r="I188" s="46"/>
      <c r="J188" s="129"/>
      <c r="K188" s="46"/>
      <c r="L188" s="129"/>
      <c r="M188" s="605"/>
      <c r="N188" s="605"/>
      <c r="O188" s="44"/>
      <c r="P188" s="129"/>
      <c r="Q188" s="46"/>
    </row>
    <row r="189" spans="2:17" ht="20.100000000000001" customHeight="1">
      <c r="B189" s="129"/>
      <c r="C189" s="46"/>
      <c r="D189" s="46"/>
      <c r="E189" s="46"/>
      <c r="F189" s="129"/>
      <c r="G189" s="129"/>
      <c r="H189" s="480"/>
      <c r="I189" s="46"/>
      <c r="J189" s="129"/>
      <c r="K189" s="46"/>
      <c r="L189" s="129"/>
      <c r="M189" s="605"/>
      <c r="N189" s="605"/>
      <c r="O189" s="44"/>
      <c r="P189" s="129"/>
      <c r="Q189" s="46"/>
    </row>
    <row r="190" spans="2:17" ht="20.100000000000001" customHeight="1">
      <c r="B190" s="129"/>
      <c r="C190" s="46"/>
      <c r="D190" s="46"/>
      <c r="E190" s="1118"/>
      <c r="F190" s="129"/>
      <c r="G190" s="129"/>
      <c r="H190" s="480"/>
      <c r="I190" s="46"/>
      <c r="J190" s="129"/>
      <c r="K190" s="44"/>
      <c r="L190" s="129"/>
      <c r="M190" s="605"/>
      <c r="N190" s="605"/>
      <c r="O190" s="44"/>
      <c r="P190" s="129"/>
      <c r="Q190" s="46"/>
    </row>
    <row r="191" spans="2:17" ht="20.100000000000001" customHeight="1">
      <c r="B191" s="129"/>
      <c r="C191" s="46"/>
      <c r="D191" s="46"/>
      <c r="E191" s="46"/>
      <c r="F191" s="129"/>
      <c r="G191" s="129"/>
      <c r="H191" s="480"/>
      <c r="I191" s="46"/>
      <c r="J191" s="129"/>
      <c r="K191" s="46"/>
      <c r="L191" s="129"/>
      <c r="M191" s="605"/>
      <c r="N191" s="605"/>
      <c r="O191" s="44"/>
      <c r="P191" s="129"/>
      <c r="Q191" s="46"/>
    </row>
    <row r="192" spans="2:17" ht="20.100000000000001" customHeight="1">
      <c r="B192" s="129"/>
      <c r="C192" s="46"/>
      <c r="D192" s="46"/>
      <c r="E192" s="46"/>
      <c r="F192" s="129"/>
      <c r="G192" s="129"/>
      <c r="H192" s="480"/>
      <c r="I192" s="46"/>
      <c r="J192" s="129"/>
      <c r="K192" s="46"/>
      <c r="L192" s="129"/>
      <c r="M192" s="605"/>
      <c r="N192" s="605"/>
      <c r="O192" s="44"/>
      <c r="P192" s="129"/>
      <c r="Q192" s="46"/>
    </row>
    <row r="193" spans="2:17" ht="20.100000000000001" customHeight="1">
      <c r="B193" s="129"/>
      <c r="C193" s="46"/>
      <c r="D193" s="46"/>
      <c r="E193" s="46"/>
      <c r="F193" s="129"/>
      <c r="G193" s="480"/>
      <c r="H193" s="480"/>
      <c r="I193" s="46"/>
      <c r="J193" s="129"/>
      <c r="K193" s="46"/>
      <c r="L193" s="129"/>
      <c r="M193" s="605"/>
      <c r="N193" s="605"/>
      <c r="O193" s="44"/>
      <c r="P193" s="129"/>
      <c r="Q193" s="46"/>
    </row>
    <row r="194" spans="2:17" ht="20.100000000000001" customHeight="1">
      <c r="B194" s="129"/>
      <c r="C194" s="46"/>
      <c r="D194" s="46"/>
      <c r="E194" s="46"/>
      <c r="F194" s="129"/>
      <c r="G194" s="129"/>
      <c r="H194" s="480"/>
      <c r="I194" s="46"/>
      <c r="J194" s="129"/>
      <c r="K194" s="46"/>
      <c r="L194" s="129"/>
      <c r="M194" s="605"/>
      <c r="N194" s="605"/>
      <c r="O194" s="44"/>
      <c r="P194" s="129"/>
      <c r="Q194" s="46"/>
    </row>
    <row r="195" spans="2:17" ht="20.100000000000001" customHeight="1">
      <c r="B195" s="129"/>
      <c r="C195" s="46"/>
      <c r="D195" s="46"/>
      <c r="E195" s="46"/>
      <c r="F195" s="129"/>
      <c r="G195" s="129"/>
      <c r="H195" s="480"/>
      <c r="I195" s="46"/>
      <c r="J195" s="129"/>
      <c r="K195" s="46"/>
      <c r="L195" s="129"/>
      <c r="M195" s="605"/>
      <c r="N195" s="605"/>
      <c r="O195" s="44"/>
      <c r="P195" s="129"/>
      <c r="Q195" s="46"/>
    </row>
    <row r="196" spans="2:17" ht="20.100000000000001" customHeight="1">
      <c r="B196" s="129"/>
      <c r="C196" s="46"/>
      <c r="D196" s="46"/>
      <c r="E196" s="46"/>
      <c r="F196" s="129"/>
      <c r="G196" s="129"/>
      <c r="H196" s="480"/>
      <c r="I196" s="46"/>
      <c r="J196" s="129"/>
      <c r="K196" s="46"/>
      <c r="L196" s="129"/>
      <c r="M196" s="605"/>
      <c r="N196" s="605"/>
      <c r="O196" s="44"/>
      <c r="P196" s="129"/>
      <c r="Q196" s="46"/>
    </row>
    <row r="197" spans="2:17" ht="20.100000000000001" customHeight="1">
      <c r="B197" s="129"/>
      <c r="C197" s="46"/>
      <c r="D197" s="46"/>
      <c r="E197" s="1118"/>
      <c r="F197" s="129"/>
      <c r="G197" s="129"/>
      <c r="H197" s="480"/>
      <c r="I197" s="46"/>
      <c r="J197" s="129"/>
      <c r="K197" s="129"/>
      <c r="L197" s="129"/>
      <c r="M197" s="605"/>
      <c r="N197" s="605"/>
      <c r="O197" s="44"/>
      <c r="P197" s="129"/>
      <c r="Q197" s="46"/>
    </row>
    <row r="198" spans="2:17" ht="20.100000000000001" customHeight="1">
      <c r="B198" s="129"/>
      <c r="C198" s="46"/>
      <c r="D198" s="46"/>
      <c r="E198" s="46"/>
      <c r="F198" s="129"/>
      <c r="G198" s="129"/>
      <c r="H198" s="480"/>
      <c r="I198" s="46"/>
      <c r="J198" s="129"/>
      <c r="K198" s="46"/>
      <c r="L198" s="129"/>
      <c r="M198" s="605"/>
      <c r="N198" s="605"/>
      <c r="O198" s="44"/>
      <c r="P198" s="129"/>
      <c r="Q198" s="46"/>
    </row>
    <row r="199" spans="2:17" ht="20.100000000000001" customHeight="1">
      <c r="B199" s="129"/>
      <c r="C199" s="46"/>
      <c r="D199" s="46"/>
      <c r="E199" s="46"/>
      <c r="F199" s="129"/>
      <c r="G199" s="129"/>
      <c r="H199" s="480"/>
      <c r="I199" s="46"/>
      <c r="J199" s="129"/>
      <c r="K199" s="46"/>
      <c r="L199" s="129"/>
      <c r="M199" s="605"/>
      <c r="N199" s="605"/>
      <c r="O199" s="44"/>
      <c r="P199" s="129"/>
      <c r="Q199" s="46"/>
    </row>
    <row r="200" spans="2:17" ht="20.100000000000001" customHeight="1">
      <c r="B200" s="129"/>
      <c r="C200" s="46"/>
      <c r="D200" s="46"/>
      <c r="E200" s="1118"/>
      <c r="F200" s="129"/>
      <c r="G200" s="129"/>
      <c r="H200" s="480"/>
      <c r="I200" s="46"/>
      <c r="J200" s="129"/>
      <c r="K200" s="44"/>
      <c r="L200" s="129"/>
      <c r="M200" s="605"/>
      <c r="N200" s="605"/>
      <c r="O200" s="44"/>
      <c r="P200" s="129"/>
      <c r="Q200" s="46"/>
    </row>
    <row r="201" spans="2:17" ht="20.100000000000001" customHeight="1">
      <c r="B201" s="129"/>
      <c r="C201" s="46"/>
      <c r="D201" s="46"/>
      <c r="E201" s="1118"/>
      <c r="F201" s="129"/>
      <c r="G201" s="129"/>
      <c r="H201" s="480"/>
      <c r="I201" s="46"/>
      <c r="J201" s="189"/>
      <c r="K201" s="129"/>
      <c r="L201" s="129"/>
      <c r="M201" s="605"/>
      <c r="N201" s="605"/>
      <c r="O201" s="44"/>
      <c r="P201" s="129"/>
      <c r="Q201" s="46"/>
    </row>
    <row r="202" spans="2:17" ht="20.100000000000001" customHeight="1">
      <c r="B202" s="129"/>
      <c r="C202" s="46"/>
      <c r="D202" s="46"/>
      <c r="E202" s="1118"/>
      <c r="F202" s="129"/>
      <c r="G202" s="129"/>
      <c r="H202" s="480"/>
      <c r="I202" s="46"/>
      <c r="J202" s="129"/>
      <c r="K202" s="46"/>
      <c r="L202" s="129"/>
      <c r="M202" s="605"/>
      <c r="N202" s="605"/>
      <c r="O202" s="44"/>
      <c r="P202" s="129"/>
      <c r="Q202" s="46"/>
    </row>
    <row r="203" spans="2:17" ht="20.100000000000001" customHeight="1">
      <c r="B203" s="129"/>
      <c r="C203" s="46"/>
      <c r="D203" s="46"/>
      <c r="E203" s="46"/>
      <c r="F203" s="129"/>
      <c r="G203" s="129"/>
      <c r="H203" s="480"/>
      <c r="I203" s="46"/>
      <c r="J203" s="129"/>
      <c r="K203" s="46"/>
      <c r="L203" s="129"/>
      <c r="M203" s="605"/>
      <c r="N203" s="605"/>
      <c r="O203" s="44"/>
      <c r="P203" s="129"/>
      <c r="Q203" s="46"/>
    </row>
    <row r="204" spans="2:17" ht="20.100000000000001" customHeight="1">
      <c r="B204" s="129"/>
      <c r="C204" s="46"/>
      <c r="D204" s="46"/>
      <c r="E204" s="1118"/>
      <c r="F204" s="129"/>
      <c r="G204" s="129"/>
      <c r="H204" s="480"/>
      <c r="I204" s="46"/>
      <c r="J204" s="129"/>
      <c r="K204" s="44"/>
      <c r="L204" s="129"/>
      <c r="M204" s="605"/>
      <c r="N204" s="605"/>
      <c r="O204" s="44"/>
      <c r="P204" s="129"/>
      <c r="Q204" s="46"/>
    </row>
    <row r="205" spans="2:17" ht="20.100000000000001" customHeight="1">
      <c r="B205" s="129"/>
      <c r="C205" s="46"/>
      <c r="D205" s="46"/>
      <c r="E205" s="1118"/>
      <c r="F205" s="129"/>
      <c r="G205" s="129"/>
      <c r="H205" s="480"/>
      <c r="I205" s="46"/>
      <c r="J205" s="129"/>
      <c r="K205" s="46"/>
      <c r="L205" s="129"/>
      <c r="M205" s="605"/>
      <c r="N205" s="605"/>
      <c r="O205" s="44"/>
      <c r="P205" s="129"/>
      <c r="Q205" s="46"/>
    </row>
    <row r="206" spans="2:17" ht="20.100000000000001" customHeight="1">
      <c r="B206" s="129"/>
      <c r="C206" s="46"/>
      <c r="D206" s="46"/>
      <c r="E206" s="46"/>
      <c r="F206" s="129"/>
      <c r="G206" s="129"/>
      <c r="H206" s="480"/>
      <c r="I206" s="46"/>
      <c r="J206" s="129"/>
      <c r="K206" s="46"/>
      <c r="L206" s="129"/>
      <c r="M206" s="605"/>
      <c r="N206" s="605"/>
      <c r="O206" s="44"/>
      <c r="P206" s="129"/>
      <c r="Q206" s="46"/>
    </row>
    <row r="207" spans="2:17" ht="20.100000000000001" customHeight="1">
      <c r="B207" s="129"/>
      <c r="C207" s="46"/>
      <c r="D207" s="46"/>
      <c r="E207" s="1118"/>
      <c r="F207" s="129"/>
      <c r="G207" s="129"/>
      <c r="H207" s="480"/>
      <c r="I207" s="46"/>
      <c r="J207" s="129"/>
      <c r="K207" s="44"/>
      <c r="L207" s="129"/>
      <c r="M207" s="605"/>
      <c r="N207" s="605"/>
      <c r="O207" s="44"/>
      <c r="P207" s="129"/>
      <c r="Q207" s="46"/>
    </row>
    <row r="208" spans="2:17" ht="20.100000000000001" customHeight="1">
      <c r="B208" s="129"/>
      <c r="C208" s="46"/>
      <c r="D208" s="46"/>
      <c r="E208" s="1118"/>
      <c r="F208" s="129"/>
      <c r="G208" s="129"/>
      <c r="H208" s="480"/>
      <c r="I208" s="46"/>
      <c r="J208" s="129"/>
      <c r="K208" s="44"/>
      <c r="L208" s="129"/>
      <c r="M208" s="605"/>
      <c r="N208" s="605"/>
      <c r="O208" s="44"/>
      <c r="P208" s="129"/>
      <c r="Q208" s="46"/>
    </row>
    <row r="209" spans="2:17" ht="20.100000000000001" customHeight="1">
      <c r="B209" s="129"/>
      <c r="C209" s="46"/>
      <c r="D209" s="46"/>
      <c r="E209" s="1118"/>
      <c r="F209" s="129"/>
      <c r="G209" s="129"/>
      <c r="H209" s="480"/>
      <c r="I209" s="46"/>
      <c r="J209" s="129"/>
      <c r="K209" s="44"/>
      <c r="L209" s="129"/>
      <c r="M209" s="605"/>
      <c r="N209" s="605"/>
      <c r="O209" s="44"/>
      <c r="P209" s="129"/>
      <c r="Q209" s="46"/>
    </row>
    <row r="210" spans="2:17" ht="20.100000000000001" customHeight="1">
      <c r="B210" s="129"/>
      <c r="C210" s="46"/>
      <c r="D210" s="46"/>
      <c r="E210" s="1118"/>
      <c r="F210" s="129"/>
      <c r="G210" s="129"/>
      <c r="H210" s="480"/>
      <c r="I210" s="46"/>
      <c r="J210" s="129"/>
      <c r="K210" s="44"/>
      <c r="L210" s="129"/>
      <c r="M210" s="605"/>
      <c r="N210" s="605"/>
      <c r="O210" s="44"/>
      <c r="P210" s="129"/>
      <c r="Q210" s="46"/>
    </row>
    <row r="211" spans="2:17" ht="20.100000000000001" customHeight="1">
      <c r="B211" s="129"/>
      <c r="C211" s="46"/>
      <c r="D211" s="46"/>
      <c r="E211" s="1118"/>
      <c r="F211" s="129"/>
      <c r="G211" s="129"/>
      <c r="H211" s="480"/>
      <c r="I211" s="46"/>
      <c r="J211" s="129"/>
      <c r="K211" s="44"/>
      <c r="L211" s="129"/>
      <c r="M211" s="605"/>
      <c r="N211" s="605"/>
      <c r="O211" s="44"/>
      <c r="P211" s="129"/>
      <c r="Q211" s="46"/>
    </row>
    <row r="212" spans="2:17" ht="20.100000000000001" customHeight="1">
      <c r="B212" s="129"/>
      <c r="C212" s="46"/>
      <c r="D212" s="46"/>
      <c r="E212" s="46"/>
      <c r="F212" s="129"/>
      <c r="G212" s="129"/>
      <c r="H212" s="480"/>
      <c r="I212" s="46"/>
      <c r="J212" s="129"/>
      <c r="K212" s="44"/>
      <c r="L212" s="129"/>
      <c r="M212" s="605"/>
      <c r="N212" s="605"/>
      <c r="O212" s="44"/>
      <c r="P212" s="129"/>
      <c r="Q212" s="46"/>
    </row>
    <row r="213" spans="2:17" ht="20.100000000000001" customHeight="1">
      <c r="B213" s="129"/>
      <c r="C213" s="46"/>
      <c r="D213" s="46"/>
      <c r="E213" s="46"/>
      <c r="F213" s="129"/>
      <c r="G213" s="129"/>
      <c r="H213" s="480"/>
      <c r="I213" s="46"/>
      <c r="J213" s="129"/>
      <c r="K213" s="46"/>
      <c r="L213" s="129"/>
      <c r="M213" s="605"/>
      <c r="N213" s="605"/>
      <c r="O213" s="44"/>
      <c r="P213" s="129"/>
      <c r="Q213" s="46"/>
    </row>
    <row r="214" spans="2:17" ht="20.100000000000001" customHeight="1">
      <c r="B214" s="138"/>
      <c r="C214" s="197"/>
      <c r="D214" s="197"/>
      <c r="E214" s="197"/>
      <c r="F214" s="138"/>
      <c r="G214" s="138"/>
      <c r="H214" s="1119"/>
      <c r="I214" s="197"/>
      <c r="J214" s="138"/>
      <c r="K214" s="197"/>
      <c r="L214" s="138"/>
      <c r="M214" s="632"/>
      <c r="N214" s="632"/>
      <c r="O214" s="110"/>
      <c r="P214" s="138"/>
      <c r="Q214" s="197"/>
    </row>
    <row r="215" spans="2:17" ht="20.100000000000001" customHeight="1">
      <c r="B215" s="129"/>
      <c r="C215" s="46"/>
      <c r="D215" s="46"/>
      <c r="E215" s="46"/>
      <c r="F215" s="129"/>
      <c r="G215" s="129"/>
      <c r="H215" s="480"/>
      <c r="I215" s="46"/>
      <c r="J215" s="129"/>
      <c r="K215" s="46"/>
      <c r="L215" s="129"/>
      <c r="M215" s="605"/>
      <c r="N215" s="605"/>
      <c r="O215" s="44"/>
      <c r="P215" s="129"/>
      <c r="Q215" s="46"/>
    </row>
    <row r="216" spans="2:17" ht="20.100000000000001" customHeight="1">
      <c r="B216" s="129"/>
      <c r="C216" s="46"/>
      <c r="D216" s="46"/>
      <c r="E216" s="46"/>
      <c r="F216" s="129"/>
      <c r="G216" s="129"/>
      <c r="H216" s="480"/>
      <c r="I216" s="46"/>
      <c r="J216" s="129"/>
      <c r="K216" s="46"/>
      <c r="L216" s="129"/>
      <c r="M216" s="605"/>
      <c r="N216" s="605"/>
      <c r="O216" s="44"/>
      <c r="P216" s="129"/>
      <c r="Q216" s="46"/>
    </row>
    <row r="219" spans="2:17" ht="15.75" thickBot="1"/>
    <row r="220" spans="2:17" ht="54" customHeight="1">
      <c r="B220" s="615" t="s">
        <v>17</v>
      </c>
      <c r="C220" s="615" t="s">
        <v>124</v>
      </c>
      <c r="D220" s="114" t="s">
        <v>125</v>
      </c>
      <c r="E220" s="615" t="s">
        <v>27</v>
      </c>
      <c r="F220" s="142" t="s">
        <v>138</v>
      </c>
      <c r="G220" s="143"/>
    </row>
    <row r="221" spans="2:17" ht="120.75" customHeight="1">
      <c r="B221" s="1285" t="s">
        <v>139</v>
      </c>
      <c r="C221" s="144" t="s">
        <v>140</v>
      </c>
      <c r="D221" s="605">
        <v>25</v>
      </c>
      <c r="E221" s="605"/>
      <c r="F221" s="1286">
        <f>+E221+E222+E223</f>
        <v>0</v>
      </c>
      <c r="G221" s="145"/>
    </row>
    <row r="222" spans="2:17" ht="76.150000000000006" customHeight="1">
      <c r="B222" s="1285"/>
      <c r="C222" s="144" t="s">
        <v>141</v>
      </c>
      <c r="D222" s="602">
        <v>25</v>
      </c>
      <c r="E222" s="605"/>
      <c r="F222" s="1287"/>
      <c r="G222" s="145"/>
    </row>
    <row r="223" spans="2:17" ht="69" customHeight="1">
      <c r="B223" s="1285"/>
      <c r="C223" s="144" t="s">
        <v>142</v>
      </c>
      <c r="D223" s="605">
        <v>10</v>
      </c>
      <c r="E223" s="605"/>
      <c r="F223" s="1288"/>
      <c r="G223" s="145"/>
    </row>
    <row r="224" spans="2:17">
      <c r="C224"/>
    </row>
    <row r="227" spans="2:5">
      <c r="B227" s="42" t="s">
        <v>143</v>
      </c>
    </row>
    <row r="230" spans="2:5">
      <c r="B230" s="43" t="s">
        <v>17</v>
      </c>
      <c r="C230" s="43" t="s">
        <v>26</v>
      </c>
      <c r="D230" s="615" t="s">
        <v>27</v>
      </c>
      <c r="E230" s="615" t="s">
        <v>28</v>
      </c>
    </row>
    <row r="231" spans="2:5" ht="61.5" customHeight="1">
      <c r="B231" s="49" t="s">
        <v>144</v>
      </c>
      <c r="C231" s="50">
        <v>40</v>
      </c>
      <c r="D231" s="605">
        <f>+E132</f>
        <v>0</v>
      </c>
      <c r="E231" s="1265">
        <f>+D231+D232</f>
        <v>0</v>
      </c>
    </row>
    <row r="232" spans="2:5" ht="68.25" customHeight="1">
      <c r="B232" s="49" t="s">
        <v>145</v>
      </c>
      <c r="C232" s="50">
        <v>60</v>
      </c>
      <c r="D232" s="605">
        <f>+F221</f>
        <v>0</v>
      </c>
      <c r="E232" s="1266"/>
    </row>
  </sheetData>
  <mergeCells count="46">
    <mergeCell ref="B221:B223"/>
    <mergeCell ref="F221:F223"/>
    <mergeCell ref="E231:E232"/>
    <mergeCell ref="E132:E134"/>
    <mergeCell ref="B137:N137"/>
    <mergeCell ref="J139:L139"/>
    <mergeCell ref="P139:Q139"/>
    <mergeCell ref="S139:T140"/>
    <mergeCell ref="S141:T141"/>
    <mergeCell ref="T89:U89"/>
    <mergeCell ref="B104:N104"/>
    <mergeCell ref="D107:E107"/>
    <mergeCell ref="D108:E108"/>
    <mergeCell ref="B111:P111"/>
    <mergeCell ref="B114:N114"/>
    <mergeCell ref="O76:P76"/>
    <mergeCell ref="O77:P77"/>
    <mergeCell ref="O78:P78"/>
    <mergeCell ref="B84:N84"/>
    <mergeCell ref="J89:L89"/>
    <mergeCell ref="P89:Q89"/>
    <mergeCell ref="O75:P75"/>
    <mergeCell ref="M45:N45"/>
    <mergeCell ref="B62:B63"/>
    <mergeCell ref="C62:C63"/>
    <mergeCell ref="D62:E62"/>
    <mergeCell ref="F62:F63"/>
    <mergeCell ref="C66:N66"/>
    <mergeCell ref="B68:N68"/>
    <mergeCell ref="O71:P71"/>
    <mergeCell ref="O72:P72"/>
    <mergeCell ref="O73:P73"/>
    <mergeCell ref="O74:P74"/>
    <mergeCell ref="E40:E41"/>
    <mergeCell ref="F40:F41"/>
    <mergeCell ref="B2:P2"/>
    <mergeCell ref="B4:P4"/>
    <mergeCell ref="C6:N6"/>
    <mergeCell ref="C7:N7"/>
    <mergeCell ref="C8:N8"/>
    <mergeCell ref="C9:N9"/>
    <mergeCell ref="C10:E10"/>
    <mergeCell ref="B14:C21"/>
    <mergeCell ref="G15:G22"/>
    <mergeCell ref="B22:C22"/>
    <mergeCell ref="E30:E32"/>
  </mergeCells>
  <dataValidations count="2">
    <dataValidation type="list" allowBlank="1" showInputMessage="1" showErrorMessage="1" sqref="WVE983148 A65644 IS65644 SO65644 ACK65644 AMG65644 AWC65644 BFY65644 BPU65644 BZQ65644 CJM65644 CTI65644 DDE65644 DNA65644 DWW65644 EGS65644 EQO65644 FAK65644 FKG65644 FUC65644 GDY65644 GNU65644 GXQ65644 HHM65644 HRI65644 IBE65644 ILA65644 IUW65644 JES65644 JOO65644 JYK65644 KIG65644 KSC65644 LBY65644 LLU65644 LVQ65644 MFM65644 MPI65644 MZE65644 NJA65644 NSW65644 OCS65644 OMO65644 OWK65644 PGG65644 PQC65644 PZY65644 QJU65644 QTQ65644 RDM65644 RNI65644 RXE65644 SHA65644 SQW65644 TAS65644 TKO65644 TUK65644 UEG65644 UOC65644 UXY65644 VHU65644 VRQ65644 WBM65644 WLI65644 WVE65644 A131180 IS131180 SO131180 ACK131180 AMG131180 AWC131180 BFY131180 BPU131180 BZQ131180 CJM131180 CTI131180 DDE131180 DNA131180 DWW131180 EGS131180 EQO131180 FAK131180 FKG131180 FUC131180 GDY131180 GNU131180 GXQ131180 HHM131180 HRI131180 IBE131180 ILA131180 IUW131180 JES131180 JOO131180 JYK131180 KIG131180 KSC131180 LBY131180 LLU131180 LVQ131180 MFM131180 MPI131180 MZE131180 NJA131180 NSW131180 OCS131180 OMO131180 OWK131180 PGG131180 PQC131180 PZY131180 QJU131180 QTQ131180 RDM131180 RNI131180 RXE131180 SHA131180 SQW131180 TAS131180 TKO131180 TUK131180 UEG131180 UOC131180 UXY131180 VHU131180 VRQ131180 WBM131180 WLI131180 WVE131180 A196716 IS196716 SO196716 ACK196716 AMG196716 AWC196716 BFY196716 BPU196716 BZQ196716 CJM196716 CTI196716 DDE196716 DNA196716 DWW196716 EGS196716 EQO196716 FAK196716 FKG196716 FUC196716 GDY196716 GNU196716 GXQ196716 HHM196716 HRI196716 IBE196716 ILA196716 IUW196716 JES196716 JOO196716 JYK196716 KIG196716 KSC196716 LBY196716 LLU196716 LVQ196716 MFM196716 MPI196716 MZE196716 NJA196716 NSW196716 OCS196716 OMO196716 OWK196716 PGG196716 PQC196716 PZY196716 QJU196716 QTQ196716 RDM196716 RNI196716 RXE196716 SHA196716 SQW196716 TAS196716 TKO196716 TUK196716 UEG196716 UOC196716 UXY196716 VHU196716 VRQ196716 WBM196716 WLI196716 WVE196716 A262252 IS262252 SO262252 ACK262252 AMG262252 AWC262252 BFY262252 BPU262252 BZQ262252 CJM262252 CTI262252 DDE262252 DNA262252 DWW262252 EGS262252 EQO262252 FAK262252 FKG262252 FUC262252 GDY262252 GNU262252 GXQ262252 HHM262252 HRI262252 IBE262252 ILA262252 IUW262252 JES262252 JOO262252 JYK262252 KIG262252 KSC262252 LBY262252 LLU262252 LVQ262252 MFM262252 MPI262252 MZE262252 NJA262252 NSW262252 OCS262252 OMO262252 OWK262252 PGG262252 PQC262252 PZY262252 QJU262252 QTQ262252 RDM262252 RNI262252 RXE262252 SHA262252 SQW262252 TAS262252 TKO262252 TUK262252 UEG262252 UOC262252 UXY262252 VHU262252 VRQ262252 WBM262252 WLI262252 WVE262252 A327788 IS327788 SO327788 ACK327788 AMG327788 AWC327788 BFY327788 BPU327788 BZQ327788 CJM327788 CTI327788 DDE327788 DNA327788 DWW327788 EGS327788 EQO327788 FAK327788 FKG327788 FUC327788 GDY327788 GNU327788 GXQ327788 HHM327788 HRI327788 IBE327788 ILA327788 IUW327788 JES327788 JOO327788 JYK327788 KIG327788 KSC327788 LBY327788 LLU327788 LVQ327788 MFM327788 MPI327788 MZE327788 NJA327788 NSW327788 OCS327788 OMO327788 OWK327788 PGG327788 PQC327788 PZY327788 QJU327788 QTQ327788 RDM327788 RNI327788 RXE327788 SHA327788 SQW327788 TAS327788 TKO327788 TUK327788 UEG327788 UOC327788 UXY327788 VHU327788 VRQ327788 WBM327788 WLI327788 WVE327788 A393324 IS393324 SO393324 ACK393324 AMG393324 AWC393324 BFY393324 BPU393324 BZQ393324 CJM393324 CTI393324 DDE393324 DNA393324 DWW393324 EGS393324 EQO393324 FAK393324 FKG393324 FUC393324 GDY393324 GNU393324 GXQ393324 HHM393324 HRI393324 IBE393324 ILA393324 IUW393324 JES393324 JOO393324 JYK393324 KIG393324 KSC393324 LBY393324 LLU393324 LVQ393324 MFM393324 MPI393324 MZE393324 NJA393324 NSW393324 OCS393324 OMO393324 OWK393324 PGG393324 PQC393324 PZY393324 QJU393324 QTQ393324 RDM393324 RNI393324 RXE393324 SHA393324 SQW393324 TAS393324 TKO393324 TUK393324 UEG393324 UOC393324 UXY393324 VHU393324 VRQ393324 WBM393324 WLI393324 WVE393324 A458860 IS458860 SO458860 ACK458860 AMG458860 AWC458860 BFY458860 BPU458860 BZQ458860 CJM458860 CTI458860 DDE458860 DNA458860 DWW458860 EGS458860 EQO458860 FAK458860 FKG458860 FUC458860 GDY458860 GNU458860 GXQ458860 HHM458860 HRI458860 IBE458860 ILA458860 IUW458860 JES458860 JOO458860 JYK458860 KIG458860 KSC458860 LBY458860 LLU458860 LVQ458860 MFM458860 MPI458860 MZE458860 NJA458860 NSW458860 OCS458860 OMO458860 OWK458860 PGG458860 PQC458860 PZY458860 QJU458860 QTQ458860 RDM458860 RNI458860 RXE458860 SHA458860 SQW458860 TAS458860 TKO458860 TUK458860 UEG458860 UOC458860 UXY458860 VHU458860 VRQ458860 WBM458860 WLI458860 WVE458860 A524396 IS524396 SO524396 ACK524396 AMG524396 AWC524396 BFY524396 BPU524396 BZQ524396 CJM524396 CTI524396 DDE524396 DNA524396 DWW524396 EGS524396 EQO524396 FAK524396 FKG524396 FUC524396 GDY524396 GNU524396 GXQ524396 HHM524396 HRI524396 IBE524396 ILA524396 IUW524396 JES524396 JOO524396 JYK524396 KIG524396 KSC524396 LBY524396 LLU524396 LVQ524396 MFM524396 MPI524396 MZE524396 NJA524396 NSW524396 OCS524396 OMO524396 OWK524396 PGG524396 PQC524396 PZY524396 QJU524396 QTQ524396 RDM524396 RNI524396 RXE524396 SHA524396 SQW524396 TAS524396 TKO524396 TUK524396 UEG524396 UOC524396 UXY524396 VHU524396 VRQ524396 WBM524396 WLI524396 WVE524396 A589932 IS589932 SO589932 ACK589932 AMG589932 AWC589932 BFY589932 BPU589932 BZQ589932 CJM589932 CTI589932 DDE589932 DNA589932 DWW589932 EGS589932 EQO589932 FAK589932 FKG589932 FUC589932 GDY589932 GNU589932 GXQ589932 HHM589932 HRI589932 IBE589932 ILA589932 IUW589932 JES589932 JOO589932 JYK589932 KIG589932 KSC589932 LBY589932 LLU589932 LVQ589932 MFM589932 MPI589932 MZE589932 NJA589932 NSW589932 OCS589932 OMO589932 OWK589932 PGG589932 PQC589932 PZY589932 QJU589932 QTQ589932 RDM589932 RNI589932 RXE589932 SHA589932 SQW589932 TAS589932 TKO589932 TUK589932 UEG589932 UOC589932 UXY589932 VHU589932 VRQ589932 WBM589932 WLI589932 WVE589932 A655468 IS655468 SO655468 ACK655468 AMG655468 AWC655468 BFY655468 BPU655468 BZQ655468 CJM655468 CTI655468 DDE655468 DNA655468 DWW655468 EGS655468 EQO655468 FAK655468 FKG655468 FUC655468 GDY655468 GNU655468 GXQ655468 HHM655468 HRI655468 IBE655468 ILA655468 IUW655468 JES655468 JOO655468 JYK655468 KIG655468 KSC655468 LBY655468 LLU655468 LVQ655468 MFM655468 MPI655468 MZE655468 NJA655468 NSW655468 OCS655468 OMO655468 OWK655468 PGG655468 PQC655468 PZY655468 QJU655468 QTQ655468 RDM655468 RNI655468 RXE655468 SHA655468 SQW655468 TAS655468 TKO655468 TUK655468 UEG655468 UOC655468 UXY655468 VHU655468 VRQ655468 WBM655468 WLI655468 WVE655468 A721004 IS721004 SO721004 ACK721004 AMG721004 AWC721004 BFY721004 BPU721004 BZQ721004 CJM721004 CTI721004 DDE721004 DNA721004 DWW721004 EGS721004 EQO721004 FAK721004 FKG721004 FUC721004 GDY721004 GNU721004 GXQ721004 HHM721004 HRI721004 IBE721004 ILA721004 IUW721004 JES721004 JOO721004 JYK721004 KIG721004 KSC721004 LBY721004 LLU721004 LVQ721004 MFM721004 MPI721004 MZE721004 NJA721004 NSW721004 OCS721004 OMO721004 OWK721004 PGG721004 PQC721004 PZY721004 QJU721004 QTQ721004 RDM721004 RNI721004 RXE721004 SHA721004 SQW721004 TAS721004 TKO721004 TUK721004 UEG721004 UOC721004 UXY721004 VHU721004 VRQ721004 WBM721004 WLI721004 WVE721004 A786540 IS786540 SO786540 ACK786540 AMG786540 AWC786540 BFY786540 BPU786540 BZQ786540 CJM786540 CTI786540 DDE786540 DNA786540 DWW786540 EGS786540 EQO786540 FAK786540 FKG786540 FUC786540 GDY786540 GNU786540 GXQ786540 HHM786540 HRI786540 IBE786540 ILA786540 IUW786540 JES786540 JOO786540 JYK786540 KIG786540 KSC786540 LBY786540 LLU786540 LVQ786540 MFM786540 MPI786540 MZE786540 NJA786540 NSW786540 OCS786540 OMO786540 OWK786540 PGG786540 PQC786540 PZY786540 QJU786540 QTQ786540 RDM786540 RNI786540 RXE786540 SHA786540 SQW786540 TAS786540 TKO786540 TUK786540 UEG786540 UOC786540 UXY786540 VHU786540 VRQ786540 WBM786540 WLI786540 WVE786540 A852076 IS852076 SO852076 ACK852076 AMG852076 AWC852076 BFY852076 BPU852076 BZQ852076 CJM852076 CTI852076 DDE852076 DNA852076 DWW852076 EGS852076 EQO852076 FAK852076 FKG852076 FUC852076 GDY852076 GNU852076 GXQ852076 HHM852076 HRI852076 IBE852076 ILA852076 IUW852076 JES852076 JOO852076 JYK852076 KIG852076 KSC852076 LBY852076 LLU852076 LVQ852076 MFM852076 MPI852076 MZE852076 NJA852076 NSW852076 OCS852076 OMO852076 OWK852076 PGG852076 PQC852076 PZY852076 QJU852076 QTQ852076 RDM852076 RNI852076 RXE852076 SHA852076 SQW852076 TAS852076 TKO852076 TUK852076 UEG852076 UOC852076 UXY852076 VHU852076 VRQ852076 WBM852076 WLI852076 WVE852076 A917612 IS917612 SO917612 ACK917612 AMG917612 AWC917612 BFY917612 BPU917612 BZQ917612 CJM917612 CTI917612 DDE917612 DNA917612 DWW917612 EGS917612 EQO917612 FAK917612 FKG917612 FUC917612 GDY917612 GNU917612 GXQ917612 HHM917612 HRI917612 IBE917612 ILA917612 IUW917612 JES917612 JOO917612 JYK917612 KIG917612 KSC917612 LBY917612 LLU917612 LVQ917612 MFM917612 MPI917612 MZE917612 NJA917612 NSW917612 OCS917612 OMO917612 OWK917612 PGG917612 PQC917612 PZY917612 QJU917612 QTQ917612 RDM917612 RNI917612 RXE917612 SHA917612 SQW917612 TAS917612 TKO917612 TUK917612 UEG917612 UOC917612 UXY917612 VHU917612 VRQ917612 WBM917612 WLI917612 WVE917612 A983148 IS983148 SO983148 ACK983148 AMG983148 AWC983148 BFY983148 BPU983148 BZQ983148 CJM983148 CTI983148 DDE983148 DNA983148 DWW983148 EGS983148 EQO983148 FAK983148 FKG983148 FUC983148 GDY983148 GNU983148 GXQ983148 HHM983148 HRI983148 IBE983148 ILA983148 IUW983148 JES983148 JOO983148 JYK983148 KIG983148 KSC983148 LBY983148 LLU983148 LVQ983148 MFM983148 MPI983148 MZE983148 NJA983148 NSW983148 OCS983148 OMO983148 OWK983148 PGG983148 PQC983148 PZY983148 QJU983148 QTQ983148 RDM983148 RNI983148 RXE983148 SHA983148 SQW983148 TAS983148 TKO983148 TUK983148 UEG983148 UOC983148 UXY983148 VHU983148 VRQ983148 WBM983148 WLI98314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148 WLL983148 C65644 IV65644 SR65644 ACN65644 AMJ65644 AWF65644 BGB65644 BPX65644 BZT65644 CJP65644 CTL65644 DDH65644 DND65644 DWZ65644 EGV65644 EQR65644 FAN65644 FKJ65644 FUF65644 GEB65644 GNX65644 GXT65644 HHP65644 HRL65644 IBH65644 ILD65644 IUZ65644 JEV65644 JOR65644 JYN65644 KIJ65644 KSF65644 LCB65644 LLX65644 LVT65644 MFP65644 MPL65644 MZH65644 NJD65644 NSZ65644 OCV65644 OMR65644 OWN65644 PGJ65644 PQF65644 QAB65644 QJX65644 QTT65644 RDP65644 RNL65644 RXH65644 SHD65644 SQZ65644 TAV65644 TKR65644 TUN65644 UEJ65644 UOF65644 UYB65644 VHX65644 VRT65644 WBP65644 WLL65644 WVH65644 C131180 IV131180 SR131180 ACN131180 AMJ131180 AWF131180 BGB131180 BPX131180 BZT131180 CJP131180 CTL131180 DDH131180 DND131180 DWZ131180 EGV131180 EQR131180 FAN131180 FKJ131180 FUF131180 GEB131180 GNX131180 GXT131180 HHP131180 HRL131180 IBH131180 ILD131180 IUZ131180 JEV131180 JOR131180 JYN131180 KIJ131180 KSF131180 LCB131180 LLX131180 LVT131180 MFP131180 MPL131180 MZH131180 NJD131180 NSZ131180 OCV131180 OMR131180 OWN131180 PGJ131180 PQF131180 QAB131180 QJX131180 QTT131180 RDP131180 RNL131180 RXH131180 SHD131180 SQZ131180 TAV131180 TKR131180 TUN131180 UEJ131180 UOF131180 UYB131180 VHX131180 VRT131180 WBP131180 WLL131180 WVH131180 C196716 IV196716 SR196716 ACN196716 AMJ196716 AWF196716 BGB196716 BPX196716 BZT196716 CJP196716 CTL196716 DDH196716 DND196716 DWZ196716 EGV196716 EQR196716 FAN196716 FKJ196716 FUF196716 GEB196716 GNX196716 GXT196716 HHP196716 HRL196716 IBH196716 ILD196716 IUZ196716 JEV196716 JOR196716 JYN196716 KIJ196716 KSF196716 LCB196716 LLX196716 LVT196716 MFP196716 MPL196716 MZH196716 NJD196716 NSZ196716 OCV196716 OMR196716 OWN196716 PGJ196716 PQF196716 QAB196716 QJX196716 QTT196716 RDP196716 RNL196716 RXH196716 SHD196716 SQZ196716 TAV196716 TKR196716 TUN196716 UEJ196716 UOF196716 UYB196716 VHX196716 VRT196716 WBP196716 WLL196716 WVH196716 C262252 IV262252 SR262252 ACN262252 AMJ262252 AWF262252 BGB262252 BPX262252 BZT262252 CJP262252 CTL262252 DDH262252 DND262252 DWZ262252 EGV262252 EQR262252 FAN262252 FKJ262252 FUF262252 GEB262252 GNX262252 GXT262252 HHP262252 HRL262252 IBH262252 ILD262252 IUZ262252 JEV262252 JOR262252 JYN262252 KIJ262252 KSF262252 LCB262252 LLX262252 LVT262252 MFP262252 MPL262252 MZH262252 NJD262252 NSZ262252 OCV262252 OMR262252 OWN262252 PGJ262252 PQF262252 QAB262252 QJX262252 QTT262252 RDP262252 RNL262252 RXH262252 SHD262252 SQZ262252 TAV262252 TKR262252 TUN262252 UEJ262252 UOF262252 UYB262252 VHX262252 VRT262252 WBP262252 WLL262252 WVH262252 C327788 IV327788 SR327788 ACN327788 AMJ327788 AWF327788 BGB327788 BPX327788 BZT327788 CJP327788 CTL327788 DDH327788 DND327788 DWZ327788 EGV327788 EQR327788 FAN327788 FKJ327788 FUF327788 GEB327788 GNX327788 GXT327788 HHP327788 HRL327788 IBH327788 ILD327788 IUZ327788 JEV327788 JOR327788 JYN327788 KIJ327788 KSF327788 LCB327788 LLX327788 LVT327788 MFP327788 MPL327788 MZH327788 NJD327788 NSZ327788 OCV327788 OMR327788 OWN327788 PGJ327788 PQF327788 QAB327788 QJX327788 QTT327788 RDP327788 RNL327788 RXH327788 SHD327788 SQZ327788 TAV327788 TKR327788 TUN327788 UEJ327788 UOF327788 UYB327788 VHX327788 VRT327788 WBP327788 WLL327788 WVH327788 C393324 IV393324 SR393324 ACN393324 AMJ393324 AWF393324 BGB393324 BPX393324 BZT393324 CJP393324 CTL393324 DDH393324 DND393324 DWZ393324 EGV393324 EQR393324 FAN393324 FKJ393324 FUF393324 GEB393324 GNX393324 GXT393324 HHP393324 HRL393324 IBH393324 ILD393324 IUZ393324 JEV393324 JOR393324 JYN393324 KIJ393324 KSF393324 LCB393324 LLX393324 LVT393324 MFP393324 MPL393324 MZH393324 NJD393324 NSZ393324 OCV393324 OMR393324 OWN393324 PGJ393324 PQF393324 QAB393324 QJX393324 QTT393324 RDP393324 RNL393324 RXH393324 SHD393324 SQZ393324 TAV393324 TKR393324 TUN393324 UEJ393324 UOF393324 UYB393324 VHX393324 VRT393324 WBP393324 WLL393324 WVH393324 C458860 IV458860 SR458860 ACN458860 AMJ458860 AWF458860 BGB458860 BPX458860 BZT458860 CJP458860 CTL458860 DDH458860 DND458860 DWZ458860 EGV458860 EQR458860 FAN458860 FKJ458860 FUF458860 GEB458860 GNX458860 GXT458860 HHP458860 HRL458860 IBH458860 ILD458860 IUZ458860 JEV458860 JOR458860 JYN458860 KIJ458860 KSF458860 LCB458860 LLX458860 LVT458860 MFP458860 MPL458860 MZH458860 NJD458860 NSZ458860 OCV458860 OMR458860 OWN458860 PGJ458860 PQF458860 QAB458860 QJX458860 QTT458860 RDP458860 RNL458860 RXH458860 SHD458860 SQZ458860 TAV458860 TKR458860 TUN458860 UEJ458860 UOF458860 UYB458860 VHX458860 VRT458860 WBP458860 WLL458860 WVH458860 C524396 IV524396 SR524396 ACN524396 AMJ524396 AWF524396 BGB524396 BPX524396 BZT524396 CJP524396 CTL524396 DDH524396 DND524396 DWZ524396 EGV524396 EQR524396 FAN524396 FKJ524396 FUF524396 GEB524396 GNX524396 GXT524396 HHP524396 HRL524396 IBH524396 ILD524396 IUZ524396 JEV524396 JOR524396 JYN524396 KIJ524396 KSF524396 LCB524396 LLX524396 LVT524396 MFP524396 MPL524396 MZH524396 NJD524396 NSZ524396 OCV524396 OMR524396 OWN524396 PGJ524396 PQF524396 QAB524396 QJX524396 QTT524396 RDP524396 RNL524396 RXH524396 SHD524396 SQZ524396 TAV524396 TKR524396 TUN524396 UEJ524396 UOF524396 UYB524396 VHX524396 VRT524396 WBP524396 WLL524396 WVH524396 C589932 IV589932 SR589932 ACN589932 AMJ589932 AWF589932 BGB589932 BPX589932 BZT589932 CJP589932 CTL589932 DDH589932 DND589932 DWZ589932 EGV589932 EQR589932 FAN589932 FKJ589932 FUF589932 GEB589932 GNX589932 GXT589932 HHP589932 HRL589932 IBH589932 ILD589932 IUZ589932 JEV589932 JOR589932 JYN589932 KIJ589932 KSF589932 LCB589932 LLX589932 LVT589932 MFP589932 MPL589932 MZH589932 NJD589932 NSZ589932 OCV589932 OMR589932 OWN589932 PGJ589932 PQF589932 QAB589932 QJX589932 QTT589932 RDP589932 RNL589932 RXH589932 SHD589932 SQZ589932 TAV589932 TKR589932 TUN589932 UEJ589932 UOF589932 UYB589932 VHX589932 VRT589932 WBP589932 WLL589932 WVH589932 C655468 IV655468 SR655468 ACN655468 AMJ655468 AWF655468 BGB655468 BPX655468 BZT655468 CJP655468 CTL655468 DDH655468 DND655468 DWZ655468 EGV655468 EQR655468 FAN655468 FKJ655468 FUF655468 GEB655468 GNX655468 GXT655468 HHP655468 HRL655468 IBH655468 ILD655468 IUZ655468 JEV655468 JOR655468 JYN655468 KIJ655468 KSF655468 LCB655468 LLX655468 LVT655468 MFP655468 MPL655468 MZH655468 NJD655468 NSZ655468 OCV655468 OMR655468 OWN655468 PGJ655468 PQF655468 QAB655468 QJX655468 QTT655468 RDP655468 RNL655468 RXH655468 SHD655468 SQZ655468 TAV655468 TKR655468 TUN655468 UEJ655468 UOF655468 UYB655468 VHX655468 VRT655468 WBP655468 WLL655468 WVH655468 C721004 IV721004 SR721004 ACN721004 AMJ721004 AWF721004 BGB721004 BPX721004 BZT721004 CJP721004 CTL721004 DDH721004 DND721004 DWZ721004 EGV721004 EQR721004 FAN721004 FKJ721004 FUF721004 GEB721004 GNX721004 GXT721004 HHP721004 HRL721004 IBH721004 ILD721004 IUZ721004 JEV721004 JOR721004 JYN721004 KIJ721004 KSF721004 LCB721004 LLX721004 LVT721004 MFP721004 MPL721004 MZH721004 NJD721004 NSZ721004 OCV721004 OMR721004 OWN721004 PGJ721004 PQF721004 QAB721004 QJX721004 QTT721004 RDP721004 RNL721004 RXH721004 SHD721004 SQZ721004 TAV721004 TKR721004 TUN721004 UEJ721004 UOF721004 UYB721004 VHX721004 VRT721004 WBP721004 WLL721004 WVH721004 C786540 IV786540 SR786540 ACN786540 AMJ786540 AWF786540 BGB786540 BPX786540 BZT786540 CJP786540 CTL786540 DDH786540 DND786540 DWZ786540 EGV786540 EQR786540 FAN786540 FKJ786540 FUF786540 GEB786540 GNX786540 GXT786540 HHP786540 HRL786540 IBH786540 ILD786540 IUZ786540 JEV786540 JOR786540 JYN786540 KIJ786540 KSF786540 LCB786540 LLX786540 LVT786540 MFP786540 MPL786540 MZH786540 NJD786540 NSZ786540 OCV786540 OMR786540 OWN786540 PGJ786540 PQF786540 QAB786540 QJX786540 QTT786540 RDP786540 RNL786540 RXH786540 SHD786540 SQZ786540 TAV786540 TKR786540 TUN786540 UEJ786540 UOF786540 UYB786540 VHX786540 VRT786540 WBP786540 WLL786540 WVH786540 C852076 IV852076 SR852076 ACN852076 AMJ852076 AWF852076 BGB852076 BPX852076 BZT852076 CJP852076 CTL852076 DDH852076 DND852076 DWZ852076 EGV852076 EQR852076 FAN852076 FKJ852076 FUF852076 GEB852076 GNX852076 GXT852076 HHP852076 HRL852076 IBH852076 ILD852076 IUZ852076 JEV852076 JOR852076 JYN852076 KIJ852076 KSF852076 LCB852076 LLX852076 LVT852076 MFP852076 MPL852076 MZH852076 NJD852076 NSZ852076 OCV852076 OMR852076 OWN852076 PGJ852076 PQF852076 QAB852076 QJX852076 QTT852076 RDP852076 RNL852076 RXH852076 SHD852076 SQZ852076 TAV852076 TKR852076 TUN852076 UEJ852076 UOF852076 UYB852076 VHX852076 VRT852076 WBP852076 WLL852076 WVH852076 C917612 IV917612 SR917612 ACN917612 AMJ917612 AWF917612 BGB917612 BPX917612 BZT917612 CJP917612 CTL917612 DDH917612 DND917612 DWZ917612 EGV917612 EQR917612 FAN917612 FKJ917612 FUF917612 GEB917612 GNX917612 GXT917612 HHP917612 HRL917612 IBH917612 ILD917612 IUZ917612 JEV917612 JOR917612 JYN917612 KIJ917612 KSF917612 LCB917612 LLX917612 LVT917612 MFP917612 MPL917612 MZH917612 NJD917612 NSZ917612 OCV917612 OMR917612 OWN917612 PGJ917612 PQF917612 QAB917612 QJX917612 QTT917612 RDP917612 RNL917612 RXH917612 SHD917612 SQZ917612 TAV917612 TKR917612 TUN917612 UEJ917612 UOF917612 UYB917612 VHX917612 VRT917612 WBP917612 WLL917612 WVH917612 C983148 IV983148 SR983148 ACN983148 AMJ983148 AWF983148 BGB983148 BPX983148 BZT983148 CJP983148 CTL983148 DDH983148 DND983148 DWZ983148 EGV983148 EQR983148 FAN983148 FKJ983148 FUF983148 GEB983148 GNX983148 GXT983148 HHP983148 HRL983148 IBH983148 ILD983148 IUZ983148 JEV983148 JOR983148 JYN983148 KIJ983148 KSF983148 LCB983148 LLX983148 LVT983148 MFP983148 MPL983148 MZH983148 NJD983148 NSZ983148 OCV983148 OMR983148 OWN983148 PGJ983148 PQF983148 QAB983148 QJX983148 QTT983148 RDP983148 RNL983148 RXH983148 SHD983148 SQZ983148 TAV983148 TKR983148 TUN983148 UEJ983148 UOF983148 UYB983148 VHX983148 VRT983148 WBP98314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Z157"/>
  <sheetViews>
    <sheetView zoomScale="70" zoomScaleNormal="70" workbookViewId="0">
      <selection activeCell="C12" sqref="C12:E12"/>
    </sheetView>
  </sheetViews>
  <sheetFormatPr baseColWidth="10" defaultRowHeight="15"/>
  <cols>
    <col min="1" max="1" width="3.140625" style="1" bestFit="1" customWidth="1"/>
    <col min="2" max="2" width="62.28515625" style="1" customWidth="1"/>
    <col min="3" max="3" width="31.140625" style="1" customWidth="1"/>
    <col min="4" max="4" width="26.7109375" style="1" customWidth="1"/>
    <col min="5" max="5" width="25" style="1" customWidth="1"/>
    <col min="6" max="7" width="29.7109375" style="1" customWidth="1"/>
    <col min="8" max="8" width="16.140625" style="1" customWidth="1"/>
    <col min="9" max="9" width="14.85546875"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18" width="19.855468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1" spans="2:16" ht="18">
      <c r="B1" s="1739" t="s">
        <v>2926</v>
      </c>
      <c r="C1" s="1739"/>
      <c r="D1" s="1739"/>
      <c r="E1" s="1739"/>
      <c r="F1" s="1739"/>
      <c r="G1" s="1739"/>
      <c r="H1" s="1739"/>
      <c r="I1" s="1739"/>
      <c r="J1" s="1739"/>
      <c r="K1" s="1739"/>
      <c r="L1" s="1739"/>
      <c r="M1" s="1739"/>
      <c r="N1" s="1739"/>
    </row>
    <row r="4" spans="2:16" ht="26.25">
      <c r="B4" s="1256" t="s">
        <v>0</v>
      </c>
      <c r="C4" s="1257"/>
      <c r="D4" s="1257"/>
      <c r="E4" s="1257"/>
      <c r="F4" s="1257"/>
      <c r="G4" s="1257"/>
      <c r="H4" s="1257"/>
      <c r="I4" s="1257"/>
      <c r="J4" s="1257"/>
      <c r="K4" s="1257"/>
      <c r="L4" s="1257"/>
      <c r="M4" s="1257"/>
      <c r="N4" s="1257"/>
      <c r="O4" s="1257"/>
      <c r="P4" s="1257"/>
    </row>
    <row r="6" spans="2:16" ht="26.25">
      <c r="B6" s="1256" t="s">
        <v>1</v>
      </c>
      <c r="C6" s="1257"/>
      <c r="D6" s="1257"/>
      <c r="E6" s="1257"/>
      <c r="F6" s="1257"/>
      <c r="G6" s="1257"/>
      <c r="H6" s="1257"/>
      <c r="I6" s="1257"/>
      <c r="J6" s="1257"/>
      <c r="K6" s="1257"/>
      <c r="L6" s="1257"/>
      <c r="M6" s="1257"/>
      <c r="N6" s="1257"/>
      <c r="O6" s="1257"/>
      <c r="P6" s="1257"/>
    </row>
    <row r="7" spans="2:16" ht="15.75" thickBot="1"/>
    <row r="8" spans="2:16" ht="21.75" thickBot="1">
      <c r="B8" s="2" t="s">
        <v>2</v>
      </c>
      <c r="C8" s="1258" t="s">
        <v>2927</v>
      </c>
      <c r="D8" s="1258"/>
      <c r="E8" s="1258"/>
      <c r="F8" s="1258"/>
      <c r="G8" s="1258"/>
      <c r="H8" s="1258"/>
      <c r="I8" s="1258"/>
      <c r="J8" s="1258"/>
      <c r="K8" s="1258"/>
      <c r="L8" s="1258"/>
      <c r="M8" s="1258"/>
      <c r="N8" s="1259"/>
    </row>
    <row r="9" spans="2:16" ht="16.5" thickBot="1">
      <c r="B9" s="5" t="s">
        <v>4</v>
      </c>
      <c r="C9" s="1258"/>
      <c r="D9" s="1258"/>
      <c r="E9" s="1258"/>
      <c r="F9" s="1258"/>
      <c r="G9" s="1258"/>
      <c r="H9" s="1258"/>
      <c r="I9" s="1258"/>
      <c r="J9" s="1258"/>
      <c r="K9" s="1258"/>
      <c r="L9" s="1258"/>
      <c r="M9" s="1258"/>
      <c r="N9" s="1259"/>
    </row>
    <row r="10" spans="2:16" ht="16.5" thickBot="1">
      <c r="B10" s="5" t="s">
        <v>5</v>
      </c>
      <c r="C10" s="1258"/>
      <c r="D10" s="1258"/>
      <c r="E10" s="1258"/>
      <c r="F10" s="1258"/>
      <c r="G10" s="1258"/>
      <c r="H10" s="1258"/>
      <c r="I10" s="1258"/>
      <c r="J10" s="1258"/>
      <c r="K10" s="1258"/>
      <c r="L10" s="1258"/>
      <c r="M10" s="1258"/>
      <c r="N10" s="1259"/>
    </row>
    <row r="11" spans="2:16" ht="16.5" thickBot="1">
      <c r="B11" s="5" t="s">
        <v>6</v>
      </c>
      <c r="C11" s="1258"/>
      <c r="D11" s="1258"/>
      <c r="E11" s="1258"/>
      <c r="F11" s="1258"/>
      <c r="G11" s="1258"/>
      <c r="H11" s="1258"/>
      <c r="I11" s="1258"/>
      <c r="J11" s="1258"/>
      <c r="K11" s="1258"/>
      <c r="L11" s="1258"/>
      <c r="M11" s="1258"/>
      <c r="N11" s="1259"/>
    </row>
    <row r="12" spans="2:16" ht="16.5" thickBot="1">
      <c r="B12" s="5" t="s">
        <v>146</v>
      </c>
      <c r="C12" s="1260" t="s">
        <v>2928</v>
      </c>
      <c r="D12" s="1260"/>
      <c r="E12" s="1261"/>
      <c r="F12" s="6"/>
      <c r="G12" s="6"/>
      <c r="H12" s="6"/>
      <c r="I12" s="6"/>
      <c r="J12" s="6"/>
      <c r="K12" s="6"/>
      <c r="L12" s="6"/>
      <c r="M12" s="6"/>
      <c r="N12" s="7"/>
    </row>
    <row r="13" spans="2:16" ht="16.5" thickBot="1">
      <c r="B13" s="8" t="s">
        <v>8</v>
      </c>
      <c r="C13" s="207">
        <v>41978</v>
      </c>
      <c r="D13" s="10"/>
      <c r="E13" s="10"/>
      <c r="F13" s="10"/>
      <c r="G13" s="10"/>
      <c r="H13" s="10"/>
      <c r="I13" s="10"/>
      <c r="J13" s="10"/>
      <c r="K13" s="10"/>
      <c r="L13" s="10"/>
      <c r="M13" s="10"/>
      <c r="N13" s="11"/>
    </row>
    <row r="14" spans="2:16" ht="15.75">
      <c r="B14" s="12"/>
      <c r="C14" s="13"/>
      <c r="D14" s="14"/>
      <c r="E14" s="14"/>
      <c r="F14" s="14"/>
      <c r="G14" s="14"/>
      <c r="H14" s="14"/>
      <c r="I14" s="15"/>
      <c r="J14" s="15"/>
      <c r="K14" s="15"/>
      <c r="L14" s="15"/>
      <c r="M14" s="15"/>
      <c r="N14" s="14"/>
    </row>
    <row r="15" spans="2:16">
      <c r="I15" s="15"/>
      <c r="J15" s="15"/>
      <c r="K15" s="15"/>
      <c r="L15" s="15"/>
      <c r="M15" s="15"/>
      <c r="N15" s="16"/>
    </row>
    <row r="16" spans="2:16" ht="45.75" customHeight="1">
      <c r="B16" s="1262" t="s">
        <v>9</v>
      </c>
      <c r="C16" s="1262"/>
      <c r="D16" s="613" t="s">
        <v>10</v>
      </c>
      <c r="E16" s="613" t="s">
        <v>11</v>
      </c>
      <c r="F16" s="613" t="s">
        <v>12</v>
      </c>
      <c r="G16" s="613" t="s">
        <v>2929</v>
      </c>
      <c r="I16" s="19"/>
      <c r="J16" s="19"/>
      <c r="K16" s="19"/>
      <c r="L16" s="19"/>
      <c r="M16" s="19"/>
      <c r="N16" s="16"/>
    </row>
    <row r="17" spans="1:14">
      <c r="B17" s="1262"/>
      <c r="C17" s="1262"/>
      <c r="D17" s="613">
        <v>3</v>
      </c>
      <c r="E17" s="20">
        <v>501187440</v>
      </c>
      <c r="F17" s="208">
        <v>240</v>
      </c>
      <c r="G17" s="1740" t="s">
        <v>2930</v>
      </c>
      <c r="I17" s="23"/>
      <c r="J17" s="23"/>
      <c r="K17" s="23"/>
      <c r="L17" s="23"/>
      <c r="M17" s="23"/>
      <c r="N17" s="16"/>
    </row>
    <row r="18" spans="1:14">
      <c r="B18" s="1262"/>
      <c r="C18" s="1262"/>
      <c r="D18" s="613">
        <v>4</v>
      </c>
      <c r="E18" s="20">
        <v>1394971708</v>
      </c>
      <c r="F18" s="208">
        <v>668</v>
      </c>
      <c r="G18" s="1740"/>
      <c r="I18" s="23"/>
      <c r="J18" s="23"/>
      <c r="K18" s="23"/>
      <c r="L18" s="23"/>
      <c r="M18" s="23"/>
      <c r="N18" s="16"/>
    </row>
    <row r="19" spans="1:14">
      <c r="B19" s="1262"/>
      <c r="C19" s="1262"/>
      <c r="D19" s="613">
        <v>8</v>
      </c>
      <c r="E19" s="20">
        <v>2409876274</v>
      </c>
      <c r="F19" s="208">
        <v>1154</v>
      </c>
      <c r="G19" s="1740"/>
      <c r="I19" s="23"/>
      <c r="J19" s="23"/>
      <c r="K19" s="23"/>
      <c r="L19" s="23"/>
      <c r="M19" s="23"/>
      <c r="N19" s="16"/>
    </row>
    <row r="20" spans="1:14">
      <c r="B20" s="1262"/>
      <c r="C20" s="1262"/>
      <c r="D20" s="613">
        <v>13</v>
      </c>
      <c r="E20" s="20">
        <v>1869011495</v>
      </c>
      <c r="F20" s="208">
        <v>895</v>
      </c>
      <c r="G20" s="1740"/>
      <c r="I20" s="23"/>
      <c r="J20" s="23"/>
      <c r="K20" s="23"/>
      <c r="L20" s="23"/>
      <c r="M20" s="23"/>
      <c r="N20" s="16"/>
    </row>
    <row r="21" spans="1:14">
      <c r="B21" s="1262"/>
      <c r="C21" s="1262"/>
      <c r="D21" s="613">
        <v>14</v>
      </c>
      <c r="E21" s="20">
        <v>835312400</v>
      </c>
      <c r="F21" s="208">
        <v>400</v>
      </c>
      <c r="G21" s="1740"/>
      <c r="I21" s="23"/>
      <c r="J21" s="23"/>
      <c r="K21" s="23"/>
      <c r="L21" s="23"/>
      <c r="M21" s="23"/>
      <c r="N21" s="16"/>
    </row>
    <row r="22" spans="1:14">
      <c r="B22" s="1262"/>
      <c r="C22" s="1262"/>
      <c r="D22" s="613">
        <v>20</v>
      </c>
      <c r="E22" s="20">
        <v>835312400</v>
      </c>
      <c r="F22" s="208">
        <v>400</v>
      </c>
      <c r="G22" s="1740"/>
      <c r="I22" s="23"/>
      <c r="J22" s="23"/>
      <c r="K22" s="23"/>
      <c r="L22" s="23"/>
      <c r="M22" s="23"/>
      <c r="N22" s="16"/>
    </row>
    <row r="23" spans="1:14">
      <c r="B23" s="1262"/>
      <c r="C23" s="1262"/>
      <c r="D23" s="613">
        <v>21</v>
      </c>
      <c r="E23" s="20">
        <v>1252968600</v>
      </c>
      <c r="F23" s="208">
        <v>600</v>
      </c>
      <c r="G23" s="1740"/>
      <c r="I23" s="23"/>
      <c r="J23" s="23"/>
      <c r="K23" s="23"/>
      <c r="L23" s="23"/>
      <c r="M23" s="23"/>
      <c r="N23" s="16"/>
    </row>
    <row r="24" spans="1:14">
      <c r="B24" s="1262"/>
      <c r="C24" s="1262"/>
      <c r="D24" s="613">
        <v>23</v>
      </c>
      <c r="E24" s="20">
        <v>730898350</v>
      </c>
      <c r="F24" s="208">
        <v>350</v>
      </c>
      <c r="G24" s="1740"/>
      <c r="I24" s="23"/>
      <c r="J24" s="23"/>
      <c r="K24" s="23"/>
      <c r="L24" s="23"/>
      <c r="M24" s="23"/>
      <c r="N24" s="16"/>
    </row>
    <row r="25" spans="1:14">
      <c r="B25" s="1262"/>
      <c r="C25" s="1262"/>
      <c r="D25" s="613">
        <v>25</v>
      </c>
      <c r="E25" s="20">
        <v>1044140500</v>
      </c>
      <c r="F25" s="208">
        <v>500</v>
      </c>
      <c r="G25" s="1740"/>
      <c r="I25" s="23"/>
      <c r="J25" s="23"/>
      <c r="K25" s="23"/>
      <c r="L25" s="23"/>
      <c r="M25" s="23"/>
      <c r="N25" s="16"/>
    </row>
    <row r="26" spans="1:14">
      <c r="B26" s="1262"/>
      <c r="C26" s="1262"/>
      <c r="D26" s="613">
        <v>26</v>
      </c>
      <c r="E26" s="20">
        <v>1670624800</v>
      </c>
      <c r="F26" s="208">
        <v>800</v>
      </c>
      <c r="G26" s="1740"/>
      <c r="I26" s="23"/>
      <c r="J26" s="23"/>
      <c r="K26" s="23"/>
      <c r="L26" s="23"/>
      <c r="M26" s="23"/>
      <c r="N26" s="16"/>
    </row>
    <row r="27" spans="1:14">
      <c r="B27" s="1262"/>
      <c r="C27" s="1262"/>
      <c r="D27" s="613">
        <v>28</v>
      </c>
      <c r="E27" s="20">
        <v>2088271000</v>
      </c>
      <c r="F27" s="208">
        <v>1000</v>
      </c>
      <c r="G27" s="1740"/>
      <c r="I27" s="23"/>
      <c r="J27" s="23"/>
      <c r="K27" s="23"/>
      <c r="L27" s="23"/>
      <c r="M27" s="23"/>
      <c r="N27" s="16"/>
    </row>
    <row r="28" spans="1:14">
      <c r="B28" s="1262"/>
      <c r="C28" s="1262"/>
      <c r="D28" s="613">
        <v>42</v>
      </c>
      <c r="E28" s="20">
        <v>626484300</v>
      </c>
      <c r="F28" s="208">
        <v>300</v>
      </c>
      <c r="G28" s="1740"/>
      <c r="I28" s="23"/>
      <c r="J28" s="23"/>
      <c r="K28" s="23"/>
      <c r="L28" s="23"/>
      <c r="M28" s="23"/>
      <c r="N28" s="16"/>
    </row>
    <row r="29" spans="1:14">
      <c r="B29" s="1262"/>
      <c r="C29" s="1262"/>
      <c r="D29" s="613">
        <v>43</v>
      </c>
      <c r="E29" s="20">
        <v>626484300</v>
      </c>
      <c r="F29" s="208">
        <v>300</v>
      </c>
      <c r="G29" s="1740"/>
      <c r="I29" s="23"/>
      <c r="J29" s="23"/>
      <c r="K29" s="23"/>
      <c r="L29" s="23"/>
      <c r="M29" s="23"/>
      <c r="N29" s="16"/>
    </row>
    <row r="30" spans="1:14" ht="15.75" thickBot="1">
      <c r="B30" s="1263" t="s">
        <v>13</v>
      </c>
      <c r="C30" s="1264"/>
      <c r="D30" s="613"/>
      <c r="E30" s="644">
        <f>SUM(E17:E29)</f>
        <v>15885543567</v>
      </c>
      <c r="F30" s="29">
        <f>SUM(F17:F29)</f>
        <v>7607</v>
      </c>
      <c r="G30" s="1740"/>
      <c r="H30" s="25"/>
      <c r="I30" s="15"/>
      <c r="J30" s="15"/>
      <c r="K30" s="15"/>
      <c r="L30" s="15"/>
      <c r="M30" s="15"/>
      <c r="N30" s="26"/>
    </row>
    <row r="31" spans="1:14" ht="45.75" thickBot="1">
      <c r="A31" s="30"/>
      <c r="B31" s="31" t="s">
        <v>14</v>
      </c>
      <c r="C31" s="31" t="s">
        <v>15</v>
      </c>
      <c r="E31" s="19"/>
      <c r="F31" s="19"/>
      <c r="G31" s="19"/>
      <c r="H31" s="19"/>
      <c r="I31" s="32"/>
      <c r="J31" s="32"/>
      <c r="K31" s="32"/>
      <c r="L31" s="32"/>
      <c r="M31" s="32"/>
    </row>
    <row r="32" spans="1:14" ht="15.75" thickBot="1">
      <c r="A32" s="33"/>
      <c r="C32" s="34">
        <f>+F30*0.8</f>
        <v>6085.6</v>
      </c>
      <c r="D32" s="266"/>
      <c r="E32" s="36">
        <f>E30</f>
        <v>15885543567</v>
      </c>
      <c r="F32" s="37"/>
      <c r="G32" s="37"/>
      <c r="H32" s="37"/>
      <c r="I32" s="38"/>
      <c r="J32" s="38"/>
      <c r="K32" s="38"/>
      <c r="L32" s="38"/>
      <c r="M32" s="38"/>
    </row>
    <row r="33" spans="1:14">
      <c r="A33" s="773"/>
      <c r="C33" s="40"/>
      <c r="D33" s="23"/>
      <c r="E33" s="41"/>
      <c r="F33" s="37"/>
      <c r="G33" s="37"/>
      <c r="H33" s="37"/>
      <c r="I33" s="38"/>
      <c r="J33" s="38"/>
      <c r="K33" s="38"/>
      <c r="L33" s="38"/>
      <c r="M33" s="38"/>
    </row>
    <row r="34" spans="1:14">
      <c r="A34" s="773"/>
      <c r="C34" s="40"/>
      <c r="D34" s="23"/>
      <c r="E34" s="41"/>
      <c r="F34" s="37"/>
      <c r="G34" s="37"/>
      <c r="H34" s="37"/>
      <c r="I34" s="38"/>
      <c r="J34" s="38"/>
      <c r="K34" s="38"/>
      <c r="L34" s="38"/>
      <c r="M34" s="38"/>
    </row>
    <row r="35" spans="1:14">
      <c r="A35" s="773"/>
      <c r="B35" s="42" t="s">
        <v>16</v>
      </c>
      <c r="C35"/>
      <c r="D35"/>
      <c r="E35"/>
      <c r="F35"/>
      <c r="G35"/>
      <c r="H35"/>
      <c r="I35" s="15"/>
      <c r="J35" s="15"/>
      <c r="K35" s="15"/>
      <c r="L35" s="15"/>
      <c r="M35" s="15"/>
      <c r="N35" s="16"/>
    </row>
    <row r="36" spans="1:14">
      <c r="A36" s="773"/>
      <c r="B36"/>
      <c r="C36"/>
      <c r="D36"/>
      <c r="E36"/>
      <c r="F36"/>
      <c r="G36"/>
      <c r="H36"/>
      <c r="I36" s="15"/>
      <c r="J36" s="15"/>
      <c r="K36" s="15"/>
      <c r="L36" s="15"/>
      <c r="M36" s="15"/>
      <c r="N36" s="16"/>
    </row>
    <row r="37" spans="1:14">
      <c r="A37" s="773"/>
      <c r="B37" s="43" t="s">
        <v>17</v>
      </c>
      <c r="C37" s="43" t="s">
        <v>18</v>
      </c>
      <c r="D37" s="43" t="s">
        <v>19</v>
      </c>
      <c r="E37"/>
      <c r="F37"/>
      <c r="G37"/>
      <c r="H37"/>
      <c r="I37" s="15"/>
      <c r="J37" s="15"/>
      <c r="K37" s="15"/>
      <c r="L37" s="15"/>
      <c r="M37" s="15"/>
      <c r="N37" s="16"/>
    </row>
    <row r="38" spans="1:14">
      <c r="A38" s="773"/>
      <c r="B38" s="44" t="s">
        <v>20</v>
      </c>
      <c r="C38" s="605"/>
      <c r="D38" s="605" t="s">
        <v>184</v>
      </c>
      <c r="E38"/>
      <c r="F38"/>
      <c r="G38"/>
      <c r="H38"/>
      <c r="I38" s="15"/>
      <c r="J38" s="15"/>
      <c r="K38" s="15"/>
      <c r="L38" s="15"/>
      <c r="M38" s="15"/>
      <c r="N38" s="16"/>
    </row>
    <row r="39" spans="1:14">
      <c r="A39" s="773"/>
      <c r="B39" s="44" t="s">
        <v>21</v>
      </c>
      <c r="C39" s="605"/>
      <c r="D39" s="605" t="s">
        <v>184</v>
      </c>
      <c r="E39"/>
      <c r="F39"/>
      <c r="G39"/>
      <c r="H39"/>
      <c r="I39" s="15"/>
      <c r="J39" s="15"/>
      <c r="K39" s="15"/>
      <c r="L39" s="15"/>
      <c r="M39" s="15"/>
      <c r="N39" s="16"/>
    </row>
    <row r="40" spans="1:14">
      <c r="A40" s="773"/>
      <c r="B40" s="44" t="s">
        <v>22</v>
      </c>
      <c r="C40" s="605"/>
      <c r="D40" s="605" t="s">
        <v>184</v>
      </c>
      <c r="E40"/>
      <c r="F40"/>
      <c r="G40"/>
      <c r="H40"/>
      <c r="I40" s="15"/>
      <c r="J40" s="15"/>
      <c r="K40" s="15"/>
      <c r="L40" s="15"/>
      <c r="M40" s="15"/>
      <c r="N40" s="16"/>
    </row>
    <row r="41" spans="1:14">
      <c r="A41" s="773"/>
      <c r="B41" s="44" t="s">
        <v>23</v>
      </c>
      <c r="C41" s="605"/>
      <c r="D41" s="605" t="s">
        <v>184</v>
      </c>
      <c r="E41"/>
      <c r="F41"/>
      <c r="G41"/>
      <c r="H41"/>
      <c r="I41" s="15"/>
      <c r="J41" s="15"/>
      <c r="K41" s="15"/>
      <c r="L41" s="15"/>
      <c r="M41" s="15"/>
      <c r="N41" s="16"/>
    </row>
    <row r="42" spans="1:14">
      <c r="A42" s="773"/>
      <c r="B42" s="117" t="s">
        <v>24</v>
      </c>
      <c r="C42" s="47" t="s">
        <v>184</v>
      </c>
      <c r="D42" s="47"/>
      <c r="E42"/>
      <c r="F42"/>
      <c r="G42"/>
      <c r="H42"/>
      <c r="I42" s="15"/>
      <c r="J42" s="15"/>
      <c r="K42" s="15"/>
      <c r="L42" s="15"/>
      <c r="M42" s="15"/>
      <c r="N42" s="16"/>
    </row>
    <row r="43" spans="1:14">
      <c r="A43" s="773"/>
      <c r="B43"/>
      <c r="C43"/>
      <c r="D43"/>
      <c r="E43"/>
      <c r="F43"/>
      <c r="G43"/>
      <c r="H43"/>
      <c r="I43" s="15"/>
      <c r="J43" s="15"/>
      <c r="K43" s="15"/>
      <c r="L43" s="15"/>
      <c r="M43" s="15"/>
      <c r="N43" s="16"/>
    </row>
    <row r="44" spans="1:14">
      <c r="A44" s="773"/>
      <c r="B44" s="42" t="s">
        <v>25</v>
      </c>
      <c r="C44"/>
      <c r="D44"/>
      <c r="E44"/>
      <c r="F44"/>
      <c r="G44"/>
      <c r="H44"/>
      <c r="I44" s="15"/>
      <c r="J44" s="15"/>
      <c r="K44" s="15"/>
      <c r="L44" s="15"/>
      <c r="M44" s="15"/>
      <c r="N44" s="16"/>
    </row>
    <row r="45" spans="1:14">
      <c r="A45" s="773"/>
      <c r="B45"/>
      <c r="C45"/>
      <c r="D45"/>
      <c r="E45"/>
      <c r="F45"/>
      <c r="G45"/>
      <c r="H45"/>
      <c r="I45" s="15"/>
      <c r="J45" s="15"/>
      <c r="K45" s="15"/>
      <c r="L45" s="15"/>
      <c r="M45" s="15"/>
      <c r="N45" s="16"/>
    </row>
    <row r="46" spans="1:14">
      <c r="A46" s="773"/>
      <c r="B46"/>
      <c r="C46"/>
      <c r="D46"/>
      <c r="E46"/>
      <c r="F46"/>
      <c r="G46"/>
      <c r="H46"/>
      <c r="I46" s="15"/>
      <c r="J46" s="15"/>
      <c r="K46" s="15"/>
      <c r="L46" s="15"/>
      <c r="M46" s="15"/>
      <c r="N46" s="16"/>
    </row>
    <row r="47" spans="1:14">
      <c r="A47" s="773"/>
      <c r="B47" s="43" t="s">
        <v>17</v>
      </c>
      <c r="C47" s="43" t="s">
        <v>26</v>
      </c>
      <c r="D47" s="615" t="s">
        <v>27</v>
      </c>
      <c r="E47" s="615" t="s">
        <v>28</v>
      </c>
      <c r="F47"/>
      <c r="G47"/>
      <c r="H47"/>
      <c r="I47" s="15"/>
      <c r="J47" s="15"/>
      <c r="K47" s="15"/>
      <c r="L47" s="15"/>
      <c r="M47" s="15"/>
      <c r="N47" s="16"/>
    </row>
    <row r="48" spans="1:14" ht="65.25" customHeight="1">
      <c r="A48" s="773"/>
      <c r="B48" s="49" t="s">
        <v>29</v>
      </c>
      <c r="C48" s="50">
        <v>40</v>
      </c>
      <c r="D48" s="605">
        <v>0</v>
      </c>
      <c r="E48" s="1265">
        <f>+D48+D49</f>
        <v>0</v>
      </c>
      <c r="F48"/>
      <c r="G48"/>
      <c r="H48"/>
      <c r="I48" s="15"/>
      <c r="J48" s="15"/>
      <c r="K48" s="15"/>
      <c r="L48" s="15"/>
      <c r="M48" s="15"/>
      <c r="N48" s="16"/>
    </row>
    <row r="49" spans="1:26" ht="82.5" customHeight="1">
      <c r="A49" s="773"/>
      <c r="B49" s="49" t="s">
        <v>30</v>
      </c>
      <c r="C49" s="50">
        <v>60</v>
      </c>
      <c r="D49" s="605">
        <f>+F156</f>
        <v>0</v>
      </c>
      <c r="E49" s="1266"/>
      <c r="F49"/>
      <c r="G49"/>
      <c r="H49"/>
      <c r="I49" s="15"/>
      <c r="J49" s="15"/>
      <c r="K49" s="15"/>
      <c r="L49" s="15"/>
      <c r="M49" s="15"/>
      <c r="N49" s="16"/>
    </row>
    <row r="50" spans="1:26">
      <c r="A50" s="773"/>
      <c r="C50" s="40"/>
      <c r="D50" s="23"/>
      <c r="E50" s="41"/>
      <c r="F50" s="37"/>
      <c r="G50" s="37"/>
      <c r="H50" s="37"/>
      <c r="I50" s="38"/>
      <c r="J50" s="38"/>
      <c r="K50" s="38"/>
      <c r="L50" s="38"/>
      <c r="M50" s="38"/>
    </row>
    <row r="51" spans="1:26">
      <c r="A51" s="773"/>
      <c r="C51" s="40"/>
      <c r="D51" s="23"/>
      <c r="E51" s="41"/>
      <c r="F51" s="37"/>
      <c r="G51" s="37"/>
      <c r="H51" s="37"/>
      <c r="I51" s="38"/>
      <c r="J51" s="38"/>
      <c r="K51" s="38"/>
      <c r="L51" s="38"/>
      <c r="M51" s="38"/>
    </row>
    <row r="52" spans="1:26">
      <c r="A52" s="773"/>
      <c r="C52" s="40"/>
      <c r="D52" s="23"/>
      <c r="E52" s="41"/>
      <c r="F52" s="37"/>
      <c r="G52" s="37"/>
      <c r="H52" s="37"/>
      <c r="I52" s="38"/>
      <c r="J52" s="38"/>
      <c r="K52" s="38"/>
      <c r="L52" s="38"/>
      <c r="M52" s="38"/>
    </row>
    <row r="53" spans="1:26">
      <c r="M53" s="1741"/>
      <c r="N53" s="1741"/>
    </row>
    <row r="54" spans="1:26">
      <c r="B54" s="42" t="s">
        <v>32</v>
      </c>
      <c r="M54" s="51"/>
      <c r="N54" s="51"/>
    </row>
    <row r="55" spans="1:26" ht="15.75" thickBot="1">
      <c r="M55" s="51"/>
      <c r="N55" s="51"/>
    </row>
    <row r="56" spans="1:26" s="15" customFormat="1" ht="109.5" customHeight="1">
      <c r="B56" s="52" t="s">
        <v>33</v>
      </c>
      <c r="C56" s="52" t="s">
        <v>34</v>
      </c>
      <c r="D56" s="52" t="s">
        <v>35</v>
      </c>
      <c r="E56" s="52" t="s">
        <v>36</v>
      </c>
      <c r="F56" s="52" t="s">
        <v>37</v>
      </c>
      <c r="G56" s="52" t="s">
        <v>38</v>
      </c>
      <c r="H56" s="52" t="s">
        <v>39</v>
      </c>
      <c r="I56" s="52" t="s">
        <v>40</v>
      </c>
      <c r="J56" s="52" t="s">
        <v>41</v>
      </c>
      <c r="K56" s="52" t="s">
        <v>42</v>
      </c>
      <c r="L56" s="52" t="s">
        <v>43</v>
      </c>
      <c r="M56" s="53" t="s">
        <v>44</v>
      </c>
      <c r="N56" s="52" t="s">
        <v>45</v>
      </c>
      <c r="O56" s="52" t="s">
        <v>46</v>
      </c>
      <c r="P56" s="54" t="s">
        <v>47</v>
      </c>
      <c r="Q56" s="54" t="s">
        <v>48</v>
      </c>
    </row>
    <row r="57" spans="1:26" s="162" customFormat="1" ht="153" customHeight="1">
      <c r="A57" s="150">
        <v>1</v>
      </c>
      <c r="B57" s="153" t="s">
        <v>2927</v>
      </c>
      <c r="C57" s="153" t="s">
        <v>2927</v>
      </c>
      <c r="D57" s="153" t="s">
        <v>2931</v>
      </c>
      <c r="E57" s="834" t="s">
        <v>2932</v>
      </c>
      <c r="F57" s="835" t="s">
        <v>2933</v>
      </c>
      <c r="G57" s="184" t="s">
        <v>223</v>
      </c>
      <c r="H57" s="156">
        <v>41295</v>
      </c>
      <c r="I57" s="156">
        <v>41599</v>
      </c>
      <c r="J57" s="157" t="s">
        <v>19</v>
      </c>
      <c r="K57" s="173">
        <f>(DAYS360(H57,I57))/30</f>
        <v>10</v>
      </c>
      <c r="L57" s="157"/>
      <c r="M57" s="173">
        <v>150</v>
      </c>
      <c r="N57" s="173" t="s">
        <v>223</v>
      </c>
      <c r="O57" s="160">
        <v>86000000</v>
      </c>
      <c r="P57" s="160">
        <v>49</v>
      </c>
      <c r="Q57" s="1400" t="s">
        <v>5903</v>
      </c>
      <c r="R57" s="175"/>
      <c r="S57" s="175"/>
      <c r="T57" s="175"/>
      <c r="U57" s="175"/>
      <c r="V57" s="175"/>
      <c r="W57" s="175"/>
      <c r="X57" s="175"/>
      <c r="Y57" s="175"/>
      <c r="Z57" s="175"/>
    </row>
    <row r="58" spans="1:26" s="162" customFormat="1" ht="192">
      <c r="A58" s="150">
        <f>+A57+1</f>
        <v>2</v>
      </c>
      <c r="B58" s="153" t="s">
        <v>2927</v>
      </c>
      <c r="C58" s="153" t="s">
        <v>2927</v>
      </c>
      <c r="D58" s="153" t="s">
        <v>2934</v>
      </c>
      <c r="E58" s="834" t="s">
        <v>2935</v>
      </c>
      <c r="F58" s="836" t="s">
        <v>2936</v>
      </c>
      <c r="G58" s="184" t="s">
        <v>223</v>
      </c>
      <c r="H58" s="156">
        <v>41047</v>
      </c>
      <c r="I58" s="156">
        <v>41261</v>
      </c>
      <c r="J58" s="157" t="s">
        <v>19</v>
      </c>
      <c r="K58" s="173">
        <f t="shared" ref="K58:K59" si="0">(DAYS360(H58,I58))/30</f>
        <v>7</v>
      </c>
      <c r="L58" s="157"/>
      <c r="M58" s="173">
        <v>150</v>
      </c>
      <c r="N58" s="173" t="s">
        <v>223</v>
      </c>
      <c r="O58" s="160">
        <v>78000000</v>
      </c>
      <c r="P58" s="160">
        <v>52</v>
      </c>
      <c r="Q58" s="1423"/>
      <c r="R58" s="175"/>
      <c r="S58" s="175"/>
      <c r="T58" s="175"/>
      <c r="U58" s="175"/>
      <c r="V58" s="175"/>
      <c r="W58" s="175"/>
      <c r="X58" s="175"/>
      <c r="Y58" s="175"/>
      <c r="Z58" s="175"/>
    </row>
    <row r="59" spans="1:26" s="162" customFormat="1" ht="192">
      <c r="A59" s="150">
        <f t="shared" ref="A59" si="1">+A58+1</f>
        <v>3</v>
      </c>
      <c r="B59" s="153" t="s">
        <v>2927</v>
      </c>
      <c r="C59" s="153" t="s">
        <v>2927</v>
      </c>
      <c r="D59" s="153" t="s">
        <v>2937</v>
      </c>
      <c r="E59" s="834" t="s">
        <v>2938</v>
      </c>
      <c r="F59" s="836" t="s">
        <v>2939</v>
      </c>
      <c r="G59" s="184" t="s">
        <v>223</v>
      </c>
      <c r="H59" s="156">
        <v>41675</v>
      </c>
      <c r="I59" s="156">
        <v>41917</v>
      </c>
      <c r="J59" s="157" t="s">
        <v>19</v>
      </c>
      <c r="K59" s="173">
        <f t="shared" si="0"/>
        <v>8</v>
      </c>
      <c r="L59" s="157"/>
      <c r="M59" s="173">
        <v>389</v>
      </c>
      <c r="N59" s="173" t="s">
        <v>223</v>
      </c>
      <c r="O59" s="160">
        <v>65000000</v>
      </c>
      <c r="P59" s="160">
        <v>53</v>
      </c>
      <c r="Q59" s="1401"/>
      <c r="R59" s="175"/>
      <c r="S59" s="175"/>
      <c r="T59" s="175"/>
      <c r="U59" s="175"/>
      <c r="V59" s="175"/>
      <c r="W59" s="175"/>
      <c r="X59" s="175"/>
      <c r="Y59" s="175"/>
      <c r="Z59" s="175"/>
    </row>
    <row r="60" spans="1:26" s="162" customFormat="1">
      <c r="A60" s="150"/>
      <c r="B60" s="151" t="s">
        <v>28</v>
      </c>
      <c r="C60" s="152"/>
      <c r="D60" s="153"/>
      <c r="E60" s="834"/>
      <c r="F60" s="155"/>
      <c r="G60" s="155"/>
      <c r="H60" s="155"/>
      <c r="I60" s="157"/>
      <c r="J60" s="157"/>
      <c r="K60" s="158">
        <f>SUM(K57:K59)</f>
        <v>25</v>
      </c>
      <c r="L60" s="158">
        <f>SUM(L57:L59)</f>
        <v>0</v>
      </c>
      <c r="M60" s="185">
        <f>SUM(M57:M59)</f>
        <v>689</v>
      </c>
      <c r="N60" s="158">
        <f>SUM(N57:N59)</f>
        <v>0</v>
      </c>
      <c r="O60" s="160"/>
      <c r="P60" s="160"/>
      <c r="Q60" s="161"/>
    </row>
    <row r="61" spans="1:26" s="112" customFormat="1">
      <c r="E61" s="163"/>
    </row>
    <row r="62" spans="1:26" s="112" customFormat="1">
      <c r="B62" s="1253" t="s">
        <v>60</v>
      </c>
      <c r="C62" s="1253" t="s">
        <v>61</v>
      </c>
      <c r="D62" s="1255" t="s">
        <v>62</v>
      </c>
      <c r="E62" s="1255"/>
    </row>
    <row r="63" spans="1:26" s="112" customFormat="1">
      <c r="B63" s="1254"/>
      <c r="C63" s="1254"/>
      <c r="D63" s="625" t="s">
        <v>63</v>
      </c>
      <c r="E63" s="165" t="s">
        <v>64</v>
      </c>
    </row>
    <row r="64" spans="1:26" s="112" customFormat="1" ht="30.6" customHeight="1">
      <c r="A64" s="112" t="s">
        <v>2282</v>
      </c>
      <c r="B64" s="166" t="s">
        <v>65</v>
      </c>
      <c r="C64" s="167">
        <f>+K60</f>
        <v>25</v>
      </c>
      <c r="D64" s="117"/>
      <c r="E64" s="118" t="s">
        <v>184</v>
      </c>
      <c r="F64" s="168"/>
      <c r="G64" s="168"/>
      <c r="H64" s="168"/>
      <c r="I64" s="168"/>
      <c r="J64" s="168"/>
      <c r="K64" s="168"/>
      <c r="L64" s="168"/>
      <c r="M64" s="168"/>
    </row>
    <row r="65" spans="2:17" s="112" customFormat="1" ht="30" customHeight="1">
      <c r="B65" s="166" t="s">
        <v>66</v>
      </c>
      <c r="C65" s="167">
        <f>+M60</f>
        <v>689</v>
      </c>
      <c r="D65" s="117"/>
      <c r="E65" s="118" t="s">
        <v>184</v>
      </c>
    </row>
    <row r="66" spans="2:17" s="112" customFormat="1">
      <c r="B66" s="113"/>
      <c r="C66" s="1274"/>
      <c r="D66" s="1274"/>
      <c r="E66" s="1274"/>
      <c r="F66" s="1274"/>
      <c r="G66" s="1274"/>
      <c r="H66" s="1274"/>
      <c r="I66" s="1274"/>
      <c r="J66" s="1274"/>
      <c r="K66" s="1274"/>
      <c r="L66" s="1274"/>
      <c r="M66" s="1274"/>
      <c r="N66" s="1274"/>
    </row>
    <row r="67" spans="2:17" ht="28.15" customHeight="1" thickBot="1"/>
    <row r="68" spans="2:17" ht="27" thickBot="1">
      <c r="B68" s="1275" t="s">
        <v>68</v>
      </c>
      <c r="C68" s="1275"/>
      <c r="D68" s="1275"/>
      <c r="E68" s="1275"/>
      <c r="F68" s="1275"/>
      <c r="G68" s="1275"/>
      <c r="H68" s="1275"/>
      <c r="I68" s="1275"/>
      <c r="J68" s="1275"/>
      <c r="K68" s="1275"/>
      <c r="L68" s="1275"/>
      <c r="M68" s="1275"/>
      <c r="N68" s="1275"/>
    </row>
    <row r="71" spans="2:17" ht="109.5" customHeight="1">
      <c r="B71" s="114" t="s">
        <v>69</v>
      </c>
      <c r="C71" s="115" t="s">
        <v>70</v>
      </c>
      <c r="D71" s="115" t="s">
        <v>71</v>
      </c>
      <c r="E71" s="115" t="s">
        <v>72</v>
      </c>
      <c r="F71" s="115" t="s">
        <v>73</v>
      </c>
      <c r="G71" s="115" t="s">
        <v>74</v>
      </c>
      <c r="H71" s="115" t="s">
        <v>75</v>
      </c>
      <c r="I71" s="115" t="s">
        <v>76</v>
      </c>
      <c r="J71" s="115" t="s">
        <v>77</v>
      </c>
      <c r="K71" s="115" t="s">
        <v>78</v>
      </c>
      <c r="L71" s="115" t="s">
        <v>79</v>
      </c>
      <c r="M71" s="116" t="s">
        <v>80</v>
      </c>
      <c r="N71" s="116" t="s">
        <v>81</v>
      </c>
      <c r="O71" s="1271" t="s">
        <v>82</v>
      </c>
      <c r="P71" s="1273"/>
      <c r="Q71" s="115" t="s">
        <v>83</v>
      </c>
    </row>
    <row r="72" spans="2:17">
      <c r="B72" s="121" t="s">
        <v>2940</v>
      </c>
      <c r="C72" s="121" t="s">
        <v>2941</v>
      </c>
      <c r="D72" s="121" t="s">
        <v>2942</v>
      </c>
      <c r="E72" s="121"/>
      <c r="F72" s="121"/>
      <c r="G72" s="121"/>
      <c r="H72" s="121"/>
      <c r="I72" s="121" t="s">
        <v>19</v>
      </c>
      <c r="J72" s="121"/>
      <c r="K72" s="118"/>
      <c r="L72" s="118"/>
      <c r="M72" s="118"/>
      <c r="N72" s="118"/>
      <c r="O72" s="1742" t="s">
        <v>2943</v>
      </c>
      <c r="P72" s="1743"/>
      <c r="Q72" s="118" t="s">
        <v>19</v>
      </c>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 t="s">
        <v>88</v>
      </c>
    </row>
    <row r="76" spans="2:17">
      <c r="B76" s="1" t="s">
        <v>89</v>
      </c>
    </row>
    <row r="77" spans="2:17">
      <c r="B77" s="1" t="s">
        <v>90</v>
      </c>
    </row>
    <row r="79" spans="2:17" ht="15.75" thickBot="1"/>
    <row r="80" spans="2:17" ht="27" thickBot="1">
      <c r="B80" s="1268" t="s">
        <v>91</v>
      </c>
      <c r="C80" s="1269"/>
      <c r="D80" s="1269"/>
      <c r="E80" s="1269"/>
      <c r="F80" s="1269"/>
      <c r="G80" s="1269"/>
      <c r="H80" s="1269"/>
      <c r="I80" s="1269"/>
      <c r="J80" s="1269"/>
      <c r="K80" s="1269"/>
      <c r="L80" s="1269"/>
      <c r="M80" s="1269"/>
      <c r="N80" s="1270"/>
    </row>
    <row r="85" spans="2:19" ht="76.5" customHeight="1">
      <c r="B85" s="54" t="s">
        <v>92</v>
      </c>
      <c r="C85" s="54" t="s">
        <v>93</v>
      </c>
      <c r="D85" s="54" t="s">
        <v>94</v>
      </c>
      <c r="E85" s="54" t="s">
        <v>95</v>
      </c>
      <c r="F85" s="54" t="s">
        <v>96</v>
      </c>
      <c r="G85" s="54" t="s">
        <v>97</v>
      </c>
      <c r="H85" s="54" t="s">
        <v>98</v>
      </c>
      <c r="I85" s="54" t="s">
        <v>99</v>
      </c>
      <c r="J85" s="1527" t="s">
        <v>100</v>
      </c>
      <c r="K85" s="1745"/>
      <c r="L85" s="1528"/>
      <c r="M85" s="54" t="s">
        <v>101</v>
      </c>
      <c r="N85" s="54" t="s">
        <v>102</v>
      </c>
      <c r="O85" s="54" t="s">
        <v>103</v>
      </c>
      <c r="P85" s="1527" t="s">
        <v>82</v>
      </c>
      <c r="Q85" s="1528"/>
      <c r="R85" s="1527" t="s">
        <v>2283</v>
      </c>
      <c r="S85" s="1528"/>
    </row>
    <row r="86" spans="2:19" ht="44.25" customHeight="1">
      <c r="B86" s="841"/>
      <c r="C86" s="841"/>
      <c r="D86" s="841"/>
      <c r="E86" s="841"/>
      <c r="F86" s="841"/>
      <c r="G86" s="841"/>
      <c r="H86" s="841"/>
      <c r="I86" s="841"/>
      <c r="J86" s="46" t="s">
        <v>189</v>
      </c>
      <c r="K86" s="188" t="s">
        <v>190</v>
      </c>
      <c r="L86" s="122" t="s">
        <v>191</v>
      </c>
      <c r="M86" s="841"/>
      <c r="N86" s="841"/>
      <c r="O86" s="841"/>
      <c r="P86" s="1746"/>
      <c r="Q86" s="1747"/>
      <c r="R86" s="1746"/>
      <c r="S86" s="1747"/>
    </row>
    <row r="87" spans="2:19" ht="30">
      <c r="B87" s="496" t="s">
        <v>2944</v>
      </c>
      <c r="C87" s="830" t="s">
        <v>2945</v>
      </c>
      <c r="D87" s="679" t="s">
        <v>2946</v>
      </c>
      <c r="E87" s="679">
        <v>25281900</v>
      </c>
      <c r="F87" s="679" t="s">
        <v>114</v>
      </c>
      <c r="G87" s="679" t="s">
        <v>255</v>
      </c>
      <c r="H87" s="992">
        <v>40894</v>
      </c>
      <c r="I87" s="496" t="s">
        <v>1056</v>
      </c>
      <c r="J87" s="679" t="s">
        <v>2947</v>
      </c>
      <c r="K87" s="499" t="s">
        <v>2948</v>
      </c>
      <c r="L87" s="553"/>
      <c r="M87" s="599" t="s">
        <v>18</v>
      </c>
      <c r="N87" s="599" t="s">
        <v>19</v>
      </c>
      <c r="O87" s="599" t="s">
        <v>19</v>
      </c>
      <c r="P87" s="1308" t="s">
        <v>2949</v>
      </c>
      <c r="Q87" s="1309"/>
      <c r="R87" s="1424" t="s">
        <v>2950</v>
      </c>
      <c r="S87" s="1744"/>
    </row>
    <row r="88" spans="2:19" ht="30">
      <c r="B88" s="129" t="s">
        <v>2944</v>
      </c>
      <c r="C88" s="838" t="s">
        <v>2945</v>
      </c>
      <c r="D88" s="44" t="s">
        <v>2951</v>
      </c>
      <c r="E88" s="44">
        <v>31537884</v>
      </c>
      <c r="F88" s="44" t="s">
        <v>2952</v>
      </c>
      <c r="G88" s="44" t="s">
        <v>2953</v>
      </c>
      <c r="H88" s="770">
        <v>41159</v>
      </c>
      <c r="I88" s="129" t="s">
        <v>497</v>
      </c>
      <c r="J88" s="44" t="s">
        <v>188</v>
      </c>
      <c r="K88" s="189" t="s">
        <v>2954</v>
      </c>
      <c r="L88" s="117"/>
      <c r="M88" s="605" t="s">
        <v>18</v>
      </c>
      <c r="N88" s="605" t="s">
        <v>19</v>
      </c>
      <c r="O88" s="605" t="s">
        <v>19</v>
      </c>
      <c r="P88" s="1296" t="s">
        <v>2955</v>
      </c>
      <c r="Q88" s="1297"/>
      <c r="R88" s="1424"/>
      <c r="S88" s="1744"/>
    </row>
    <row r="89" spans="2:19" ht="30">
      <c r="B89" s="129" t="s">
        <v>2944</v>
      </c>
      <c r="C89" s="838" t="s">
        <v>2945</v>
      </c>
      <c r="D89" s="44" t="s">
        <v>2956</v>
      </c>
      <c r="E89" s="44">
        <v>34605519</v>
      </c>
      <c r="F89" s="44" t="s">
        <v>2522</v>
      </c>
      <c r="G89" s="44" t="s">
        <v>2957</v>
      </c>
      <c r="H89" s="770">
        <v>41453</v>
      </c>
      <c r="I89" s="129" t="s">
        <v>497</v>
      </c>
      <c r="J89" s="44" t="s">
        <v>2958</v>
      </c>
      <c r="K89" s="189" t="s">
        <v>2959</v>
      </c>
      <c r="L89" s="117"/>
      <c r="M89" s="605" t="s">
        <v>18</v>
      </c>
      <c r="N89" s="605" t="s">
        <v>19</v>
      </c>
      <c r="O89" s="605" t="s">
        <v>19</v>
      </c>
      <c r="P89" s="1296" t="s">
        <v>2949</v>
      </c>
      <c r="Q89" s="1297"/>
      <c r="R89" s="1424"/>
      <c r="S89" s="1744"/>
    </row>
    <row r="90" spans="2:19" ht="30">
      <c r="B90" s="129" t="s">
        <v>2944</v>
      </c>
      <c r="C90" s="838" t="s">
        <v>2945</v>
      </c>
      <c r="D90" s="44" t="s">
        <v>2960</v>
      </c>
      <c r="E90" s="44">
        <v>34770122</v>
      </c>
      <c r="F90" s="44" t="s">
        <v>827</v>
      </c>
      <c r="G90" s="44" t="s">
        <v>2961</v>
      </c>
      <c r="H90" s="770">
        <v>39067</v>
      </c>
      <c r="I90" s="129" t="s">
        <v>497</v>
      </c>
      <c r="J90" s="44" t="s">
        <v>2958</v>
      </c>
      <c r="K90" s="189" t="s">
        <v>2962</v>
      </c>
      <c r="L90" s="117"/>
      <c r="M90" s="605" t="s">
        <v>18</v>
      </c>
      <c r="N90" s="605" t="s">
        <v>19</v>
      </c>
      <c r="O90" s="605" t="s">
        <v>19</v>
      </c>
      <c r="P90" s="1296" t="s">
        <v>2963</v>
      </c>
      <c r="Q90" s="1297"/>
      <c r="R90" s="1424"/>
      <c r="S90" s="1744"/>
    </row>
    <row r="91" spans="2:19" ht="30">
      <c r="B91" s="129" t="s">
        <v>2944</v>
      </c>
      <c r="C91" s="838" t="s">
        <v>2945</v>
      </c>
      <c r="D91" s="44" t="s">
        <v>2964</v>
      </c>
      <c r="E91" s="44">
        <v>1061720346</v>
      </c>
      <c r="F91" s="44" t="s">
        <v>2965</v>
      </c>
      <c r="G91" s="44" t="s">
        <v>185</v>
      </c>
      <c r="H91" s="770">
        <v>40991</v>
      </c>
      <c r="I91" s="129" t="s">
        <v>497</v>
      </c>
      <c r="J91" s="44" t="s">
        <v>2966</v>
      </c>
      <c r="K91" s="189" t="s">
        <v>2967</v>
      </c>
      <c r="L91" s="117"/>
      <c r="M91" s="605" t="s">
        <v>18</v>
      </c>
      <c r="N91" s="605" t="s">
        <v>19</v>
      </c>
      <c r="O91" s="605" t="s">
        <v>19</v>
      </c>
      <c r="P91" s="1296" t="s">
        <v>2968</v>
      </c>
      <c r="Q91" s="1297"/>
      <c r="R91" s="1424"/>
      <c r="S91" s="1744"/>
    </row>
    <row r="92" spans="2:19" ht="30">
      <c r="B92" s="129" t="s">
        <v>2944</v>
      </c>
      <c r="C92" s="838" t="s">
        <v>2945</v>
      </c>
      <c r="D92" s="44" t="s">
        <v>2969</v>
      </c>
      <c r="E92" s="44">
        <v>34372475</v>
      </c>
      <c r="F92" s="44" t="s">
        <v>2970</v>
      </c>
      <c r="G92" s="44" t="s">
        <v>1813</v>
      </c>
      <c r="H92" s="770">
        <v>41818</v>
      </c>
      <c r="I92" s="129" t="s">
        <v>497</v>
      </c>
      <c r="J92" s="44" t="s">
        <v>2971</v>
      </c>
      <c r="K92" s="189" t="s">
        <v>2972</v>
      </c>
      <c r="L92" s="117"/>
      <c r="M92" s="605" t="s">
        <v>18</v>
      </c>
      <c r="N92" s="605" t="s">
        <v>19</v>
      </c>
      <c r="O92" s="605" t="s">
        <v>19</v>
      </c>
      <c r="P92" s="1296" t="s">
        <v>2949</v>
      </c>
      <c r="Q92" s="1297"/>
      <c r="R92" s="1424"/>
      <c r="S92" s="1744"/>
    </row>
    <row r="93" spans="2:19" ht="30">
      <c r="B93" s="129" t="s">
        <v>2944</v>
      </c>
      <c r="C93" s="838" t="s">
        <v>2945</v>
      </c>
      <c r="D93" s="44" t="s">
        <v>2973</v>
      </c>
      <c r="E93" s="44">
        <v>1061760401</v>
      </c>
      <c r="F93" s="44" t="s">
        <v>2974</v>
      </c>
      <c r="G93" s="44" t="s">
        <v>2975</v>
      </c>
      <c r="H93" s="770">
        <v>40522</v>
      </c>
      <c r="I93" s="129" t="s">
        <v>497</v>
      </c>
      <c r="J93" s="44" t="s">
        <v>505</v>
      </c>
      <c r="K93" s="189" t="s">
        <v>2976</v>
      </c>
      <c r="L93" s="117"/>
      <c r="M93" s="605" t="s">
        <v>18</v>
      </c>
      <c r="N93" s="605" t="s">
        <v>19</v>
      </c>
      <c r="O93" s="605" t="s">
        <v>19</v>
      </c>
      <c r="P93" s="1296" t="s">
        <v>2977</v>
      </c>
      <c r="Q93" s="1297"/>
      <c r="R93" s="1424"/>
      <c r="S93" s="1744"/>
    </row>
    <row r="94" spans="2:19" ht="30">
      <c r="B94" s="129" t="s">
        <v>2978</v>
      </c>
      <c r="C94" s="838" t="s">
        <v>2945</v>
      </c>
      <c r="D94" s="44" t="s">
        <v>2979</v>
      </c>
      <c r="E94" s="44">
        <v>34371034</v>
      </c>
      <c r="F94" s="44" t="s">
        <v>2974</v>
      </c>
      <c r="G94" s="44" t="s">
        <v>2980</v>
      </c>
      <c r="H94" s="770">
        <v>39264</v>
      </c>
      <c r="I94" s="129" t="s">
        <v>497</v>
      </c>
      <c r="J94" s="44" t="s">
        <v>2981</v>
      </c>
      <c r="K94" s="189" t="s">
        <v>2982</v>
      </c>
      <c r="L94" s="117"/>
      <c r="M94" s="605" t="s">
        <v>18</v>
      </c>
      <c r="N94" s="605" t="s">
        <v>19</v>
      </c>
      <c r="O94" s="605" t="s">
        <v>19</v>
      </c>
      <c r="P94" s="1296" t="s">
        <v>2983</v>
      </c>
      <c r="Q94" s="1297"/>
      <c r="R94" s="1424"/>
      <c r="S94" s="1744"/>
    </row>
    <row r="95" spans="2:19" ht="60">
      <c r="B95" s="129" t="s">
        <v>2978</v>
      </c>
      <c r="C95" s="838" t="s">
        <v>2945</v>
      </c>
      <c r="D95" s="44" t="s">
        <v>2984</v>
      </c>
      <c r="E95" s="44">
        <v>34549424</v>
      </c>
      <c r="F95" s="44" t="s">
        <v>2985</v>
      </c>
      <c r="G95" s="44" t="s">
        <v>494</v>
      </c>
      <c r="H95" s="770">
        <v>35993</v>
      </c>
      <c r="I95" s="129" t="s">
        <v>2986</v>
      </c>
      <c r="J95" s="44" t="s">
        <v>2298</v>
      </c>
      <c r="K95" s="189" t="s">
        <v>2987</v>
      </c>
      <c r="L95" s="117"/>
      <c r="M95" s="605" t="s">
        <v>18</v>
      </c>
      <c r="N95" s="605" t="s">
        <v>19</v>
      </c>
      <c r="O95" s="605" t="s">
        <v>19</v>
      </c>
      <c r="P95" s="1296" t="s">
        <v>2988</v>
      </c>
      <c r="Q95" s="1297"/>
      <c r="R95" s="1424"/>
      <c r="S95" s="1744"/>
    </row>
    <row r="96" spans="2:19" ht="30">
      <c r="B96" s="129" t="s">
        <v>2978</v>
      </c>
      <c r="C96" s="838" t="s">
        <v>2945</v>
      </c>
      <c r="D96" s="44" t="s">
        <v>2989</v>
      </c>
      <c r="E96" s="44">
        <v>25276137</v>
      </c>
      <c r="F96" s="44" t="s">
        <v>107</v>
      </c>
      <c r="G96" s="44" t="s">
        <v>2990</v>
      </c>
      <c r="H96" s="770">
        <v>41631</v>
      </c>
      <c r="I96" s="129" t="s">
        <v>497</v>
      </c>
      <c r="J96" s="44" t="s">
        <v>2991</v>
      </c>
      <c r="K96" s="189" t="s">
        <v>2992</v>
      </c>
      <c r="L96" s="117"/>
      <c r="M96" s="605" t="s">
        <v>18</v>
      </c>
      <c r="N96" s="605" t="s">
        <v>19</v>
      </c>
      <c r="O96" s="605" t="s">
        <v>19</v>
      </c>
      <c r="P96" s="1296" t="s">
        <v>2983</v>
      </c>
      <c r="Q96" s="1297"/>
      <c r="R96" s="1424"/>
      <c r="S96" s="1744"/>
    </row>
    <row r="97" spans="2:19" ht="30">
      <c r="B97" s="129" t="s">
        <v>2978</v>
      </c>
      <c r="C97" s="838" t="s">
        <v>2945</v>
      </c>
      <c r="D97" s="44" t="s">
        <v>2993</v>
      </c>
      <c r="E97" s="44">
        <v>34546505</v>
      </c>
      <c r="F97" s="44" t="s">
        <v>2994</v>
      </c>
      <c r="G97" s="44" t="s">
        <v>2995</v>
      </c>
      <c r="H97" s="770">
        <v>36139</v>
      </c>
      <c r="I97" s="129" t="s">
        <v>497</v>
      </c>
      <c r="J97" s="44" t="s">
        <v>2996</v>
      </c>
      <c r="K97" s="189" t="s">
        <v>2997</v>
      </c>
      <c r="L97" s="117"/>
      <c r="M97" s="605" t="s">
        <v>18</v>
      </c>
      <c r="N97" s="605" t="s">
        <v>19</v>
      </c>
      <c r="O97" s="605" t="s">
        <v>19</v>
      </c>
      <c r="P97" s="1296" t="s">
        <v>2998</v>
      </c>
      <c r="Q97" s="1297"/>
      <c r="R97" s="1424"/>
      <c r="S97" s="1744"/>
    </row>
    <row r="98" spans="2:19" ht="30">
      <c r="B98" s="129" t="s">
        <v>2978</v>
      </c>
      <c r="C98" s="838" t="s">
        <v>2945</v>
      </c>
      <c r="D98" s="44" t="s">
        <v>2999</v>
      </c>
      <c r="E98" s="44">
        <v>1130946904</v>
      </c>
      <c r="F98" s="44" t="s">
        <v>3000</v>
      </c>
      <c r="G98" s="44" t="s">
        <v>3001</v>
      </c>
      <c r="H98" s="770">
        <v>41622</v>
      </c>
      <c r="I98" s="129" t="s">
        <v>871</v>
      </c>
      <c r="J98" s="44" t="s">
        <v>3002</v>
      </c>
      <c r="K98" s="189" t="s">
        <v>3003</v>
      </c>
      <c r="L98" s="117"/>
      <c r="M98" s="605" t="s">
        <v>18</v>
      </c>
      <c r="N98" s="605" t="s">
        <v>19</v>
      </c>
      <c r="O98" s="605" t="s">
        <v>19</v>
      </c>
      <c r="P98" s="1296" t="s">
        <v>3004</v>
      </c>
      <c r="Q98" s="1297"/>
      <c r="R98" s="1424"/>
      <c r="S98" s="1744"/>
    </row>
    <row r="99" spans="2:19" ht="30">
      <c r="B99" s="129" t="s">
        <v>2978</v>
      </c>
      <c r="C99" s="838" t="s">
        <v>2945</v>
      </c>
      <c r="D99" s="44" t="s">
        <v>3005</v>
      </c>
      <c r="E99" s="44">
        <v>34614491</v>
      </c>
      <c r="F99" s="44" t="s">
        <v>3006</v>
      </c>
      <c r="G99" s="44" t="s">
        <v>3007</v>
      </c>
      <c r="H99" s="770">
        <v>38899</v>
      </c>
      <c r="I99" s="129" t="s">
        <v>497</v>
      </c>
      <c r="J99" s="44" t="s">
        <v>3008</v>
      </c>
      <c r="K99" s="189" t="s">
        <v>3009</v>
      </c>
      <c r="L99" s="117"/>
      <c r="M99" s="605" t="s">
        <v>18</v>
      </c>
      <c r="N99" s="605" t="s">
        <v>19</v>
      </c>
      <c r="O99" s="605" t="s">
        <v>19</v>
      </c>
      <c r="P99" s="1296" t="s">
        <v>2949</v>
      </c>
      <c r="Q99" s="1297"/>
      <c r="R99" s="1424"/>
      <c r="S99" s="1744"/>
    </row>
    <row r="100" spans="2:19" ht="30">
      <c r="B100" s="129" t="s">
        <v>2978</v>
      </c>
      <c r="C100" s="838" t="s">
        <v>2945</v>
      </c>
      <c r="D100" s="44" t="s">
        <v>3010</v>
      </c>
      <c r="E100" s="44">
        <v>1061724050</v>
      </c>
      <c r="F100" s="44" t="s">
        <v>2974</v>
      </c>
      <c r="G100" s="44" t="s">
        <v>2975</v>
      </c>
      <c r="H100" s="770">
        <v>39794</v>
      </c>
      <c r="I100" s="129" t="s">
        <v>497</v>
      </c>
      <c r="J100" s="44" t="s">
        <v>3011</v>
      </c>
      <c r="K100" s="189" t="s">
        <v>3012</v>
      </c>
      <c r="L100" s="117"/>
      <c r="M100" s="605" t="s">
        <v>18</v>
      </c>
      <c r="N100" s="605" t="s">
        <v>19</v>
      </c>
      <c r="O100" s="605" t="s">
        <v>19</v>
      </c>
      <c r="P100" s="1296" t="s">
        <v>3013</v>
      </c>
      <c r="Q100" s="1297"/>
      <c r="R100" s="1612"/>
      <c r="S100" s="1613"/>
    </row>
    <row r="102" spans="2:19" ht="15.75" thickBot="1"/>
    <row r="103" spans="2:19" ht="27" thickBot="1">
      <c r="B103" s="1268" t="s">
        <v>118</v>
      </c>
      <c r="C103" s="1269"/>
      <c r="D103" s="1269"/>
      <c r="E103" s="1269"/>
      <c r="F103" s="1269"/>
      <c r="G103" s="1269"/>
      <c r="H103" s="1269"/>
      <c r="I103" s="1269"/>
      <c r="J103" s="1269"/>
      <c r="K103" s="1269"/>
      <c r="L103" s="1269"/>
      <c r="M103" s="1269"/>
      <c r="N103" s="1270"/>
    </row>
    <row r="106" spans="2:19" ht="46.15" customHeight="1">
      <c r="B106" s="115" t="s">
        <v>17</v>
      </c>
      <c r="C106" s="115" t="s">
        <v>119</v>
      </c>
      <c r="D106" s="1271" t="s">
        <v>82</v>
      </c>
      <c r="E106" s="1273"/>
    </row>
    <row r="107" spans="2:19" ht="46.9" customHeight="1">
      <c r="B107" s="129" t="s">
        <v>181</v>
      </c>
      <c r="C107" s="605" t="s">
        <v>18</v>
      </c>
      <c r="D107" s="1481"/>
      <c r="E107" s="1481"/>
    </row>
    <row r="110" spans="2:19" ht="26.25">
      <c r="B110" s="1256" t="s">
        <v>121</v>
      </c>
      <c r="C110" s="1257"/>
      <c r="D110" s="1257"/>
      <c r="E110" s="1257"/>
      <c r="F110" s="1257"/>
      <c r="G110" s="1257"/>
      <c r="H110" s="1257"/>
      <c r="I110" s="1257"/>
      <c r="J110" s="1257"/>
      <c r="K110" s="1257"/>
      <c r="L110" s="1257"/>
      <c r="M110" s="1257"/>
      <c r="N110" s="1257"/>
      <c r="O110" s="1257"/>
      <c r="P110" s="1257"/>
    </row>
    <row r="112" spans="2:19" ht="15.75" thickBot="1"/>
    <row r="113" spans="1:26" ht="27" thickBot="1">
      <c r="B113" s="1268" t="s">
        <v>122</v>
      </c>
      <c r="C113" s="1269"/>
      <c r="D113" s="1269"/>
      <c r="E113" s="1269"/>
      <c r="F113" s="1269"/>
      <c r="G113" s="1269"/>
      <c r="H113" s="1269"/>
      <c r="I113" s="1269"/>
      <c r="J113" s="1269"/>
      <c r="K113" s="1269"/>
      <c r="L113" s="1269"/>
      <c r="M113" s="1269"/>
      <c r="N113" s="1270"/>
    </row>
    <row r="115" spans="1:26" ht="15.75" thickBot="1">
      <c r="M115" s="51"/>
      <c r="N115" s="51"/>
    </row>
    <row r="116" spans="1:26" s="15" customFormat="1" ht="109.5" customHeight="1">
      <c r="B116" s="52" t="s">
        <v>33</v>
      </c>
      <c r="C116" s="52" t="s">
        <v>34</v>
      </c>
      <c r="D116" s="52" t="s">
        <v>35</v>
      </c>
      <c r="E116" s="52" t="s">
        <v>36</v>
      </c>
      <c r="F116" s="52" t="s">
        <v>37</v>
      </c>
      <c r="G116" s="52" t="s">
        <v>38</v>
      </c>
      <c r="H116" s="52" t="s">
        <v>39</v>
      </c>
      <c r="I116" s="52" t="s">
        <v>40</v>
      </c>
      <c r="J116" s="52" t="s">
        <v>41</v>
      </c>
      <c r="K116" s="52" t="s">
        <v>42</v>
      </c>
      <c r="L116" s="52" t="s">
        <v>43</v>
      </c>
      <c r="M116" s="53" t="s">
        <v>44</v>
      </c>
      <c r="N116" s="52" t="s">
        <v>45</v>
      </c>
      <c r="O116" s="52" t="s">
        <v>46</v>
      </c>
      <c r="P116" s="54" t="s">
        <v>47</v>
      </c>
      <c r="Q116" s="54" t="s">
        <v>48</v>
      </c>
    </row>
    <row r="117" spans="1:26" s="162" customFormat="1">
      <c r="A117" s="150">
        <v>1</v>
      </c>
      <c r="B117" s="153"/>
      <c r="C117" s="153"/>
      <c r="D117" s="153"/>
      <c r="E117" s="198"/>
      <c r="F117" s="155"/>
      <c r="G117" s="184"/>
      <c r="H117" s="840"/>
      <c r="I117" s="840"/>
      <c r="J117" s="157"/>
      <c r="K117" s="173"/>
      <c r="L117" s="157"/>
      <c r="M117" s="173"/>
      <c r="N117" s="173"/>
      <c r="O117" s="160"/>
      <c r="P117" s="160"/>
      <c r="Q117" s="1400"/>
      <c r="R117" s="175"/>
      <c r="S117" s="175"/>
      <c r="T117" s="175"/>
      <c r="U117" s="175"/>
      <c r="V117" s="175"/>
      <c r="W117" s="175"/>
      <c r="X117" s="175"/>
      <c r="Y117" s="175"/>
      <c r="Z117" s="175"/>
    </row>
    <row r="118" spans="1:26" s="162" customFormat="1">
      <c r="A118" s="150">
        <f>+A117+1</f>
        <v>2</v>
      </c>
      <c r="B118" s="153"/>
      <c r="C118" s="153"/>
      <c r="D118" s="153"/>
      <c r="E118" s="198"/>
      <c r="F118" s="155"/>
      <c r="G118" s="155"/>
      <c r="H118" s="156"/>
      <c r="I118" s="156"/>
      <c r="J118" s="157"/>
      <c r="K118" s="173"/>
      <c r="L118" s="157"/>
      <c r="M118" s="173"/>
      <c r="N118" s="173"/>
      <c r="O118" s="160"/>
      <c r="P118" s="160"/>
      <c r="Q118" s="1423"/>
      <c r="R118" s="175"/>
      <c r="S118" s="175"/>
      <c r="T118" s="175"/>
      <c r="U118" s="175"/>
      <c r="V118" s="175"/>
      <c r="W118" s="175"/>
      <c r="X118" s="175"/>
      <c r="Y118" s="175"/>
      <c r="Z118" s="175"/>
    </row>
    <row r="119" spans="1:26" s="162" customFormat="1">
      <c r="A119" s="150">
        <f t="shared" ref="A119:A124" si="2">+A118+1</f>
        <v>3</v>
      </c>
      <c r="B119" s="153"/>
      <c r="C119" s="153"/>
      <c r="D119" s="153"/>
      <c r="E119" s="198"/>
      <c r="F119" s="155"/>
      <c r="G119" s="155"/>
      <c r="H119" s="840"/>
      <c r="I119" s="840"/>
      <c r="J119" s="157"/>
      <c r="K119" s="173"/>
      <c r="L119" s="157"/>
      <c r="M119" s="173"/>
      <c r="N119" s="173"/>
      <c r="O119" s="160"/>
      <c r="P119" s="160"/>
      <c r="Q119" s="1401"/>
      <c r="R119" s="175"/>
      <c r="S119" s="175"/>
      <c r="T119" s="175"/>
      <c r="U119" s="175"/>
      <c r="V119" s="175"/>
      <c r="W119" s="175"/>
      <c r="X119" s="175"/>
      <c r="Y119" s="175"/>
      <c r="Z119" s="175"/>
    </row>
    <row r="120" spans="1:26" s="162" customFormat="1">
      <c r="A120" s="150">
        <f t="shared" si="2"/>
        <v>4</v>
      </c>
      <c r="B120" s="153"/>
      <c r="C120" s="152"/>
      <c r="D120" s="153"/>
      <c r="E120" s="154"/>
      <c r="F120" s="155"/>
      <c r="G120" s="155"/>
      <c r="H120" s="155"/>
      <c r="I120" s="157"/>
      <c r="J120" s="157"/>
      <c r="K120" s="173"/>
      <c r="L120" s="157"/>
      <c r="M120" s="173"/>
      <c r="N120" s="173"/>
      <c r="O120" s="160"/>
      <c r="P120" s="160"/>
      <c r="Q120" s="174"/>
      <c r="R120" s="175"/>
      <c r="S120" s="175"/>
      <c r="T120" s="175"/>
      <c r="U120" s="175"/>
      <c r="V120" s="175"/>
      <c r="W120" s="175"/>
      <c r="X120" s="175"/>
      <c r="Y120" s="175"/>
      <c r="Z120" s="175"/>
    </row>
    <row r="121" spans="1:26" s="162" customFormat="1">
      <c r="A121" s="150">
        <f t="shared" si="2"/>
        <v>5</v>
      </c>
      <c r="B121" s="153"/>
      <c r="C121" s="152"/>
      <c r="D121" s="153"/>
      <c r="E121" s="154"/>
      <c r="F121" s="155"/>
      <c r="G121" s="155"/>
      <c r="H121" s="155"/>
      <c r="I121" s="157"/>
      <c r="J121" s="157"/>
      <c r="K121" s="173"/>
      <c r="L121" s="157"/>
      <c r="M121" s="173"/>
      <c r="N121" s="173"/>
      <c r="O121" s="160"/>
      <c r="P121" s="160"/>
      <c r="Q121" s="174"/>
      <c r="R121" s="175"/>
      <c r="S121" s="175"/>
      <c r="T121" s="175"/>
      <c r="U121" s="175"/>
      <c r="V121" s="175"/>
      <c r="W121" s="175"/>
      <c r="X121" s="175"/>
      <c r="Y121" s="175"/>
      <c r="Z121" s="175"/>
    </row>
    <row r="122" spans="1:26" s="162" customFormat="1">
      <c r="A122" s="150">
        <f t="shared" si="2"/>
        <v>6</v>
      </c>
      <c r="B122" s="153"/>
      <c r="C122" s="152"/>
      <c r="D122" s="153"/>
      <c r="E122" s="154"/>
      <c r="F122" s="155"/>
      <c r="G122" s="155"/>
      <c r="H122" s="155"/>
      <c r="I122" s="157"/>
      <c r="J122" s="157"/>
      <c r="K122" s="173"/>
      <c r="L122" s="157"/>
      <c r="M122" s="173"/>
      <c r="N122" s="173"/>
      <c r="O122" s="160"/>
      <c r="P122" s="160"/>
      <c r="Q122" s="174"/>
      <c r="R122" s="175"/>
      <c r="S122" s="175"/>
      <c r="T122" s="175"/>
      <c r="U122" s="175"/>
      <c r="V122" s="175"/>
      <c r="W122" s="175"/>
      <c r="X122" s="175"/>
      <c r="Y122" s="175"/>
      <c r="Z122" s="175"/>
    </row>
    <row r="123" spans="1:26" s="162" customFormat="1">
      <c r="A123" s="150">
        <f t="shared" si="2"/>
        <v>7</v>
      </c>
      <c r="B123" s="153"/>
      <c r="C123" s="152"/>
      <c r="D123" s="153"/>
      <c r="E123" s="154"/>
      <c r="F123" s="155"/>
      <c r="G123" s="155"/>
      <c r="H123" s="155"/>
      <c r="I123" s="157"/>
      <c r="J123" s="157"/>
      <c r="K123" s="173"/>
      <c r="L123" s="157"/>
      <c r="M123" s="173"/>
      <c r="N123" s="173"/>
      <c r="O123" s="160"/>
      <c r="P123" s="160"/>
      <c r="Q123" s="174"/>
      <c r="R123" s="175"/>
      <c r="S123" s="175"/>
      <c r="T123" s="175"/>
      <c r="U123" s="175"/>
      <c r="V123" s="175"/>
      <c r="W123" s="175"/>
      <c r="X123" s="175"/>
      <c r="Y123" s="175"/>
      <c r="Z123" s="175"/>
    </row>
    <row r="124" spans="1:26" s="162" customFormat="1">
      <c r="A124" s="150">
        <f t="shared" si="2"/>
        <v>8</v>
      </c>
      <c r="B124" s="153"/>
      <c r="C124" s="152"/>
      <c r="D124" s="153"/>
      <c r="E124" s="154"/>
      <c r="F124" s="155"/>
      <c r="G124" s="155"/>
      <c r="H124" s="155"/>
      <c r="I124" s="157"/>
      <c r="J124" s="157"/>
      <c r="K124" s="173"/>
      <c r="L124" s="157"/>
      <c r="M124" s="173"/>
      <c r="N124" s="173"/>
      <c r="O124" s="160"/>
      <c r="P124" s="160"/>
      <c r="Q124" s="174"/>
      <c r="R124" s="175"/>
      <c r="S124" s="175"/>
      <c r="T124" s="175"/>
      <c r="U124" s="175"/>
      <c r="V124" s="175"/>
      <c r="W124" s="175"/>
      <c r="X124" s="175"/>
      <c r="Y124" s="175"/>
      <c r="Z124" s="175"/>
    </row>
    <row r="125" spans="1:26" s="162" customFormat="1">
      <c r="A125" s="150"/>
      <c r="B125" s="151" t="s">
        <v>28</v>
      </c>
      <c r="C125" s="152"/>
      <c r="D125" s="153"/>
      <c r="E125" s="154"/>
      <c r="F125" s="155"/>
      <c r="G125" s="155"/>
      <c r="H125" s="155"/>
      <c r="I125" s="157"/>
      <c r="J125" s="157"/>
      <c r="K125" s="158">
        <f t="shared" ref="K125" si="3">SUM(K117:K124)</f>
        <v>0</v>
      </c>
      <c r="L125" s="158">
        <f t="shared" ref="L125:N125" si="4">SUM(L117:L124)</f>
        <v>0</v>
      </c>
      <c r="M125" s="185">
        <f t="shared" si="4"/>
        <v>0</v>
      </c>
      <c r="N125" s="158">
        <f t="shared" si="4"/>
        <v>0</v>
      </c>
      <c r="O125" s="160"/>
      <c r="P125" s="160"/>
      <c r="Q125" s="161"/>
    </row>
    <row r="126" spans="1:26">
      <c r="B126" s="112"/>
      <c r="C126" s="112"/>
      <c r="D126" s="112"/>
      <c r="E126" s="163"/>
      <c r="F126" s="112"/>
      <c r="G126" s="112"/>
      <c r="H126" s="112"/>
      <c r="I126" s="112"/>
      <c r="J126" s="112"/>
      <c r="K126" s="112"/>
      <c r="L126" s="112"/>
      <c r="M126" s="112"/>
      <c r="N126" s="112"/>
      <c r="O126" s="112"/>
      <c r="P126" s="112"/>
    </row>
    <row r="127" spans="1:26" ht="18.75">
      <c r="B127" s="166" t="s">
        <v>123</v>
      </c>
      <c r="C127" s="176">
        <f>+K125</f>
        <v>0</v>
      </c>
      <c r="H127" s="168"/>
      <c r="I127" s="168"/>
      <c r="J127" s="168"/>
      <c r="K127" s="168"/>
      <c r="L127" s="168"/>
      <c r="M127" s="168"/>
      <c r="N127" s="112"/>
      <c r="O127" s="112"/>
      <c r="P127" s="112"/>
    </row>
    <row r="129" spans="2:17" ht="15.75" thickBot="1"/>
    <row r="130" spans="2:17" ht="37.15" customHeight="1" thickBot="1">
      <c r="B130" s="177" t="s">
        <v>124</v>
      </c>
      <c r="C130" s="142" t="s">
        <v>125</v>
      </c>
      <c r="D130" s="177" t="s">
        <v>27</v>
      </c>
      <c r="E130" s="142" t="s">
        <v>126</v>
      </c>
    </row>
    <row r="131" spans="2:17" ht="41.45" customHeight="1">
      <c r="B131" s="178" t="s">
        <v>127</v>
      </c>
      <c r="C131" s="179">
        <v>20</v>
      </c>
      <c r="D131" s="179">
        <v>0</v>
      </c>
      <c r="E131" s="1282">
        <f>+D131+D132+D133</f>
        <v>0</v>
      </c>
    </row>
    <row r="132" spans="2:17">
      <c r="B132" s="178" t="s">
        <v>128</v>
      </c>
      <c r="C132" s="118">
        <v>30</v>
      </c>
      <c r="D132" s="118">
        <v>0</v>
      </c>
      <c r="E132" s="1283"/>
    </row>
    <row r="133" spans="2:17" ht="15.75" thickBot="1">
      <c r="B133" s="178" t="s">
        <v>129</v>
      </c>
      <c r="C133" s="180">
        <v>40</v>
      </c>
      <c r="D133" s="180">
        <v>0</v>
      </c>
      <c r="E133" s="1284"/>
    </row>
    <row r="135" spans="2:17" ht="15.75" thickBot="1"/>
    <row r="136" spans="2:17" ht="27" thickBot="1">
      <c r="B136" s="1268" t="s">
        <v>130</v>
      </c>
      <c r="C136" s="1269"/>
      <c r="D136" s="1269"/>
      <c r="E136" s="1269"/>
      <c r="F136" s="1269"/>
      <c r="G136" s="1269"/>
      <c r="H136" s="1269"/>
      <c r="I136" s="1269"/>
      <c r="J136" s="1269"/>
      <c r="K136" s="1269"/>
      <c r="L136" s="1269"/>
      <c r="M136" s="1269"/>
      <c r="N136" s="1270"/>
    </row>
    <row r="138" spans="2:17" ht="76.5" customHeight="1">
      <c r="B138" s="114" t="s">
        <v>92</v>
      </c>
      <c r="C138" s="114" t="s">
        <v>93</v>
      </c>
      <c r="D138" s="114" t="s">
        <v>94</v>
      </c>
      <c r="E138" s="114" t="s">
        <v>95</v>
      </c>
      <c r="F138" s="114" t="s">
        <v>96</v>
      </c>
      <c r="G138" s="114" t="s">
        <v>97</v>
      </c>
      <c r="H138" s="114" t="s">
        <v>98</v>
      </c>
      <c r="I138" s="114" t="s">
        <v>99</v>
      </c>
      <c r="J138" s="1271" t="s">
        <v>100</v>
      </c>
      <c r="K138" s="1272"/>
      <c r="L138" s="1273"/>
      <c r="M138" s="114" t="s">
        <v>101</v>
      </c>
      <c r="N138" s="114" t="s">
        <v>102</v>
      </c>
      <c r="O138" s="114" t="s">
        <v>103</v>
      </c>
      <c r="P138" s="1271" t="s">
        <v>82</v>
      </c>
      <c r="Q138" s="1273"/>
    </row>
    <row r="139" spans="2:17" ht="60.75" customHeight="1">
      <c r="B139" s="213" t="s">
        <v>1135</v>
      </c>
      <c r="C139" s="213"/>
      <c r="D139" s="119"/>
      <c r="E139" s="119"/>
      <c r="F139" s="119"/>
      <c r="G139" s="119"/>
      <c r="H139" s="119"/>
      <c r="I139" s="120"/>
      <c r="J139" s="46" t="s">
        <v>189</v>
      </c>
      <c r="K139" s="188" t="s">
        <v>190</v>
      </c>
      <c r="L139" s="122" t="s">
        <v>191</v>
      </c>
      <c r="M139" s="44"/>
      <c r="N139" s="44"/>
      <c r="O139" s="44"/>
      <c r="P139" s="1298" t="s">
        <v>3014</v>
      </c>
      <c r="Q139" s="1299"/>
    </row>
    <row r="140" spans="2:17" ht="60.75" customHeight="1">
      <c r="B140" s="213" t="s">
        <v>461</v>
      </c>
      <c r="C140" s="213"/>
      <c r="D140" s="119"/>
      <c r="E140" s="119"/>
      <c r="F140" s="119"/>
      <c r="G140" s="119"/>
      <c r="H140" s="119"/>
      <c r="I140" s="120"/>
      <c r="J140" s="46"/>
      <c r="K140" s="188"/>
      <c r="L140" s="122"/>
      <c r="M140" s="44"/>
      <c r="N140" s="44"/>
      <c r="O140" s="44"/>
      <c r="P140" s="1306"/>
      <c r="Q140" s="1307"/>
    </row>
    <row r="141" spans="2:17" ht="33.6" customHeight="1">
      <c r="B141" s="213" t="s">
        <v>2360</v>
      </c>
      <c r="C141" s="213"/>
      <c r="D141" s="119"/>
      <c r="E141" s="119"/>
      <c r="F141" s="119"/>
      <c r="G141" s="119"/>
      <c r="H141" s="119"/>
      <c r="I141" s="120"/>
      <c r="J141" s="46"/>
      <c r="K141" s="122"/>
      <c r="L141" s="122"/>
      <c r="M141" s="44"/>
      <c r="N141" s="44"/>
      <c r="O141" s="44"/>
      <c r="P141" s="1308"/>
      <c r="Q141" s="1309"/>
    </row>
    <row r="144" spans="2:17" ht="15.75" thickBot="1"/>
    <row r="145" spans="2:7" ht="54" customHeight="1">
      <c r="B145" s="615" t="s">
        <v>17</v>
      </c>
      <c r="C145" s="615" t="s">
        <v>124</v>
      </c>
      <c r="D145" s="114" t="s">
        <v>125</v>
      </c>
      <c r="E145" s="615" t="s">
        <v>27</v>
      </c>
      <c r="F145" s="142" t="s">
        <v>138</v>
      </c>
      <c r="G145" s="143"/>
    </row>
    <row r="146" spans="2:7" ht="111" customHeight="1">
      <c r="B146" s="1285" t="s">
        <v>139</v>
      </c>
      <c r="C146" s="144" t="s">
        <v>140</v>
      </c>
      <c r="D146" s="605">
        <v>25</v>
      </c>
      <c r="E146" s="605">
        <v>0</v>
      </c>
      <c r="F146" s="1286">
        <f>+E146+E147+E148</f>
        <v>0</v>
      </c>
      <c r="G146" s="145"/>
    </row>
    <row r="147" spans="2:7" ht="105" customHeight="1">
      <c r="B147" s="1285"/>
      <c r="C147" s="144" t="s">
        <v>141</v>
      </c>
      <c r="D147" s="602">
        <v>25</v>
      </c>
      <c r="E147" s="605">
        <v>0</v>
      </c>
      <c r="F147" s="1287"/>
      <c r="G147" s="145"/>
    </row>
    <row r="148" spans="2:7" ht="63.75" customHeight="1">
      <c r="B148" s="1285"/>
      <c r="C148" s="144" t="s">
        <v>142</v>
      </c>
      <c r="D148" s="605">
        <v>10</v>
      </c>
      <c r="E148" s="605">
        <v>0</v>
      </c>
      <c r="F148" s="1288"/>
      <c r="G148" s="145"/>
    </row>
    <row r="149" spans="2:7">
      <c r="C149"/>
    </row>
    <row r="152" spans="2:7">
      <c r="B152" s="42" t="s">
        <v>143</v>
      </c>
    </row>
    <row r="155" spans="2:7">
      <c r="B155" s="43" t="s">
        <v>17</v>
      </c>
      <c r="C155" s="43" t="s">
        <v>26</v>
      </c>
      <c r="D155" s="615" t="s">
        <v>27</v>
      </c>
      <c r="E155" s="615" t="s">
        <v>28</v>
      </c>
    </row>
    <row r="156" spans="2:7" ht="61.5" customHeight="1">
      <c r="B156" s="49" t="s">
        <v>144</v>
      </c>
      <c r="C156" s="50">
        <v>40</v>
      </c>
      <c r="D156" s="605">
        <f>+E131</f>
        <v>0</v>
      </c>
      <c r="E156" s="1265">
        <f>+D156+D157</f>
        <v>0</v>
      </c>
    </row>
    <row r="157" spans="2:7" ht="68.25" customHeight="1">
      <c r="B157" s="49" t="s">
        <v>145</v>
      </c>
      <c r="C157" s="50">
        <v>60</v>
      </c>
      <c r="D157" s="605">
        <f>+F146</f>
        <v>0</v>
      </c>
      <c r="E157" s="1266"/>
    </row>
  </sheetData>
  <mergeCells count="58">
    <mergeCell ref="E156:E157"/>
    <mergeCell ref="D107:E107"/>
    <mergeCell ref="B110:P110"/>
    <mergeCell ref="B113:N113"/>
    <mergeCell ref="Q117:Q119"/>
    <mergeCell ref="E131:E133"/>
    <mergeCell ref="B136:N136"/>
    <mergeCell ref="J138:L138"/>
    <mergeCell ref="P138:Q138"/>
    <mergeCell ref="P139:Q141"/>
    <mergeCell ref="B146:B148"/>
    <mergeCell ref="F146:F148"/>
    <mergeCell ref="D106:E106"/>
    <mergeCell ref="P91:Q91"/>
    <mergeCell ref="P92:Q92"/>
    <mergeCell ref="P93:Q93"/>
    <mergeCell ref="P94:Q94"/>
    <mergeCell ref="P95:Q95"/>
    <mergeCell ref="P96:Q96"/>
    <mergeCell ref="P97:Q97"/>
    <mergeCell ref="P98:Q98"/>
    <mergeCell ref="P99:Q99"/>
    <mergeCell ref="P100:Q100"/>
    <mergeCell ref="B103:N103"/>
    <mergeCell ref="J85:L85"/>
    <mergeCell ref="P85:Q85"/>
    <mergeCell ref="R85:S85"/>
    <mergeCell ref="P86:Q86"/>
    <mergeCell ref="R86:S86"/>
    <mergeCell ref="P87:Q87"/>
    <mergeCell ref="R87:S100"/>
    <mergeCell ref="P88:Q88"/>
    <mergeCell ref="P89:Q89"/>
    <mergeCell ref="P90:Q90"/>
    <mergeCell ref="B80:N80"/>
    <mergeCell ref="M53:N53"/>
    <mergeCell ref="Q57:Q59"/>
    <mergeCell ref="B62:B63"/>
    <mergeCell ref="C62:C63"/>
    <mergeCell ref="D62:E62"/>
    <mergeCell ref="C66:N66"/>
    <mergeCell ref="B68:N68"/>
    <mergeCell ref="O71:P71"/>
    <mergeCell ref="O72:P72"/>
    <mergeCell ref="O73:P73"/>
    <mergeCell ref="O74:P74"/>
    <mergeCell ref="E48:E49"/>
    <mergeCell ref="B1:N1"/>
    <mergeCell ref="B4:P4"/>
    <mergeCell ref="B6:P6"/>
    <mergeCell ref="C8:N8"/>
    <mergeCell ref="C9:N9"/>
    <mergeCell ref="C10:N10"/>
    <mergeCell ref="C11:N11"/>
    <mergeCell ref="C12:E12"/>
    <mergeCell ref="B16:C29"/>
    <mergeCell ref="G17:G30"/>
    <mergeCell ref="B30:C30"/>
  </mergeCells>
  <dataValidations count="2">
    <dataValidation type="list" allowBlank="1" showInputMessage="1" showErrorMessage="1" sqref="WVE983073 A65569 IS65569 SO65569 ACK65569 AMG65569 AWC65569 BFY65569 BPU65569 BZQ65569 CJM65569 CTI65569 DDE65569 DNA65569 DWW65569 EGS65569 EQO65569 FAK65569 FKG65569 FUC65569 GDY65569 GNU65569 GXQ65569 HHM65569 HRI65569 IBE65569 ILA65569 IUW65569 JES65569 JOO65569 JYK65569 KIG65569 KSC65569 LBY65569 LLU65569 LVQ65569 MFM65569 MPI65569 MZE65569 NJA65569 NSW65569 OCS65569 OMO65569 OWK65569 PGG65569 PQC65569 PZY65569 QJU65569 QTQ65569 RDM65569 RNI65569 RXE65569 SHA65569 SQW65569 TAS65569 TKO65569 TUK65569 UEG65569 UOC65569 UXY65569 VHU65569 VRQ65569 WBM65569 WLI65569 WVE65569 A131105 IS131105 SO131105 ACK131105 AMG131105 AWC131105 BFY131105 BPU131105 BZQ131105 CJM131105 CTI131105 DDE131105 DNA131105 DWW131105 EGS131105 EQO131105 FAK131105 FKG131105 FUC131105 GDY131105 GNU131105 GXQ131105 HHM131105 HRI131105 IBE131105 ILA131105 IUW131105 JES131105 JOO131105 JYK131105 KIG131105 KSC131105 LBY131105 LLU131105 LVQ131105 MFM131105 MPI131105 MZE131105 NJA131105 NSW131105 OCS131105 OMO131105 OWK131105 PGG131105 PQC131105 PZY131105 QJU131105 QTQ131105 RDM131105 RNI131105 RXE131105 SHA131105 SQW131105 TAS131105 TKO131105 TUK131105 UEG131105 UOC131105 UXY131105 VHU131105 VRQ131105 WBM131105 WLI131105 WVE131105 A196641 IS196641 SO196641 ACK196641 AMG196641 AWC196641 BFY196641 BPU196641 BZQ196641 CJM196641 CTI196641 DDE196641 DNA196641 DWW196641 EGS196641 EQO196641 FAK196641 FKG196641 FUC196641 GDY196641 GNU196641 GXQ196641 HHM196641 HRI196641 IBE196641 ILA196641 IUW196641 JES196641 JOO196641 JYK196641 KIG196641 KSC196641 LBY196641 LLU196641 LVQ196641 MFM196641 MPI196641 MZE196641 NJA196641 NSW196641 OCS196641 OMO196641 OWK196641 PGG196641 PQC196641 PZY196641 QJU196641 QTQ196641 RDM196641 RNI196641 RXE196641 SHA196641 SQW196641 TAS196641 TKO196641 TUK196641 UEG196641 UOC196641 UXY196641 VHU196641 VRQ196641 WBM196641 WLI196641 WVE196641 A262177 IS262177 SO262177 ACK262177 AMG262177 AWC262177 BFY262177 BPU262177 BZQ262177 CJM262177 CTI262177 DDE262177 DNA262177 DWW262177 EGS262177 EQO262177 FAK262177 FKG262177 FUC262177 GDY262177 GNU262177 GXQ262177 HHM262177 HRI262177 IBE262177 ILA262177 IUW262177 JES262177 JOO262177 JYK262177 KIG262177 KSC262177 LBY262177 LLU262177 LVQ262177 MFM262177 MPI262177 MZE262177 NJA262177 NSW262177 OCS262177 OMO262177 OWK262177 PGG262177 PQC262177 PZY262177 QJU262177 QTQ262177 RDM262177 RNI262177 RXE262177 SHA262177 SQW262177 TAS262177 TKO262177 TUK262177 UEG262177 UOC262177 UXY262177 VHU262177 VRQ262177 WBM262177 WLI262177 WVE262177 A327713 IS327713 SO327713 ACK327713 AMG327713 AWC327713 BFY327713 BPU327713 BZQ327713 CJM327713 CTI327713 DDE327713 DNA327713 DWW327713 EGS327713 EQO327713 FAK327713 FKG327713 FUC327713 GDY327713 GNU327713 GXQ327713 HHM327713 HRI327713 IBE327713 ILA327713 IUW327713 JES327713 JOO327713 JYK327713 KIG327713 KSC327713 LBY327713 LLU327713 LVQ327713 MFM327713 MPI327713 MZE327713 NJA327713 NSW327713 OCS327713 OMO327713 OWK327713 PGG327713 PQC327713 PZY327713 QJU327713 QTQ327713 RDM327713 RNI327713 RXE327713 SHA327713 SQW327713 TAS327713 TKO327713 TUK327713 UEG327713 UOC327713 UXY327713 VHU327713 VRQ327713 WBM327713 WLI327713 WVE327713 A393249 IS393249 SO393249 ACK393249 AMG393249 AWC393249 BFY393249 BPU393249 BZQ393249 CJM393249 CTI393249 DDE393249 DNA393249 DWW393249 EGS393249 EQO393249 FAK393249 FKG393249 FUC393249 GDY393249 GNU393249 GXQ393249 HHM393249 HRI393249 IBE393249 ILA393249 IUW393249 JES393249 JOO393249 JYK393249 KIG393249 KSC393249 LBY393249 LLU393249 LVQ393249 MFM393249 MPI393249 MZE393249 NJA393249 NSW393249 OCS393249 OMO393249 OWK393249 PGG393249 PQC393249 PZY393249 QJU393249 QTQ393249 RDM393249 RNI393249 RXE393249 SHA393249 SQW393249 TAS393249 TKO393249 TUK393249 UEG393249 UOC393249 UXY393249 VHU393249 VRQ393249 WBM393249 WLI393249 WVE393249 A458785 IS458785 SO458785 ACK458785 AMG458785 AWC458785 BFY458785 BPU458785 BZQ458785 CJM458785 CTI458785 DDE458785 DNA458785 DWW458785 EGS458785 EQO458785 FAK458785 FKG458785 FUC458785 GDY458785 GNU458785 GXQ458785 HHM458785 HRI458785 IBE458785 ILA458785 IUW458785 JES458785 JOO458785 JYK458785 KIG458785 KSC458785 LBY458785 LLU458785 LVQ458785 MFM458785 MPI458785 MZE458785 NJA458785 NSW458785 OCS458785 OMO458785 OWK458785 PGG458785 PQC458785 PZY458785 QJU458785 QTQ458785 RDM458785 RNI458785 RXE458785 SHA458785 SQW458785 TAS458785 TKO458785 TUK458785 UEG458785 UOC458785 UXY458785 VHU458785 VRQ458785 WBM458785 WLI458785 WVE458785 A524321 IS524321 SO524321 ACK524321 AMG524321 AWC524321 BFY524321 BPU524321 BZQ524321 CJM524321 CTI524321 DDE524321 DNA524321 DWW524321 EGS524321 EQO524321 FAK524321 FKG524321 FUC524321 GDY524321 GNU524321 GXQ524321 HHM524321 HRI524321 IBE524321 ILA524321 IUW524321 JES524321 JOO524321 JYK524321 KIG524321 KSC524321 LBY524321 LLU524321 LVQ524321 MFM524321 MPI524321 MZE524321 NJA524321 NSW524321 OCS524321 OMO524321 OWK524321 PGG524321 PQC524321 PZY524321 QJU524321 QTQ524321 RDM524321 RNI524321 RXE524321 SHA524321 SQW524321 TAS524321 TKO524321 TUK524321 UEG524321 UOC524321 UXY524321 VHU524321 VRQ524321 WBM524321 WLI524321 WVE524321 A589857 IS589857 SO589857 ACK589857 AMG589857 AWC589857 BFY589857 BPU589857 BZQ589857 CJM589857 CTI589857 DDE589857 DNA589857 DWW589857 EGS589857 EQO589857 FAK589857 FKG589857 FUC589857 GDY589857 GNU589857 GXQ589857 HHM589857 HRI589857 IBE589857 ILA589857 IUW589857 JES589857 JOO589857 JYK589857 KIG589857 KSC589857 LBY589857 LLU589857 LVQ589857 MFM589857 MPI589857 MZE589857 NJA589857 NSW589857 OCS589857 OMO589857 OWK589857 PGG589857 PQC589857 PZY589857 QJU589857 QTQ589857 RDM589857 RNI589857 RXE589857 SHA589857 SQW589857 TAS589857 TKO589857 TUK589857 UEG589857 UOC589857 UXY589857 VHU589857 VRQ589857 WBM589857 WLI589857 WVE589857 A655393 IS655393 SO655393 ACK655393 AMG655393 AWC655393 BFY655393 BPU655393 BZQ655393 CJM655393 CTI655393 DDE655393 DNA655393 DWW655393 EGS655393 EQO655393 FAK655393 FKG655393 FUC655393 GDY655393 GNU655393 GXQ655393 HHM655393 HRI655393 IBE655393 ILA655393 IUW655393 JES655393 JOO655393 JYK655393 KIG655393 KSC655393 LBY655393 LLU655393 LVQ655393 MFM655393 MPI655393 MZE655393 NJA655393 NSW655393 OCS655393 OMO655393 OWK655393 PGG655393 PQC655393 PZY655393 QJU655393 QTQ655393 RDM655393 RNI655393 RXE655393 SHA655393 SQW655393 TAS655393 TKO655393 TUK655393 UEG655393 UOC655393 UXY655393 VHU655393 VRQ655393 WBM655393 WLI655393 WVE655393 A720929 IS720929 SO720929 ACK720929 AMG720929 AWC720929 BFY720929 BPU720929 BZQ720929 CJM720929 CTI720929 DDE720929 DNA720929 DWW720929 EGS720929 EQO720929 FAK720929 FKG720929 FUC720929 GDY720929 GNU720929 GXQ720929 HHM720929 HRI720929 IBE720929 ILA720929 IUW720929 JES720929 JOO720929 JYK720929 KIG720929 KSC720929 LBY720929 LLU720929 LVQ720929 MFM720929 MPI720929 MZE720929 NJA720929 NSW720929 OCS720929 OMO720929 OWK720929 PGG720929 PQC720929 PZY720929 QJU720929 QTQ720929 RDM720929 RNI720929 RXE720929 SHA720929 SQW720929 TAS720929 TKO720929 TUK720929 UEG720929 UOC720929 UXY720929 VHU720929 VRQ720929 WBM720929 WLI720929 WVE720929 A786465 IS786465 SO786465 ACK786465 AMG786465 AWC786465 BFY786465 BPU786465 BZQ786465 CJM786465 CTI786465 DDE786465 DNA786465 DWW786465 EGS786465 EQO786465 FAK786465 FKG786465 FUC786465 GDY786465 GNU786465 GXQ786465 HHM786465 HRI786465 IBE786465 ILA786465 IUW786465 JES786465 JOO786465 JYK786465 KIG786465 KSC786465 LBY786465 LLU786465 LVQ786465 MFM786465 MPI786465 MZE786465 NJA786465 NSW786465 OCS786465 OMO786465 OWK786465 PGG786465 PQC786465 PZY786465 QJU786465 QTQ786465 RDM786465 RNI786465 RXE786465 SHA786465 SQW786465 TAS786465 TKO786465 TUK786465 UEG786465 UOC786465 UXY786465 VHU786465 VRQ786465 WBM786465 WLI786465 WVE786465 A852001 IS852001 SO852001 ACK852001 AMG852001 AWC852001 BFY852001 BPU852001 BZQ852001 CJM852001 CTI852001 DDE852001 DNA852001 DWW852001 EGS852001 EQO852001 FAK852001 FKG852001 FUC852001 GDY852001 GNU852001 GXQ852001 HHM852001 HRI852001 IBE852001 ILA852001 IUW852001 JES852001 JOO852001 JYK852001 KIG852001 KSC852001 LBY852001 LLU852001 LVQ852001 MFM852001 MPI852001 MZE852001 NJA852001 NSW852001 OCS852001 OMO852001 OWK852001 PGG852001 PQC852001 PZY852001 QJU852001 QTQ852001 RDM852001 RNI852001 RXE852001 SHA852001 SQW852001 TAS852001 TKO852001 TUK852001 UEG852001 UOC852001 UXY852001 VHU852001 VRQ852001 WBM852001 WLI852001 WVE852001 A917537 IS917537 SO917537 ACK917537 AMG917537 AWC917537 BFY917537 BPU917537 BZQ917537 CJM917537 CTI917537 DDE917537 DNA917537 DWW917537 EGS917537 EQO917537 FAK917537 FKG917537 FUC917537 GDY917537 GNU917537 GXQ917537 HHM917537 HRI917537 IBE917537 ILA917537 IUW917537 JES917537 JOO917537 JYK917537 KIG917537 KSC917537 LBY917537 LLU917537 LVQ917537 MFM917537 MPI917537 MZE917537 NJA917537 NSW917537 OCS917537 OMO917537 OWK917537 PGG917537 PQC917537 PZY917537 QJU917537 QTQ917537 RDM917537 RNI917537 RXE917537 SHA917537 SQW917537 TAS917537 TKO917537 TUK917537 UEG917537 UOC917537 UXY917537 VHU917537 VRQ917537 WBM917537 WLI917537 WVE917537 A983073 IS983073 SO983073 ACK983073 AMG983073 AWC983073 BFY983073 BPU983073 BZQ983073 CJM983073 CTI983073 DDE983073 DNA983073 DWW983073 EGS983073 EQO983073 FAK983073 FKG983073 FUC983073 GDY983073 GNU983073 GXQ983073 HHM983073 HRI983073 IBE983073 ILA983073 IUW983073 JES983073 JOO983073 JYK983073 KIG983073 KSC983073 LBY983073 LLU983073 LVQ983073 MFM983073 MPI983073 MZE983073 NJA983073 NSW983073 OCS983073 OMO983073 OWK983073 PGG983073 PQC983073 PZY983073 QJU983073 QTQ983073 RDM983073 RNI983073 RXE983073 SHA983073 SQW983073 TAS983073 TKO983073 TUK983073 UEG983073 UOC983073 UXY983073 VHU983073 VRQ983073 WBM983073 WLI983073 WVE32:WVE52 WLI32:WLI52 WBM32:WBM52 VRQ32:VRQ52 VHU32:VHU52 UXY32:UXY52 UOC32:UOC52 UEG32:UEG52 TUK32:TUK52 TKO32:TKO52 TAS32:TAS52 SQW32:SQW52 SHA32:SHA52 RXE32:RXE52 RNI32:RNI52 RDM32:RDM52 QTQ32:QTQ52 QJU32:QJU52 PZY32:PZY52 PQC32:PQC52 PGG32:PGG52 OWK32:OWK52 OMO32:OMO52 OCS32:OCS52 NSW32:NSW52 NJA32:NJA52 MZE32:MZE52 MPI32:MPI52 MFM32:MFM52 LVQ32:LVQ52 LLU32:LLU52 LBY32:LBY52 KSC32:KSC52 KIG32:KIG52 JYK32:JYK52 JOO32:JOO52 JES32:JES52 IUW32:IUW52 ILA32:ILA52 IBE32:IBE52 HRI32:HRI52 HHM32:HHM52 GXQ32:GXQ52 GNU32:GNU52 GDY32:GDY52 FUC32:FUC52 FKG32:FKG52 FAK32:FAK52 EQO32:EQO52 EGS32:EGS52 DWW32:DWW52 DNA32:DNA52 DDE32:DDE52 CTI32:CTI52 CJM32:CJM52 BZQ32:BZQ52 BPU32:BPU52 BFY32:BFY52 AWC32:AWC52 AMG32:AMG52 ACK32:ACK52 SO32:SO52 IS32:IS52 A32:A52">
      <formula1>"1,2,3,4,5"</formula1>
    </dataValidation>
    <dataValidation type="decimal" allowBlank="1" showInputMessage="1" showErrorMessage="1" sqref="WVH983073 WLL983073 C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C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C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C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C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C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C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C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C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C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C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C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C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C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C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WVH32:WVH52 WLL32:WLL52 WBP32:WBP52 VRT32:VRT52 VHX32:VHX52 UYB32:UYB52 UOF32:UOF52 UEJ32:UEJ52 TUN32:TUN52 TKR32:TKR52 TAV32:TAV52 SQZ32:SQZ52 SHD32:SHD52 RXH32:RXH52 RNL32:RNL52 RDP32:RDP52 QTT32:QTT52 QJX32:QJX52 QAB32:QAB52 PQF32:PQF52 PGJ32:PGJ52 OWN32:OWN52 OMR32:OMR52 OCV32:OCV52 NSZ32:NSZ52 NJD32:NJD52 MZH32:MZH52 MPL32:MPL52 MFP32:MFP52 LVT32:LVT52 LLX32:LLX52 LCB32:LCB52 KSF32:KSF52 KIJ32:KIJ52 JYN32:JYN52 JOR32:JOR52 JEV32:JEV52 IUZ32:IUZ52 ILD32:ILD52 IBH32:IBH52 HRL32:HRL52 HHP32:HHP52 GXT32:GXT52 GNX32:GNX52 GEB32:GEB52 FUF32:FUF52 FKJ32:FKJ52 FAN32:FAN52 EQR32:EQR52 EGV32:EGV52 DWZ32:DWZ52 DND32:DND52 DDH32:DDH52 CTL32:CTL52 CJP32:CJP52 BZT32:BZT52 BPX32:BPX52 BGB32:BGB52 AWF32:AWF52 AMJ32:AMJ52 ACN32:ACN52 SR32:SR52 IV32:IV52">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98"/>
  <sheetViews>
    <sheetView zoomScale="59" zoomScaleNormal="59" workbookViewId="0">
      <selection activeCell="B24" sqref="B24"/>
    </sheetView>
  </sheetViews>
  <sheetFormatPr baseColWidth="10" defaultRowHeight="15"/>
  <cols>
    <col min="1" max="1" width="3.140625" style="1" bestFit="1" customWidth="1"/>
    <col min="2" max="2" width="102.7109375" style="1" bestFit="1" customWidth="1"/>
    <col min="3" max="3" width="33.5703125" style="15" customWidth="1"/>
    <col min="4" max="4" width="33.7109375" style="1" customWidth="1"/>
    <col min="5" max="5" width="25" style="235" customWidth="1"/>
    <col min="6" max="6" width="29.7109375" style="234" customWidth="1"/>
    <col min="7" max="7" width="29.7109375" style="236" customWidth="1"/>
    <col min="8" max="8" width="24.5703125" style="237" customWidth="1"/>
    <col min="9" max="9" width="34.42578125" style="234" bestFit="1" customWidth="1"/>
    <col min="10" max="10" width="23.5703125" style="234" customWidth="1"/>
    <col min="11" max="11" width="14.7109375" style="234" bestFit="1" customWidth="1"/>
    <col min="12" max="12" width="20.140625" style="234" customWidth="1"/>
    <col min="13" max="13" width="18.7109375" style="234" customWidth="1"/>
    <col min="14" max="14" width="22.140625" style="234" customWidth="1"/>
    <col min="15" max="15" width="26.140625" style="234" customWidth="1"/>
    <col min="16" max="16" width="19.5703125" style="234" bestFit="1" customWidth="1"/>
    <col min="17" max="17" width="30.28515625" style="234"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1:26" ht="26.25">
      <c r="B2" s="1256" t="s">
        <v>0</v>
      </c>
      <c r="C2" s="1257"/>
      <c r="D2" s="1257"/>
      <c r="E2" s="1257"/>
      <c r="F2" s="1257"/>
      <c r="G2" s="1257"/>
      <c r="H2" s="1257"/>
      <c r="I2" s="1257"/>
      <c r="J2" s="1257"/>
      <c r="K2" s="1257"/>
      <c r="L2" s="1257"/>
      <c r="M2" s="1257"/>
      <c r="N2" s="1257"/>
      <c r="O2" s="1257"/>
      <c r="P2" s="1257"/>
    </row>
    <row r="4" spans="1:26" ht="26.25">
      <c r="B4" s="1256" t="s">
        <v>1</v>
      </c>
      <c r="C4" s="1257"/>
      <c r="D4" s="1257"/>
      <c r="E4" s="1257"/>
      <c r="F4" s="1257"/>
      <c r="G4" s="1257"/>
      <c r="H4" s="1257"/>
      <c r="I4" s="1257"/>
      <c r="J4" s="1257"/>
      <c r="K4" s="1257"/>
      <c r="L4" s="1257"/>
      <c r="M4" s="1257"/>
      <c r="N4" s="1257"/>
      <c r="O4" s="1257"/>
      <c r="P4" s="1257"/>
    </row>
    <row r="5" spans="1:26" ht="15.75" thickBot="1"/>
    <row r="6" spans="1:26" ht="21.75" thickBot="1">
      <c r="B6" s="2" t="s">
        <v>2</v>
      </c>
      <c r="C6" s="1258" t="s">
        <v>5685</v>
      </c>
      <c r="D6" s="1258"/>
      <c r="E6" s="1258"/>
      <c r="F6" s="1258"/>
      <c r="G6" s="1258"/>
      <c r="H6" s="1258"/>
      <c r="I6" s="1258"/>
      <c r="J6" s="1258"/>
      <c r="K6" s="1258"/>
      <c r="L6" s="1258"/>
      <c r="M6" s="1258"/>
      <c r="N6" s="1259"/>
    </row>
    <row r="7" spans="1:26" ht="16.5" thickBot="1">
      <c r="B7" s="5" t="s">
        <v>4</v>
      </c>
      <c r="C7" s="1258" t="s">
        <v>5686</v>
      </c>
      <c r="D7" s="1258"/>
      <c r="E7" s="1258"/>
      <c r="F7" s="1258"/>
      <c r="G7" s="1258"/>
      <c r="H7" s="1258"/>
      <c r="I7" s="1258"/>
      <c r="J7" s="1258"/>
      <c r="K7" s="1258"/>
      <c r="L7" s="1258"/>
      <c r="M7" s="1258"/>
      <c r="N7" s="1259"/>
    </row>
    <row r="8" spans="1:26" s="234" customFormat="1" ht="16.5" thickBot="1">
      <c r="A8" s="1"/>
      <c r="B8" s="5" t="s">
        <v>5</v>
      </c>
      <c r="C8" s="1258" t="s">
        <v>5687</v>
      </c>
      <c r="D8" s="1258"/>
      <c r="E8" s="1258"/>
      <c r="F8" s="1258"/>
      <c r="G8" s="1258"/>
      <c r="H8" s="1258"/>
      <c r="I8" s="1258"/>
      <c r="J8" s="1258"/>
      <c r="K8" s="1258"/>
      <c r="L8" s="1258"/>
      <c r="M8" s="1258"/>
      <c r="N8" s="1259"/>
      <c r="R8" s="1"/>
      <c r="S8" s="1"/>
      <c r="T8" s="1"/>
      <c r="U8" s="1"/>
      <c r="V8" s="1"/>
      <c r="W8" s="1"/>
      <c r="X8" s="1"/>
      <c r="Y8" s="1"/>
      <c r="Z8" s="1"/>
    </row>
    <row r="9" spans="1:26" s="234" customFormat="1" ht="16.5" thickBot="1">
      <c r="A9" s="1"/>
      <c r="B9" s="5" t="s">
        <v>6</v>
      </c>
      <c r="C9" s="1258" t="s">
        <v>5688</v>
      </c>
      <c r="D9" s="1258"/>
      <c r="E9" s="1258"/>
      <c r="F9" s="1258"/>
      <c r="G9" s="1258"/>
      <c r="H9" s="1258"/>
      <c r="I9" s="1258"/>
      <c r="J9" s="1258"/>
      <c r="K9" s="1258"/>
      <c r="L9" s="1258"/>
      <c r="M9" s="1258"/>
      <c r="N9" s="1259"/>
      <c r="R9" s="1"/>
      <c r="S9" s="1"/>
      <c r="T9" s="1"/>
      <c r="U9" s="1"/>
      <c r="V9" s="1"/>
      <c r="W9" s="1"/>
      <c r="X9" s="1"/>
      <c r="Y9" s="1"/>
      <c r="Z9" s="1"/>
    </row>
    <row r="10" spans="1:26" s="234" customFormat="1" ht="16.5" thickBot="1">
      <c r="A10" s="1"/>
      <c r="B10" s="5" t="s">
        <v>7</v>
      </c>
      <c r="C10" s="1260">
        <v>2</v>
      </c>
      <c r="D10" s="1260"/>
      <c r="E10" s="1261"/>
      <c r="F10" s="238"/>
      <c r="G10" s="863"/>
      <c r="H10" s="239"/>
      <c r="I10" s="238"/>
      <c r="J10" s="238"/>
      <c r="K10" s="238"/>
      <c r="L10" s="238"/>
      <c r="M10" s="238"/>
      <c r="N10" s="241"/>
      <c r="R10" s="1"/>
      <c r="S10" s="1"/>
      <c r="T10" s="1"/>
      <c r="U10" s="1"/>
      <c r="V10" s="1"/>
      <c r="W10" s="1"/>
      <c r="X10" s="1"/>
      <c r="Y10" s="1"/>
      <c r="Z10" s="1"/>
    </row>
    <row r="11" spans="1:26" s="234" customFormat="1" ht="16.5" thickBot="1">
      <c r="A11" s="1"/>
      <c r="B11" s="8" t="s">
        <v>8</v>
      </c>
      <c r="C11" s="9">
        <v>41977</v>
      </c>
      <c r="D11" s="10"/>
      <c r="E11" s="242"/>
      <c r="F11" s="242"/>
      <c r="G11" s="10"/>
      <c r="H11" s="243"/>
      <c r="I11" s="242"/>
      <c r="J11" s="242"/>
      <c r="K11" s="242"/>
      <c r="L11" s="242"/>
      <c r="M11" s="242"/>
      <c r="N11" s="245"/>
      <c r="R11" s="1"/>
      <c r="S11" s="1"/>
      <c r="T11" s="1"/>
      <c r="U11" s="1"/>
      <c r="V11" s="1"/>
      <c r="W11" s="1"/>
      <c r="X11" s="1"/>
      <c r="Y11" s="1"/>
      <c r="Z11" s="1"/>
    </row>
    <row r="12" spans="1:26" s="234" customFormat="1" ht="15.75">
      <c r="A12" s="1"/>
      <c r="B12" s="12"/>
      <c r="C12" s="246"/>
      <c r="D12" s="14"/>
      <c r="E12" s="247"/>
      <c r="F12" s="247"/>
      <c r="G12" s="14"/>
      <c r="H12" s="248"/>
      <c r="N12" s="247"/>
      <c r="R12" s="1"/>
      <c r="S12" s="1"/>
      <c r="T12" s="1"/>
      <c r="U12" s="1"/>
      <c r="V12" s="1"/>
      <c r="W12" s="1"/>
      <c r="X12" s="1"/>
      <c r="Y12" s="1"/>
      <c r="Z12" s="1"/>
    </row>
    <row r="13" spans="1:26" s="234" customFormat="1">
      <c r="A13" s="1"/>
      <c r="B13" s="1"/>
      <c r="C13" s="15"/>
      <c r="D13" s="1"/>
      <c r="E13" s="235"/>
      <c r="G13" s="236"/>
      <c r="H13" s="237"/>
      <c r="N13" s="249"/>
      <c r="R13" s="1"/>
      <c r="S13" s="1"/>
      <c r="T13" s="1"/>
      <c r="U13" s="1"/>
      <c r="V13" s="1"/>
      <c r="W13" s="1"/>
      <c r="X13" s="1"/>
      <c r="Y13" s="1"/>
      <c r="Z13" s="1"/>
    </row>
    <row r="14" spans="1:26" s="234" customFormat="1" ht="45.75" customHeight="1">
      <c r="A14" s="1"/>
      <c r="B14" s="1262" t="s">
        <v>9</v>
      </c>
      <c r="C14" s="1262"/>
      <c r="D14" s="861" t="s">
        <v>10</v>
      </c>
      <c r="E14" s="250" t="s">
        <v>11</v>
      </c>
      <c r="F14" s="251" t="s">
        <v>12</v>
      </c>
      <c r="G14" s="1230"/>
      <c r="H14" s="237"/>
      <c r="I14" s="253"/>
      <c r="J14" s="253"/>
      <c r="K14" s="253"/>
      <c r="L14" s="253"/>
      <c r="M14" s="253"/>
      <c r="N14" s="249"/>
      <c r="R14" s="1"/>
      <c r="S14" s="1"/>
      <c r="T14" s="1"/>
      <c r="U14" s="1"/>
      <c r="V14" s="1"/>
      <c r="W14" s="1"/>
      <c r="X14" s="1"/>
      <c r="Y14" s="1"/>
      <c r="Z14" s="1"/>
    </row>
    <row r="15" spans="1:26" s="234" customFormat="1">
      <c r="A15" s="1"/>
      <c r="B15" s="1262"/>
      <c r="C15" s="1262"/>
      <c r="D15" s="861"/>
      <c r="E15" s="208"/>
      <c r="F15" s="254"/>
      <c r="G15" s="1231"/>
      <c r="H15" s="237"/>
      <c r="I15" s="256"/>
      <c r="J15" s="256"/>
      <c r="K15" s="256"/>
      <c r="L15" s="256"/>
      <c r="M15" s="256"/>
      <c r="N15" s="249"/>
      <c r="R15" s="1"/>
      <c r="S15" s="1"/>
      <c r="T15" s="1"/>
      <c r="U15" s="1"/>
      <c r="V15" s="1"/>
      <c r="W15" s="1"/>
      <c r="X15" s="1"/>
      <c r="Y15" s="1"/>
      <c r="Z15" s="1"/>
    </row>
    <row r="16" spans="1:26" s="234" customFormat="1">
      <c r="A16" s="1"/>
      <c r="B16" s="1262"/>
      <c r="C16" s="1262"/>
      <c r="D16" s="861">
        <v>2</v>
      </c>
      <c r="E16" s="208">
        <v>2088281000</v>
      </c>
      <c r="F16" s="254">
        <v>1000</v>
      </c>
      <c r="G16" s="1231"/>
      <c r="H16" s="237"/>
      <c r="I16" s="256"/>
      <c r="J16" s="256"/>
      <c r="K16" s="256"/>
      <c r="L16" s="256"/>
      <c r="M16" s="256"/>
      <c r="N16" s="249"/>
      <c r="R16" s="1"/>
      <c r="S16" s="1"/>
      <c r="T16" s="1"/>
      <c r="U16" s="1"/>
      <c r="V16" s="1"/>
      <c r="W16" s="1"/>
      <c r="X16" s="1"/>
      <c r="Y16" s="1"/>
      <c r="Z16" s="1"/>
    </row>
    <row r="17" spans="1:26" s="234" customFormat="1">
      <c r="A17" s="1"/>
      <c r="B17" s="1262"/>
      <c r="C17" s="1262"/>
      <c r="D17" s="861"/>
      <c r="E17" s="208"/>
      <c r="F17" s="254"/>
      <c r="G17" s="1231"/>
      <c r="H17" s="237"/>
      <c r="I17" s="256"/>
      <c r="J17" s="256"/>
      <c r="K17" s="256"/>
      <c r="L17" s="256"/>
      <c r="M17" s="256"/>
      <c r="N17" s="249"/>
      <c r="R17" s="1"/>
      <c r="S17" s="1"/>
      <c r="T17" s="1"/>
      <c r="U17" s="1"/>
      <c r="V17" s="1"/>
      <c r="W17" s="1"/>
      <c r="X17" s="1"/>
      <c r="Y17" s="1"/>
      <c r="Z17" s="1"/>
    </row>
    <row r="18" spans="1:26" s="234" customFormat="1">
      <c r="A18" s="1"/>
      <c r="B18" s="1262"/>
      <c r="C18" s="1262"/>
      <c r="D18" s="861"/>
      <c r="E18" s="257"/>
      <c r="F18" s="254"/>
      <c r="G18" s="1231"/>
      <c r="H18" s="258"/>
      <c r="I18" s="256"/>
      <c r="J18" s="256"/>
      <c r="K18" s="256"/>
      <c r="L18" s="256"/>
      <c r="M18" s="256"/>
      <c r="R18" s="1"/>
      <c r="S18" s="1"/>
      <c r="T18" s="1"/>
      <c r="U18" s="1"/>
      <c r="V18" s="1"/>
      <c r="W18" s="1"/>
      <c r="X18" s="1"/>
      <c r="Y18" s="1"/>
      <c r="Z18" s="1"/>
    </row>
    <row r="19" spans="1:26" s="234" customFormat="1">
      <c r="A19" s="1"/>
      <c r="B19" s="1262"/>
      <c r="C19" s="1262"/>
      <c r="D19" s="861"/>
      <c r="E19" s="257"/>
      <c r="F19" s="254"/>
      <c r="G19" s="1231"/>
      <c r="H19" s="258"/>
      <c r="I19" s="256"/>
      <c r="J19" s="256"/>
      <c r="K19" s="256"/>
      <c r="L19" s="256"/>
      <c r="M19" s="256"/>
      <c r="R19" s="1"/>
      <c r="S19" s="1"/>
      <c r="T19" s="1"/>
      <c r="U19" s="1"/>
      <c r="V19" s="1"/>
      <c r="W19" s="1"/>
      <c r="X19" s="1"/>
      <c r="Y19" s="1"/>
      <c r="Z19" s="1"/>
    </row>
    <row r="20" spans="1:26" s="234" customFormat="1">
      <c r="A20" s="1"/>
      <c r="B20" s="1262"/>
      <c r="C20" s="1262"/>
      <c r="D20" s="861"/>
      <c r="E20" s="257"/>
      <c r="F20" s="254"/>
      <c r="G20" s="1231"/>
      <c r="H20" s="258"/>
      <c r="R20" s="1"/>
      <c r="S20" s="1"/>
      <c r="T20" s="1"/>
      <c r="U20" s="1"/>
      <c r="V20" s="1"/>
      <c r="W20" s="1"/>
      <c r="X20" s="1"/>
      <c r="Y20" s="1"/>
      <c r="Z20" s="1"/>
    </row>
    <row r="21" spans="1:26" s="234" customFormat="1">
      <c r="A21" s="1"/>
      <c r="B21" s="1262"/>
      <c r="C21" s="1262"/>
      <c r="D21" s="861"/>
      <c r="E21" s="257"/>
      <c r="F21" s="254"/>
      <c r="G21" s="1231"/>
      <c r="H21" s="258"/>
      <c r="R21" s="1"/>
      <c r="S21" s="1"/>
      <c r="T21" s="1"/>
      <c r="U21" s="1"/>
      <c r="V21" s="1"/>
      <c r="W21" s="1"/>
      <c r="X21" s="1"/>
      <c r="Y21" s="1"/>
      <c r="Z21" s="1"/>
    </row>
    <row r="22" spans="1:26" s="234" customFormat="1" ht="15.75" thickBot="1">
      <c r="A22" s="1"/>
      <c r="B22" s="1263" t="s">
        <v>13</v>
      </c>
      <c r="C22" s="1264"/>
      <c r="D22" s="861"/>
      <c r="E22" s="29">
        <f>SUM(E15:E21)</f>
        <v>2088281000</v>
      </c>
      <c r="F22" s="259">
        <f>SUM(F15:F21)</f>
        <v>1000</v>
      </c>
      <c r="G22" s="1231"/>
      <c r="H22" s="258"/>
      <c r="R22" s="1"/>
      <c r="S22" s="1"/>
      <c r="T22" s="1"/>
      <c r="U22" s="1"/>
      <c r="V22" s="1"/>
      <c r="W22" s="1"/>
      <c r="X22" s="1"/>
      <c r="Y22" s="1"/>
      <c r="Z22" s="1"/>
    </row>
    <row r="23" spans="1:26" s="234" customFormat="1" ht="55.5" customHeight="1" thickBot="1">
      <c r="A23" s="30"/>
      <c r="B23" s="31" t="s">
        <v>14</v>
      </c>
      <c r="C23" s="260" t="s">
        <v>15</v>
      </c>
      <c r="D23" s="1"/>
      <c r="E23" s="252"/>
      <c r="F23" s="253"/>
      <c r="G23" s="261"/>
      <c r="H23" s="262"/>
      <c r="I23" s="264"/>
      <c r="J23" s="264"/>
      <c r="K23" s="264"/>
      <c r="L23" s="264"/>
      <c r="M23" s="264"/>
      <c r="R23" s="1"/>
      <c r="S23" s="1"/>
      <c r="T23" s="1"/>
      <c r="U23" s="1"/>
      <c r="V23" s="1"/>
      <c r="W23" s="1"/>
      <c r="X23" s="1"/>
      <c r="Y23" s="1"/>
      <c r="Z23" s="1"/>
    </row>
    <row r="24" spans="1:26" s="234" customFormat="1" ht="15.75" thickBot="1">
      <c r="A24" s="33">
        <v>1</v>
      </c>
      <c r="B24" s="1"/>
      <c r="C24" s="1232">
        <f>F22*80%</f>
        <v>800</v>
      </c>
      <c r="D24" s="647"/>
      <c r="E24" s="781">
        <f>E22</f>
        <v>2088281000</v>
      </c>
      <c r="F24" s="268"/>
      <c r="G24" s="269"/>
      <c r="H24" s="270"/>
      <c r="I24" s="264"/>
      <c r="J24" s="264"/>
      <c r="K24" s="264"/>
      <c r="L24" s="264"/>
      <c r="M24" s="264"/>
      <c r="R24" s="1"/>
      <c r="S24" s="1"/>
      <c r="T24" s="1"/>
      <c r="U24" s="1"/>
      <c r="V24" s="1"/>
      <c r="W24" s="1"/>
      <c r="X24" s="1"/>
      <c r="Y24" s="1"/>
      <c r="Z24" s="1"/>
    </row>
    <row r="25" spans="1:26" s="234" customFormat="1">
      <c r="A25" s="873"/>
      <c r="B25" s="1"/>
      <c r="C25" s="271"/>
      <c r="D25" s="23"/>
      <c r="E25" s="272"/>
      <c r="F25" s="268"/>
      <c r="G25" s="269"/>
      <c r="H25" s="270"/>
      <c r="I25" s="264"/>
      <c r="J25" s="264"/>
      <c r="K25" s="264"/>
      <c r="L25" s="264"/>
      <c r="M25" s="264"/>
      <c r="R25" s="1"/>
      <c r="S25" s="1"/>
      <c r="T25" s="1"/>
      <c r="U25" s="1"/>
      <c r="V25" s="1"/>
      <c r="W25" s="1"/>
      <c r="X25" s="1"/>
      <c r="Y25" s="1"/>
      <c r="Z25" s="1"/>
    </row>
    <row r="26" spans="1:26" s="234" customFormat="1">
      <c r="A26" s="873"/>
      <c r="B26" s="1"/>
      <c r="C26" s="271"/>
      <c r="D26" s="23"/>
      <c r="E26" s="272"/>
      <c r="F26" s="268"/>
      <c r="G26" s="269"/>
      <c r="H26" s="270"/>
      <c r="I26" s="264"/>
      <c r="J26" s="264"/>
      <c r="K26" s="264"/>
      <c r="L26" s="264"/>
      <c r="M26" s="264"/>
      <c r="R26" s="1"/>
      <c r="S26" s="1"/>
      <c r="T26" s="1"/>
      <c r="U26" s="1"/>
      <c r="V26" s="1"/>
      <c r="W26" s="1"/>
      <c r="X26" s="1"/>
      <c r="Y26" s="1"/>
      <c r="Z26" s="1"/>
    </row>
    <row r="27" spans="1:26" s="234" customFormat="1">
      <c r="A27" s="873"/>
      <c r="B27" s="42" t="s">
        <v>16</v>
      </c>
      <c r="C27" s="141"/>
      <c r="D27"/>
      <c r="E27" s="273"/>
      <c r="F27" s="274"/>
      <c r="G27" s="275"/>
      <c r="H27" s="276"/>
      <c r="N27" s="249"/>
      <c r="R27" s="1"/>
      <c r="S27" s="1"/>
      <c r="T27" s="1"/>
      <c r="U27" s="1"/>
      <c r="V27" s="1"/>
      <c r="W27" s="1"/>
      <c r="X27" s="1"/>
      <c r="Y27" s="1"/>
      <c r="Z27" s="1"/>
    </row>
    <row r="28" spans="1:26" s="234" customFormat="1">
      <c r="A28" s="873"/>
      <c r="B28"/>
      <c r="C28" s="141"/>
      <c r="D28"/>
      <c r="E28" s="273"/>
      <c r="F28" s="274"/>
      <c r="G28" s="275"/>
      <c r="H28" s="276"/>
      <c r="N28" s="249"/>
      <c r="R28" s="1"/>
      <c r="S28" s="1"/>
      <c r="T28" s="1"/>
      <c r="U28" s="1"/>
      <c r="V28" s="1"/>
      <c r="W28" s="1"/>
      <c r="X28" s="1"/>
      <c r="Y28" s="1"/>
      <c r="Z28" s="1"/>
    </row>
    <row r="29" spans="1:26" s="234" customFormat="1">
      <c r="A29" s="873"/>
      <c r="B29" s="43" t="s">
        <v>17</v>
      </c>
      <c r="C29" s="43" t="s">
        <v>18</v>
      </c>
      <c r="D29" s="43" t="s">
        <v>19</v>
      </c>
      <c r="E29" s="273"/>
      <c r="F29" s="274"/>
      <c r="G29" s="275"/>
      <c r="H29" s="276"/>
      <c r="N29" s="249"/>
      <c r="R29" s="1"/>
      <c r="S29" s="1"/>
      <c r="T29" s="1"/>
      <c r="U29" s="1"/>
      <c r="V29" s="1"/>
      <c r="W29" s="1"/>
      <c r="X29" s="1"/>
      <c r="Y29" s="1"/>
      <c r="Z29" s="1"/>
    </row>
    <row r="30" spans="1:26" s="234" customFormat="1">
      <c r="A30" s="873"/>
      <c r="B30" s="117" t="s">
        <v>20</v>
      </c>
      <c r="C30" s="1171" t="s">
        <v>184</v>
      </c>
      <c r="D30" s="44"/>
      <c r="E30" s="273"/>
      <c r="F30" s="274"/>
      <c r="G30" s="275"/>
      <c r="H30" s="276"/>
      <c r="N30" s="249"/>
      <c r="R30" s="1"/>
      <c r="S30" s="1"/>
      <c r="T30" s="1"/>
      <c r="U30" s="1"/>
      <c r="V30" s="1"/>
      <c r="W30" s="1"/>
      <c r="X30" s="1"/>
      <c r="Y30" s="1"/>
      <c r="Z30" s="1"/>
    </row>
    <row r="31" spans="1:26" s="234" customFormat="1">
      <c r="A31" s="873"/>
      <c r="B31" s="117" t="s">
        <v>21</v>
      </c>
      <c r="C31" s="1171" t="s">
        <v>184</v>
      </c>
      <c r="D31" s="44"/>
      <c r="E31" s="273"/>
      <c r="F31" s="274"/>
      <c r="G31" s="275"/>
      <c r="H31" s="276"/>
      <c r="N31" s="249"/>
      <c r="R31" s="1"/>
      <c r="S31" s="1"/>
      <c r="T31" s="1"/>
      <c r="U31" s="1"/>
      <c r="V31" s="1"/>
      <c r="W31" s="1"/>
      <c r="X31" s="1"/>
      <c r="Y31" s="1"/>
      <c r="Z31" s="1"/>
    </row>
    <row r="32" spans="1:26" s="234" customFormat="1">
      <c r="A32" s="873"/>
      <c r="B32" s="44" t="s">
        <v>22</v>
      </c>
      <c r="C32" s="1171"/>
      <c r="D32" s="44" t="s">
        <v>184</v>
      </c>
      <c r="E32" s="273"/>
      <c r="F32" s="274"/>
      <c r="G32" s="275"/>
      <c r="H32" s="276"/>
      <c r="N32" s="249"/>
      <c r="R32" s="1"/>
      <c r="S32" s="1"/>
      <c r="T32" s="1"/>
      <c r="U32" s="1"/>
      <c r="V32" s="1"/>
      <c r="W32" s="1"/>
      <c r="X32" s="1"/>
      <c r="Y32" s="1"/>
      <c r="Z32" s="1"/>
    </row>
    <row r="33" spans="1:26" s="234" customFormat="1">
      <c r="A33" s="873"/>
      <c r="B33" s="44" t="s">
        <v>23</v>
      </c>
      <c r="C33" s="1171"/>
      <c r="D33" s="44" t="s">
        <v>184</v>
      </c>
      <c r="E33" s="273"/>
      <c r="F33" s="274"/>
      <c r="G33" s="275"/>
      <c r="H33" s="276"/>
      <c r="N33" s="249"/>
      <c r="R33" s="1"/>
      <c r="S33" s="1"/>
      <c r="T33" s="1"/>
      <c r="U33" s="1"/>
      <c r="V33" s="1"/>
      <c r="W33" s="1"/>
      <c r="X33" s="1"/>
      <c r="Y33" s="1"/>
      <c r="Z33" s="1"/>
    </row>
    <row r="34" spans="1:26" s="234" customFormat="1">
      <c r="A34" s="873"/>
      <c r="B34" s="44" t="s">
        <v>466</v>
      </c>
      <c r="C34" s="1171" t="s">
        <v>184</v>
      </c>
      <c r="D34" s="44"/>
      <c r="E34" s="273"/>
      <c r="F34" s="274"/>
      <c r="G34" s="275"/>
      <c r="H34" s="276"/>
      <c r="N34" s="249"/>
      <c r="R34" s="1"/>
      <c r="S34" s="1"/>
      <c r="T34" s="1"/>
      <c r="U34" s="1"/>
      <c r="V34" s="1"/>
      <c r="W34" s="1"/>
      <c r="X34" s="1"/>
      <c r="Y34" s="1"/>
      <c r="Z34" s="1"/>
    </row>
    <row r="35" spans="1:26" s="234" customFormat="1">
      <c r="A35" s="873"/>
      <c r="B35" s="32"/>
      <c r="C35" s="404"/>
      <c r="D35" s="32"/>
      <c r="E35" s="273"/>
      <c r="F35" s="274"/>
      <c r="G35" s="275"/>
      <c r="H35" s="276"/>
      <c r="N35" s="249"/>
      <c r="R35" s="1"/>
      <c r="S35" s="1"/>
      <c r="T35" s="1"/>
      <c r="U35" s="1"/>
      <c r="V35" s="1"/>
      <c r="W35" s="1"/>
      <c r="X35" s="1"/>
      <c r="Y35" s="1"/>
      <c r="Z35" s="1"/>
    </row>
    <row r="36" spans="1:26" s="234" customFormat="1">
      <c r="A36" s="873"/>
      <c r="B36"/>
      <c r="C36" s="141"/>
      <c r="D36"/>
      <c r="E36" s="273"/>
      <c r="F36" s="274"/>
      <c r="G36" s="275"/>
      <c r="H36" s="276"/>
      <c r="N36" s="249"/>
      <c r="R36" s="1"/>
      <c r="S36" s="1"/>
      <c r="T36" s="1"/>
      <c r="U36" s="1"/>
      <c r="V36" s="1"/>
      <c r="W36" s="1"/>
      <c r="X36" s="1"/>
      <c r="Y36" s="1"/>
      <c r="Z36" s="1"/>
    </row>
    <row r="37" spans="1:26" s="234" customFormat="1">
      <c r="A37" s="873"/>
      <c r="B37"/>
      <c r="C37" s="141"/>
      <c r="D37"/>
      <c r="E37" s="273"/>
      <c r="F37" s="274"/>
      <c r="G37" s="275"/>
      <c r="H37" s="276"/>
      <c r="N37" s="249"/>
      <c r="R37" s="1"/>
      <c r="S37" s="1"/>
      <c r="T37" s="1"/>
      <c r="U37" s="1"/>
      <c r="V37" s="1"/>
      <c r="W37" s="1"/>
      <c r="X37" s="1"/>
      <c r="Y37" s="1"/>
      <c r="Z37" s="1"/>
    </row>
    <row r="38" spans="1:26" s="234" customFormat="1">
      <c r="A38" s="873"/>
      <c r="B38" s="42" t="s">
        <v>25</v>
      </c>
      <c r="C38" s="141"/>
      <c r="D38"/>
      <c r="E38" s="273"/>
      <c r="F38" s="274"/>
      <c r="G38" s="275"/>
      <c r="H38" s="276"/>
      <c r="N38" s="249"/>
      <c r="R38" s="1"/>
      <c r="S38" s="1"/>
      <c r="T38" s="1"/>
      <c r="U38" s="1"/>
      <c r="V38" s="1"/>
      <c r="W38" s="1"/>
      <c r="X38" s="1"/>
      <c r="Y38" s="1"/>
      <c r="Z38" s="1"/>
    </row>
    <row r="39" spans="1:26" s="234" customFormat="1">
      <c r="A39" s="873"/>
      <c r="B39"/>
      <c r="C39" s="141"/>
      <c r="D39"/>
      <c r="E39" s="273"/>
      <c r="F39" s="274"/>
      <c r="G39" s="275"/>
      <c r="H39" s="276"/>
      <c r="N39" s="249"/>
      <c r="R39" s="1"/>
      <c r="S39" s="1"/>
      <c r="T39" s="1"/>
      <c r="U39" s="1"/>
      <c r="V39" s="1"/>
      <c r="W39" s="1"/>
      <c r="X39" s="1"/>
      <c r="Y39" s="1"/>
      <c r="Z39" s="1"/>
    </row>
    <row r="40" spans="1:26" s="234" customFormat="1">
      <c r="A40" s="873"/>
      <c r="B40"/>
      <c r="C40" s="141"/>
      <c r="D40"/>
      <c r="E40" s="273"/>
      <c r="F40" s="274"/>
      <c r="G40" s="275"/>
      <c r="H40" s="276"/>
      <c r="N40" s="249"/>
      <c r="R40" s="1"/>
      <c r="S40" s="1"/>
      <c r="T40" s="1"/>
      <c r="U40" s="1"/>
      <c r="V40" s="1"/>
      <c r="W40" s="1"/>
      <c r="X40" s="1"/>
      <c r="Y40" s="1"/>
      <c r="Z40" s="1"/>
    </row>
    <row r="41" spans="1:26" s="234" customFormat="1">
      <c r="A41" s="873"/>
      <c r="B41" s="43" t="s">
        <v>17</v>
      </c>
      <c r="C41" s="43" t="s">
        <v>26</v>
      </c>
      <c r="D41" s="879" t="s">
        <v>27</v>
      </c>
      <c r="E41" s="277" t="s">
        <v>28</v>
      </c>
      <c r="F41" s="274"/>
      <c r="G41" s="275"/>
      <c r="H41" s="276"/>
      <c r="N41" s="249"/>
      <c r="R41" s="1"/>
      <c r="S41" s="1"/>
      <c r="T41" s="1"/>
      <c r="U41" s="1"/>
      <c r="V41" s="1"/>
      <c r="W41" s="1"/>
      <c r="X41" s="1"/>
      <c r="Y41" s="1"/>
      <c r="Z41" s="1"/>
    </row>
    <row r="42" spans="1:26" s="234" customFormat="1" ht="28.5">
      <c r="A42" s="873"/>
      <c r="B42" s="49" t="s">
        <v>29</v>
      </c>
      <c r="C42" s="50">
        <v>40</v>
      </c>
      <c r="D42" s="1171">
        <v>0</v>
      </c>
      <c r="E42" s="1540">
        <f>+D42+D43</f>
        <v>0</v>
      </c>
      <c r="F42" s="274"/>
      <c r="G42" s="275"/>
      <c r="H42" s="276"/>
      <c r="N42" s="249"/>
      <c r="R42" s="1"/>
      <c r="S42" s="1"/>
      <c r="T42" s="1"/>
      <c r="U42" s="1"/>
      <c r="V42" s="1"/>
      <c r="W42" s="1"/>
      <c r="X42" s="1"/>
      <c r="Y42" s="1"/>
      <c r="Z42" s="1"/>
    </row>
    <row r="43" spans="1:26" s="234" customFormat="1" ht="42.75">
      <c r="A43" s="873"/>
      <c r="B43" s="49" t="s">
        <v>30</v>
      </c>
      <c r="C43" s="50">
        <v>60</v>
      </c>
      <c r="D43" s="858">
        <v>0</v>
      </c>
      <c r="E43" s="1543"/>
      <c r="F43" s="274"/>
      <c r="G43" s="275"/>
      <c r="H43" s="276"/>
      <c r="N43" s="249"/>
      <c r="R43" s="1"/>
      <c r="S43" s="1"/>
      <c r="T43" s="1"/>
      <c r="U43" s="1"/>
      <c r="V43" s="1"/>
      <c r="W43" s="1"/>
      <c r="X43" s="1"/>
      <c r="Y43" s="1"/>
      <c r="Z43" s="1"/>
    </row>
    <row r="44" spans="1:26" s="234" customFormat="1">
      <c r="A44" s="873"/>
      <c r="B44" s="1"/>
      <c r="C44" s="271"/>
      <c r="D44" s="23"/>
      <c r="E44" s="272"/>
      <c r="F44" s="268"/>
      <c r="G44" s="269"/>
      <c r="H44" s="270"/>
      <c r="I44" s="264"/>
      <c r="J44" s="264"/>
      <c r="K44" s="264"/>
      <c r="L44" s="264"/>
      <c r="M44" s="264"/>
      <c r="R44" s="1"/>
      <c r="S44" s="1"/>
      <c r="T44" s="1"/>
      <c r="U44" s="1"/>
      <c r="V44" s="1"/>
      <c r="W44" s="1"/>
      <c r="X44" s="1"/>
      <c r="Y44" s="1"/>
      <c r="Z44" s="1"/>
    </row>
    <row r="45" spans="1:26" s="234" customFormat="1">
      <c r="A45" s="873"/>
      <c r="B45" s="1"/>
      <c r="C45" s="271"/>
      <c r="D45" s="23"/>
      <c r="E45" s="272"/>
      <c r="F45" s="268"/>
      <c r="G45" s="269"/>
      <c r="H45" s="270"/>
      <c r="I45" s="264"/>
      <c r="J45" s="264"/>
      <c r="K45" s="264"/>
      <c r="L45" s="264"/>
      <c r="M45" s="264"/>
      <c r="R45" s="1"/>
      <c r="S45" s="1"/>
      <c r="T45" s="1"/>
      <c r="U45" s="1"/>
      <c r="V45" s="1"/>
      <c r="W45" s="1"/>
      <c r="X45" s="1"/>
      <c r="Y45" s="1"/>
      <c r="Z45" s="1"/>
    </row>
    <row r="46" spans="1:26" s="234" customFormat="1">
      <c r="A46" s="873"/>
      <c r="B46" s="1"/>
      <c r="C46" s="271"/>
      <c r="D46" s="23"/>
      <c r="E46" s="272"/>
      <c r="F46" s="268"/>
      <c r="G46" s="269"/>
      <c r="H46" s="270"/>
      <c r="I46" s="264"/>
      <c r="J46" s="264"/>
      <c r="K46" s="264"/>
      <c r="L46" s="264"/>
      <c r="M46" s="264"/>
      <c r="R46" s="1"/>
      <c r="S46" s="1"/>
      <c r="T46" s="1"/>
      <c r="U46" s="1"/>
      <c r="V46" s="1"/>
      <c r="W46" s="1"/>
      <c r="X46" s="1"/>
      <c r="Y46" s="1"/>
      <c r="Z46" s="1"/>
    </row>
    <row r="47" spans="1:26" s="234" customFormat="1" ht="15.75" thickBot="1">
      <c r="A47" s="1"/>
      <c r="B47" s="1"/>
      <c r="C47" s="15"/>
      <c r="D47" s="1"/>
      <c r="E47" s="235"/>
      <c r="G47" s="236"/>
      <c r="H47" s="237"/>
      <c r="M47" s="1636"/>
      <c r="N47" s="1636"/>
      <c r="R47" s="1"/>
      <c r="S47" s="1"/>
      <c r="T47" s="1"/>
      <c r="U47" s="1"/>
      <c r="V47" s="1"/>
      <c r="W47" s="1"/>
      <c r="X47" s="1"/>
      <c r="Y47" s="1"/>
      <c r="Z47" s="1"/>
    </row>
    <row r="48" spans="1:26" s="234" customFormat="1">
      <c r="A48" s="1"/>
      <c r="B48" s="42" t="s">
        <v>32</v>
      </c>
      <c r="C48" s="15"/>
      <c r="D48" s="1"/>
      <c r="E48" s="235"/>
      <c r="G48" s="236"/>
      <c r="H48" s="237"/>
      <c r="M48" s="279"/>
      <c r="N48" s="279"/>
      <c r="R48" s="1"/>
      <c r="S48" s="1"/>
      <c r="T48" s="1"/>
      <c r="U48" s="1"/>
      <c r="V48" s="1"/>
      <c r="W48" s="1"/>
      <c r="X48" s="1"/>
      <c r="Y48" s="1"/>
      <c r="Z48" s="1"/>
    </row>
    <row r="49" spans="1:26" s="234" customFormat="1" ht="15.75" thickBot="1">
      <c r="A49" s="1"/>
      <c r="B49" s="1"/>
      <c r="C49" s="15"/>
      <c r="D49" s="1"/>
      <c r="E49" s="235"/>
      <c r="G49" s="236"/>
      <c r="H49" s="237"/>
      <c r="M49" s="279"/>
      <c r="N49" s="279"/>
      <c r="R49" s="1"/>
      <c r="S49" s="1"/>
      <c r="T49" s="1"/>
      <c r="U49" s="1"/>
      <c r="V49" s="1"/>
      <c r="W49" s="1"/>
      <c r="X49" s="1"/>
      <c r="Y49" s="1"/>
      <c r="Z49" s="1"/>
    </row>
    <row r="50" spans="1:26" s="15" customFormat="1" ht="109.5" customHeight="1">
      <c r="B50" s="52" t="s">
        <v>33</v>
      </c>
      <c r="C50" s="52" t="s">
        <v>34</v>
      </c>
      <c r="D50" s="52" t="s">
        <v>35</v>
      </c>
      <c r="E50" s="280" t="s">
        <v>36</v>
      </c>
      <c r="F50" s="281" t="s">
        <v>37</v>
      </c>
      <c r="G50" s="282" t="s">
        <v>38</v>
      </c>
      <c r="H50" s="280" t="s">
        <v>39</v>
      </c>
      <c r="I50" s="281" t="s">
        <v>40</v>
      </c>
      <c r="J50" s="281" t="s">
        <v>41</v>
      </c>
      <c r="K50" s="281" t="s">
        <v>42</v>
      </c>
      <c r="L50" s="281" t="s">
        <v>43</v>
      </c>
      <c r="M50" s="281" t="s">
        <v>44</v>
      </c>
      <c r="N50" s="281" t="s">
        <v>45</v>
      </c>
      <c r="O50" s="281" t="s">
        <v>46</v>
      </c>
      <c r="P50" s="284" t="s">
        <v>47</v>
      </c>
      <c r="Q50" s="284" t="s">
        <v>48</v>
      </c>
    </row>
    <row r="51" spans="1:26" s="296" customFormat="1" ht="71.25">
      <c r="A51" s="285">
        <v>1</v>
      </c>
      <c r="B51" s="297" t="s">
        <v>5689</v>
      </c>
      <c r="C51" s="405" t="s">
        <v>5690</v>
      </c>
      <c r="D51" s="299" t="s">
        <v>49</v>
      </c>
      <c r="E51" s="300" t="s">
        <v>5691</v>
      </c>
      <c r="F51" s="294" t="s">
        <v>18</v>
      </c>
      <c r="G51" s="303" t="s">
        <v>223</v>
      </c>
      <c r="H51" s="301">
        <v>40195</v>
      </c>
      <c r="I51" s="406">
        <v>40543</v>
      </c>
      <c r="J51" s="294" t="s">
        <v>19</v>
      </c>
      <c r="K51" s="294">
        <v>11</v>
      </c>
      <c r="L51" s="294">
        <v>0</v>
      </c>
      <c r="M51" s="294">
        <v>204</v>
      </c>
      <c r="N51" s="303" t="s">
        <v>223</v>
      </c>
      <c r="O51" s="294">
        <v>356481712</v>
      </c>
      <c r="P51" s="294">
        <v>109</v>
      </c>
      <c r="Q51" s="1755" t="s">
        <v>5900</v>
      </c>
      <c r="R51" s="295"/>
      <c r="S51" s="295"/>
      <c r="T51" s="295"/>
      <c r="U51" s="295"/>
      <c r="V51" s="295"/>
      <c r="W51" s="295"/>
      <c r="X51" s="295"/>
      <c r="Y51" s="295"/>
      <c r="Z51" s="295"/>
    </row>
    <row r="52" spans="1:26" s="296" customFormat="1" ht="71.25">
      <c r="A52" s="285">
        <f>+A51+1</f>
        <v>2</v>
      </c>
      <c r="B52" s="297" t="s">
        <v>5689</v>
      </c>
      <c r="C52" s="405" t="s">
        <v>5690</v>
      </c>
      <c r="D52" s="299" t="s">
        <v>49</v>
      </c>
      <c r="E52" s="300" t="s">
        <v>5692</v>
      </c>
      <c r="F52" s="294" t="s">
        <v>18</v>
      </c>
      <c r="G52" s="303" t="s">
        <v>223</v>
      </c>
      <c r="H52" s="301">
        <v>40560</v>
      </c>
      <c r="I52" s="406">
        <v>40908</v>
      </c>
      <c r="J52" s="294" t="s">
        <v>19</v>
      </c>
      <c r="K52" s="294">
        <v>11</v>
      </c>
      <c r="L52" s="294">
        <v>0</v>
      </c>
      <c r="M52" s="294">
        <v>204</v>
      </c>
      <c r="N52" s="303" t="s">
        <v>223</v>
      </c>
      <c r="O52" s="294">
        <f>326271646+167330</f>
        <v>326438976</v>
      </c>
      <c r="P52" s="294">
        <v>110</v>
      </c>
      <c r="Q52" s="1756"/>
      <c r="R52" s="295"/>
      <c r="S52" s="295"/>
      <c r="T52" s="295"/>
      <c r="U52" s="295"/>
      <c r="V52" s="295"/>
      <c r="W52" s="295"/>
      <c r="X52" s="295"/>
      <c r="Y52" s="295"/>
      <c r="Z52" s="295"/>
    </row>
    <row r="53" spans="1:26" s="296" customFormat="1" ht="71.25">
      <c r="A53" s="285">
        <f t="shared" ref="A53:A58" si="0">+A52+1</f>
        <v>3</v>
      </c>
      <c r="B53" s="297" t="s">
        <v>5689</v>
      </c>
      <c r="C53" s="405" t="s">
        <v>5690</v>
      </c>
      <c r="D53" s="299" t="s">
        <v>49</v>
      </c>
      <c r="E53" s="300" t="s">
        <v>5693</v>
      </c>
      <c r="F53" s="294" t="s">
        <v>18</v>
      </c>
      <c r="G53" s="303" t="s">
        <v>223</v>
      </c>
      <c r="H53" s="301">
        <v>40925</v>
      </c>
      <c r="I53" s="406">
        <v>41273</v>
      </c>
      <c r="J53" s="294" t="s">
        <v>19</v>
      </c>
      <c r="K53" s="294">
        <v>11</v>
      </c>
      <c r="L53" s="294">
        <v>0</v>
      </c>
      <c r="M53" s="294">
        <v>204</v>
      </c>
      <c r="N53" s="303" t="s">
        <v>223</v>
      </c>
      <c r="O53" s="294">
        <f>170390857</f>
        <v>170390857</v>
      </c>
      <c r="P53" s="294">
        <v>110</v>
      </c>
      <c r="Q53" s="1756"/>
      <c r="R53" s="295"/>
      <c r="S53" s="295"/>
      <c r="T53" s="295"/>
      <c r="U53" s="295"/>
      <c r="V53" s="295"/>
      <c r="W53" s="295"/>
      <c r="X53" s="295"/>
      <c r="Y53" s="295"/>
      <c r="Z53" s="295"/>
    </row>
    <row r="54" spans="1:26" s="296" customFormat="1" ht="71.25">
      <c r="A54" s="285">
        <f t="shared" si="0"/>
        <v>4</v>
      </c>
      <c r="B54" s="297" t="s">
        <v>5689</v>
      </c>
      <c r="C54" s="405" t="s">
        <v>5690</v>
      </c>
      <c r="D54" s="299" t="s">
        <v>49</v>
      </c>
      <c r="E54" s="300" t="s">
        <v>5694</v>
      </c>
      <c r="F54" s="294" t="s">
        <v>18</v>
      </c>
      <c r="G54" s="303" t="s">
        <v>223</v>
      </c>
      <c r="H54" s="301">
        <v>41291</v>
      </c>
      <c r="I54" s="406">
        <v>41639</v>
      </c>
      <c r="J54" s="294" t="s">
        <v>19</v>
      </c>
      <c r="K54" s="294">
        <v>11</v>
      </c>
      <c r="L54" s="294"/>
      <c r="M54" s="294">
        <v>228</v>
      </c>
      <c r="N54" s="303" t="s">
        <v>223</v>
      </c>
      <c r="O54" s="294">
        <f>247361826</f>
        <v>247361826</v>
      </c>
      <c r="P54" s="294">
        <v>105</v>
      </c>
      <c r="Q54" s="1756"/>
      <c r="R54" s="295"/>
      <c r="S54" s="295"/>
      <c r="T54" s="295"/>
      <c r="U54" s="295"/>
      <c r="V54" s="295"/>
      <c r="W54" s="295"/>
      <c r="X54" s="295"/>
      <c r="Y54" s="295"/>
      <c r="Z54" s="295"/>
    </row>
    <row r="55" spans="1:26" s="296" customFormat="1" ht="71.25">
      <c r="A55" s="285">
        <f t="shared" si="0"/>
        <v>5</v>
      </c>
      <c r="B55" s="297" t="s">
        <v>5689</v>
      </c>
      <c r="C55" s="405" t="s">
        <v>5690</v>
      </c>
      <c r="D55" s="299" t="s">
        <v>49</v>
      </c>
      <c r="E55" s="300" t="s">
        <v>5695</v>
      </c>
      <c r="F55" s="294" t="s">
        <v>18</v>
      </c>
      <c r="G55" s="303" t="s">
        <v>223</v>
      </c>
      <c r="H55" s="301">
        <v>41656</v>
      </c>
      <c r="I55" s="406">
        <v>42004</v>
      </c>
      <c r="J55" s="294" t="s">
        <v>19</v>
      </c>
      <c r="K55" s="294">
        <v>11</v>
      </c>
      <c r="L55" s="294"/>
      <c r="M55" s="294">
        <v>252</v>
      </c>
      <c r="N55" s="303" t="s">
        <v>223</v>
      </c>
      <c r="O55" s="294">
        <f>238193637</f>
        <v>238193637</v>
      </c>
      <c r="P55" s="294">
        <v>105</v>
      </c>
      <c r="Q55" s="1756"/>
      <c r="R55" s="295"/>
      <c r="S55" s="295"/>
      <c r="T55" s="295"/>
      <c r="U55" s="295"/>
      <c r="V55" s="295"/>
      <c r="W55" s="295"/>
      <c r="X55" s="295"/>
      <c r="Y55" s="295"/>
      <c r="Z55" s="295"/>
    </row>
    <row r="56" spans="1:26" s="296" customFormat="1" ht="57">
      <c r="A56" s="285">
        <f t="shared" si="0"/>
        <v>6</v>
      </c>
      <c r="B56" s="297" t="s">
        <v>5689</v>
      </c>
      <c r="C56" s="405" t="s">
        <v>5696</v>
      </c>
      <c r="D56" s="299" t="s">
        <v>49</v>
      </c>
      <c r="E56" s="300" t="s">
        <v>5697</v>
      </c>
      <c r="F56" s="294" t="s">
        <v>336</v>
      </c>
      <c r="G56" s="303" t="s">
        <v>223</v>
      </c>
      <c r="H56" s="301">
        <v>40560</v>
      </c>
      <c r="I56" s="406">
        <v>40908</v>
      </c>
      <c r="J56" s="294" t="s">
        <v>19</v>
      </c>
      <c r="K56" s="294">
        <v>0</v>
      </c>
      <c r="L56" s="294">
        <v>0</v>
      </c>
      <c r="M56" s="294">
        <v>225</v>
      </c>
      <c r="N56" s="303" t="s">
        <v>223</v>
      </c>
      <c r="O56" s="294">
        <f>202139631+229250+1470450</f>
        <v>203839331</v>
      </c>
      <c r="P56" s="294">
        <v>106</v>
      </c>
      <c r="Q56" s="1756"/>
      <c r="R56" s="295"/>
      <c r="S56" s="295"/>
      <c r="T56" s="295"/>
      <c r="U56" s="295"/>
      <c r="V56" s="295"/>
      <c r="W56" s="295"/>
      <c r="X56" s="295"/>
      <c r="Y56" s="295"/>
      <c r="Z56" s="295"/>
    </row>
    <row r="57" spans="1:26" s="296" customFormat="1" ht="57">
      <c r="A57" s="285">
        <f t="shared" si="0"/>
        <v>7</v>
      </c>
      <c r="B57" s="297" t="s">
        <v>5689</v>
      </c>
      <c r="C57" s="405" t="s">
        <v>5696</v>
      </c>
      <c r="D57" s="299" t="s">
        <v>49</v>
      </c>
      <c r="E57" s="300" t="s">
        <v>5698</v>
      </c>
      <c r="F57" s="294" t="s">
        <v>18</v>
      </c>
      <c r="G57" s="303" t="s">
        <v>223</v>
      </c>
      <c r="H57" s="301">
        <v>40925</v>
      </c>
      <c r="I57" s="406">
        <v>41274</v>
      </c>
      <c r="J57" s="294" t="s">
        <v>19</v>
      </c>
      <c r="K57" s="294">
        <v>0</v>
      </c>
      <c r="L57" s="294"/>
      <c r="M57" s="294">
        <v>267</v>
      </c>
      <c r="N57" s="303" t="s">
        <v>223</v>
      </c>
      <c r="O57" s="294">
        <f>206028522</f>
        <v>206028522</v>
      </c>
      <c r="P57" s="294">
        <v>106</v>
      </c>
      <c r="Q57" s="1756"/>
      <c r="R57" s="295"/>
      <c r="S57" s="295"/>
      <c r="T57" s="295"/>
      <c r="U57" s="295"/>
      <c r="V57" s="295"/>
      <c r="W57" s="295"/>
      <c r="X57" s="295"/>
      <c r="Y57" s="295"/>
      <c r="Z57" s="295"/>
    </row>
    <row r="58" spans="1:26" s="296" customFormat="1" ht="57">
      <c r="A58" s="285">
        <f t="shared" si="0"/>
        <v>8</v>
      </c>
      <c r="B58" s="297" t="s">
        <v>5689</v>
      </c>
      <c r="C58" s="405" t="s">
        <v>5696</v>
      </c>
      <c r="D58" s="299" t="s">
        <v>49</v>
      </c>
      <c r="E58" s="300" t="s">
        <v>5699</v>
      </c>
      <c r="F58" s="294" t="s">
        <v>18</v>
      </c>
      <c r="G58" s="303" t="s">
        <v>223</v>
      </c>
      <c r="H58" s="301">
        <v>41291</v>
      </c>
      <c r="I58" s="406">
        <v>41639</v>
      </c>
      <c r="J58" s="294" t="s">
        <v>19</v>
      </c>
      <c r="K58" s="294">
        <v>0</v>
      </c>
      <c r="L58" s="294"/>
      <c r="M58" s="294">
        <v>291</v>
      </c>
      <c r="N58" s="303" t="s">
        <v>223</v>
      </c>
      <c r="O58" s="294">
        <f>306147952</f>
        <v>306147952</v>
      </c>
      <c r="P58" s="294">
        <v>107</v>
      </c>
      <c r="Q58" s="1757"/>
      <c r="R58" s="295"/>
      <c r="S58" s="295"/>
      <c r="T58" s="295"/>
      <c r="U58" s="295"/>
      <c r="V58" s="295"/>
      <c r="W58" s="295"/>
      <c r="X58" s="295"/>
      <c r="Y58" s="295"/>
      <c r="Z58" s="295"/>
    </row>
    <row r="59" spans="1:26" s="296" customFormat="1" ht="14.25">
      <c r="A59" s="285"/>
      <c r="B59" s="297" t="s">
        <v>28</v>
      </c>
      <c r="C59" s="298"/>
      <c r="D59" s="299"/>
      <c r="E59" s="300"/>
      <c r="F59" s="294"/>
      <c r="G59" s="294"/>
      <c r="H59" s="301"/>
      <c r="I59" s="406"/>
      <c r="J59" s="294"/>
      <c r="K59" s="304">
        <f>SUM(K51:K58)</f>
        <v>55</v>
      </c>
      <c r="L59" s="294">
        <f>SUM(L51:L58)</f>
        <v>0</v>
      </c>
      <c r="M59" s="294">
        <f>SUM(M51:M58)</f>
        <v>1875</v>
      </c>
      <c r="N59" s="294">
        <f>SUM(N51:N58)</f>
        <v>0</v>
      </c>
      <c r="O59" s="294"/>
      <c r="P59" s="294"/>
      <c r="Q59" s="300"/>
    </row>
    <row r="60" spans="1:26" s="305" customFormat="1" ht="14.25">
      <c r="C60" s="306"/>
      <c r="E60" s="307"/>
      <c r="F60" s="308"/>
      <c r="G60" s="309"/>
      <c r="H60" s="310"/>
      <c r="I60" s="308"/>
      <c r="J60" s="308"/>
      <c r="K60" s="308"/>
      <c r="L60" s="308"/>
      <c r="M60" s="308"/>
      <c r="N60" s="308"/>
      <c r="O60" s="308"/>
      <c r="P60" s="308"/>
      <c r="Q60" s="308"/>
    </row>
    <row r="61" spans="1:26" s="305" customFormat="1">
      <c r="B61" s="1647" t="s">
        <v>60</v>
      </c>
      <c r="C61" s="1647" t="s">
        <v>61</v>
      </c>
      <c r="D61" s="1635" t="s">
        <v>62</v>
      </c>
      <c r="E61" s="1635"/>
      <c r="F61" s="308"/>
      <c r="G61" s="309"/>
      <c r="H61" s="310"/>
      <c r="I61" s="308"/>
      <c r="J61" s="308"/>
      <c r="K61" s="308"/>
      <c r="L61" s="308"/>
      <c r="M61" s="308"/>
      <c r="N61" s="308"/>
      <c r="O61" s="308"/>
      <c r="P61" s="308"/>
      <c r="Q61" s="308"/>
    </row>
    <row r="62" spans="1:26" s="305" customFormat="1">
      <c r="B62" s="1648"/>
      <c r="C62" s="1648"/>
      <c r="D62" s="881" t="s">
        <v>63</v>
      </c>
      <c r="E62" s="312" t="s">
        <v>64</v>
      </c>
      <c r="F62" s="308"/>
      <c r="G62" s="309"/>
      <c r="H62" s="310"/>
      <c r="I62" s="308"/>
      <c r="J62" s="308"/>
      <c r="K62" s="308"/>
      <c r="L62" s="308"/>
      <c r="M62" s="308"/>
      <c r="N62" s="308"/>
      <c r="O62" s="308"/>
      <c r="P62" s="308"/>
      <c r="Q62" s="308"/>
    </row>
    <row r="63" spans="1:26" s="305" customFormat="1" ht="30.6" customHeight="1">
      <c r="B63" s="313" t="s">
        <v>65</v>
      </c>
      <c r="C63" s="314">
        <f>+K59</f>
        <v>55</v>
      </c>
      <c r="D63" s="315" t="s">
        <v>18</v>
      </c>
      <c r="E63" s="316"/>
      <c r="F63" s="317"/>
      <c r="G63" s="318"/>
      <c r="H63" s="319"/>
      <c r="I63" s="317"/>
      <c r="J63" s="317"/>
      <c r="K63" s="317"/>
      <c r="L63" s="317"/>
      <c r="M63" s="317"/>
      <c r="N63" s="308"/>
      <c r="O63" s="308"/>
      <c r="P63" s="308"/>
      <c r="Q63" s="308"/>
    </row>
    <row r="64" spans="1:26" s="305" customFormat="1" ht="30" customHeight="1">
      <c r="B64" s="313" t="s">
        <v>66</v>
      </c>
      <c r="C64" s="314">
        <f>+M59</f>
        <v>1875</v>
      </c>
      <c r="D64" s="315" t="s">
        <v>18</v>
      </c>
      <c r="E64" s="316"/>
      <c r="F64" s="308"/>
      <c r="G64" s="309"/>
      <c r="H64" s="310"/>
      <c r="I64" s="308"/>
      <c r="J64" s="308"/>
      <c r="K64" s="308"/>
      <c r="L64" s="308"/>
      <c r="M64" s="308"/>
      <c r="N64" s="308"/>
      <c r="O64" s="308"/>
      <c r="P64" s="308"/>
      <c r="Q64" s="308"/>
    </row>
    <row r="65" spans="2:17" s="112" customFormat="1">
      <c r="B65" s="113"/>
      <c r="C65" s="1274"/>
      <c r="D65" s="1274"/>
      <c r="E65" s="1274"/>
      <c r="F65" s="1274"/>
      <c r="G65" s="1274"/>
      <c r="H65" s="1274"/>
      <c r="I65" s="1274"/>
      <c r="J65" s="1274"/>
      <c r="K65" s="1274"/>
      <c r="L65" s="1274"/>
      <c r="M65" s="1274"/>
      <c r="N65" s="1274"/>
      <c r="O65" s="321"/>
      <c r="P65" s="321"/>
      <c r="Q65" s="321"/>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322" t="s">
        <v>72</v>
      </c>
      <c r="F70" s="323" t="s">
        <v>73</v>
      </c>
      <c r="G70" s="324" t="s">
        <v>74</v>
      </c>
      <c r="H70" s="322" t="s">
        <v>75</v>
      </c>
      <c r="I70" s="323" t="s">
        <v>76</v>
      </c>
      <c r="J70" s="323" t="s">
        <v>77</v>
      </c>
      <c r="K70" s="323" t="s">
        <v>78</v>
      </c>
      <c r="L70" s="323" t="s">
        <v>79</v>
      </c>
      <c r="M70" s="326" t="s">
        <v>80</v>
      </c>
      <c r="N70" s="326" t="s">
        <v>81</v>
      </c>
      <c r="O70" s="1640" t="s">
        <v>82</v>
      </c>
      <c r="P70" s="1642"/>
      <c r="Q70" s="323" t="s">
        <v>83</v>
      </c>
    </row>
    <row r="71" spans="2:17" s="183" customFormat="1">
      <c r="B71" s="129" t="s">
        <v>324</v>
      </c>
      <c r="C71" s="1170" t="s">
        <v>155</v>
      </c>
      <c r="D71" s="189" t="s">
        <v>5700</v>
      </c>
      <c r="E71" s="327">
        <v>1000</v>
      </c>
      <c r="F71" s="1178" t="s">
        <v>332</v>
      </c>
      <c r="G71" s="1174" t="s">
        <v>332</v>
      </c>
      <c r="H71" s="1233" t="s">
        <v>332</v>
      </c>
      <c r="I71" s="1178" t="s">
        <v>218</v>
      </c>
      <c r="J71" s="1178" t="s">
        <v>218</v>
      </c>
      <c r="K71" s="1177" t="s">
        <v>5701</v>
      </c>
      <c r="L71" s="1177" t="s">
        <v>5702</v>
      </c>
      <c r="M71" s="1177" t="s">
        <v>5701</v>
      </c>
      <c r="N71" s="1177" t="s">
        <v>5701</v>
      </c>
      <c r="O71" s="1704" t="s">
        <v>5703</v>
      </c>
      <c r="P71" s="1297"/>
      <c r="Q71" s="1177" t="s">
        <v>19</v>
      </c>
    </row>
    <row r="72" spans="2:17">
      <c r="B72" s="44"/>
      <c r="C72" s="858"/>
      <c r="D72" s="44"/>
      <c r="E72" s="336"/>
      <c r="F72" s="884"/>
      <c r="G72" s="872"/>
      <c r="H72" s="880"/>
      <c r="I72" s="884"/>
      <c r="J72" s="884"/>
      <c r="K72" s="884"/>
      <c r="L72" s="884"/>
      <c r="M72" s="884"/>
      <c r="N72" s="884"/>
      <c r="O72" s="1645"/>
      <c r="P72" s="1646"/>
      <c r="Q72" s="884"/>
    </row>
    <row r="73" spans="2:17">
      <c r="B73" s="1" t="s">
        <v>88</v>
      </c>
    </row>
    <row r="74" spans="2:17">
      <c r="B74" s="1" t="s">
        <v>89</v>
      </c>
    </row>
    <row r="75" spans="2:17">
      <c r="B75" s="1" t="s">
        <v>90</v>
      </c>
    </row>
    <row r="76" spans="2:17" ht="15.75" thickBot="1"/>
    <row r="77" spans="2:17" ht="27" thickBot="1">
      <c r="B77" s="1268" t="s">
        <v>91</v>
      </c>
      <c r="C77" s="1269"/>
      <c r="D77" s="1269"/>
      <c r="E77" s="1269"/>
      <c r="F77" s="1269"/>
      <c r="G77" s="1269"/>
      <c r="H77" s="1269"/>
      <c r="I77" s="1269"/>
      <c r="J77" s="1269"/>
      <c r="K77" s="1269"/>
      <c r="L77" s="1269"/>
      <c r="M77" s="1269"/>
      <c r="N77" s="1270"/>
      <c r="O77" s="1"/>
      <c r="P77" s="1"/>
      <c r="Q77" s="1"/>
    </row>
    <row r="78" spans="2:17">
      <c r="C78" s="1"/>
      <c r="E78" s="1"/>
      <c r="F78" s="1"/>
      <c r="G78" s="1"/>
      <c r="H78" s="1"/>
      <c r="I78" s="1"/>
      <c r="J78" s="1"/>
      <c r="K78" s="1"/>
      <c r="L78" s="1"/>
      <c r="M78" s="1"/>
      <c r="N78" s="1"/>
      <c r="O78" s="1"/>
      <c r="P78" s="1"/>
      <c r="Q78" s="1"/>
    </row>
    <row r="79" spans="2:17">
      <c r="C79" s="1"/>
      <c r="E79" s="1"/>
      <c r="F79" s="1"/>
      <c r="G79" s="1"/>
      <c r="H79" s="1"/>
      <c r="I79" s="1"/>
      <c r="J79" s="1"/>
      <c r="K79" s="1"/>
      <c r="L79" s="1"/>
      <c r="M79" s="1"/>
      <c r="N79" s="1"/>
      <c r="O79" s="1"/>
      <c r="P79" s="1"/>
      <c r="Q79" s="1"/>
    </row>
    <row r="80" spans="2:17">
      <c r="C80" s="1"/>
      <c r="E80" s="1"/>
      <c r="F80" s="1"/>
      <c r="G80" s="1"/>
      <c r="H80" s="1"/>
      <c r="I80" s="1"/>
      <c r="J80" s="1"/>
      <c r="K80" s="1"/>
      <c r="L80" s="1"/>
      <c r="M80" s="1"/>
      <c r="N80" s="1"/>
      <c r="O80" s="1"/>
      <c r="P80" s="1"/>
      <c r="Q80" s="1"/>
    </row>
    <row r="81" spans="2:17">
      <c r="C81" s="1"/>
      <c r="E81" s="1"/>
      <c r="F81" s="1"/>
      <c r="G81" s="1"/>
      <c r="H81" s="1"/>
      <c r="I81" s="1"/>
      <c r="J81" s="1"/>
      <c r="K81" s="1"/>
      <c r="L81" s="1"/>
      <c r="M81" s="1"/>
      <c r="N81" s="1"/>
      <c r="O81" s="1"/>
      <c r="P81" s="1"/>
      <c r="Q81" s="1"/>
    </row>
    <row r="82" spans="2:17" ht="76.5" customHeight="1">
      <c r="B82" s="114" t="s">
        <v>92</v>
      </c>
      <c r="C82" s="114" t="s">
        <v>93</v>
      </c>
      <c r="D82" s="114" t="s">
        <v>94</v>
      </c>
      <c r="E82" s="114" t="s">
        <v>95</v>
      </c>
      <c r="F82" s="114" t="s">
        <v>96</v>
      </c>
      <c r="G82" s="114" t="s">
        <v>97</v>
      </c>
      <c r="H82" s="114" t="s">
        <v>98</v>
      </c>
      <c r="I82" s="114" t="s">
        <v>99</v>
      </c>
      <c r="J82" s="1271" t="s">
        <v>100</v>
      </c>
      <c r="K82" s="1272"/>
      <c r="L82" s="1273"/>
      <c r="M82" s="114" t="s">
        <v>101</v>
      </c>
      <c r="N82" s="114" t="s">
        <v>102</v>
      </c>
      <c r="O82" s="114" t="s">
        <v>103</v>
      </c>
      <c r="P82" s="1271" t="s">
        <v>82</v>
      </c>
      <c r="Q82" s="1273"/>
    </row>
    <row r="83" spans="2:17" s="183" customFormat="1" ht="30">
      <c r="B83" s="129" t="s">
        <v>104</v>
      </c>
      <c r="C83" s="129" t="s">
        <v>470</v>
      </c>
      <c r="D83" s="129" t="s">
        <v>5532</v>
      </c>
      <c r="E83" s="129">
        <v>25291238</v>
      </c>
      <c r="F83" s="129" t="s">
        <v>5704</v>
      </c>
      <c r="G83" s="129" t="s">
        <v>185</v>
      </c>
      <c r="H83" s="480">
        <v>40781</v>
      </c>
      <c r="I83" s="189" t="s">
        <v>53</v>
      </c>
      <c r="J83" s="189" t="s">
        <v>5705</v>
      </c>
      <c r="K83" s="189" t="s">
        <v>5706</v>
      </c>
      <c r="L83" s="189" t="s">
        <v>104</v>
      </c>
      <c r="M83" s="189" t="s">
        <v>18</v>
      </c>
      <c r="N83" s="189" t="s">
        <v>19</v>
      </c>
      <c r="O83" s="189" t="s">
        <v>19</v>
      </c>
      <c r="P83" s="1296" t="s">
        <v>5707</v>
      </c>
      <c r="Q83" s="1297"/>
    </row>
    <row r="84" spans="2:17" s="183" customFormat="1" ht="60">
      <c r="B84" s="129" t="s">
        <v>104</v>
      </c>
      <c r="C84" s="129" t="s">
        <v>470</v>
      </c>
      <c r="D84" s="129" t="s">
        <v>5708</v>
      </c>
      <c r="E84" s="129">
        <v>25423824</v>
      </c>
      <c r="F84" s="129" t="s">
        <v>975</v>
      </c>
      <c r="G84" s="129" t="s">
        <v>115</v>
      </c>
      <c r="H84" s="480">
        <v>38100</v>
      </c>
      <c r="I84" s="189">
        <v>192015</v>
      </c>
      <c r="J84" s="189" t="s">
        <v>5709</v>
      </c>
      <c r="K84" s="189" t="s">
        <v>5710</v>
      </c>
      <c r="L84" s="189" t="s">
        <v>104</v>
      </c>
      <c r="M84" s="189" t="s">
        <v>18</v>
      </c>
      <c r="N84" s="189" t="s">
        <v>18</v>
      </c>
      <c r="O84" s="189" t="s">
        <v>19</v>
      </c>
      <c r="P84" s="1296"/>
      <c r="Q84" s="1297"/>
    </row>
    <row r="85" spans="2:17" s="183" customFormat="1" ht="114.75" customHeight="1">
      <c r="B85" s="129" t="s">
        <v>112</v>
      </c>
      <c r="C85" s="129" t="s">
        <v>345</v>
      </c>
      <c r="D85" s="129" t="s">
        <v>5711</v>
      </c>
      <c r="E85" s="129">
        <v>34329798</v>
      </c>
      <c r="F85" s="129" t="s">
        <v>975</v>
      </c>
      <c r="G85" s="129" t="s">
        <v>115</v>
      </c>
      <c r="H85" s="480">
        <v>40146</v>
      </c>
      <c r="I85" s="189">
        <v>132653</v>
      </c>
      <c r="J85" s="189" t="s">
        <v>5712</v>
      </c>
      <c r="K85" s="189" t="s">
        <v>5713</v>
      </c>
      <c r="L85" s="189" t="s">
        <v>5714</v>
      </c>
      <c r="M85" s="189" t="s">
        <v>18</v>
      </c>
      <c r="N85" s="189" t="s">
        <v>18</v>
      </c>
      <c r="O85" s="129" t="s">
        <v>18</v>
      </c>
      <c r="P85" s="1280"/>
      <c r="Q85" s="1280"/>
    </row>
    <row r="86" spans="2:17" s="183" customFormat="1" ht="75" customHeight="1">
      <c r="B86" s="129" t="s">
        <v>112</v>
      </c>
      <c r="C86" s="129" t="s">
        <v>345</v>
      </c>
      <c r="D86" s="129" t="s">
        <v>5715</v>
      </c>
      <c r="E86" s="129">
        <v>25706744</v>
      </c>
      <c r="F86" s="129" t="s">
        <v>975</v>
      </c>
      <c r="G86" s="129" t="s">
        <v>134</v>
      </c>
      <c r="H86" s="480">
        <v>40530</v>
      </c>
      <c r="I86" s="1234" t="s">
        <v>3213</v>
      </c>
      <c r="J86" s="189" t="s">
        <v>5716</v>
      </c>
      <c r="K86" s="189" t="s">
        <v>19</v>
      </c>
      <c r="L86" s="189" t="s">
        <v>5717</v>
      </c>
      <c r="M86" s="482" t="s">
        <v>18</v>
      </c>
      <c r="N86" s="189" t="s">
        <v>19</v>
      </c>
      <c r="O86" s="129" t="s">
        <v>18</v>
      </c>
      <c r="P86" s="1296" t="s">
        <v>5718</v>
      </c>
      <c r="Q86" s="1297"/>
    </row>
    <row r="87" spans="2:17" s="183" customFormat="1" ht="105">
      <c r="B87" s="129" t="s">
        <v>112</v>
      </c>
      <c r="C87" s="129" t="s">
        <v>345</v>
      </c>
      <c r="D87" s="129" t="s">
        <v>5719</v>
      </c>
      <c r="E87" s="129">
        <v>43151800</v>
      </c>
      <c r="F87" s="129" t="s">
        <v>975</v>
      </c>
      <c r="G87" s="129" t="s">
        <v>4445</v>
      </c>
      <c r="H87" s="480">
        <v>37868</v>
      </c>
      <c r="I87" s="1234" t="s">
        <v>5720</v>
      </c>
      <c r="J87" s="129" t="s">
        <v>5721</v>
      </c>
      <c r="K87" s="189" t="s">
        <v>5722</v>
      </c>
      <c r="L87" s="189" t="s">
        <v>114</v>
      </c>
      <c r="M87" s="129" t="s">
        <v>18</v>
      </c>
      <c r="N87" s="129" t="s">
        <v>18</v>
      </c>
      <c r="O87" s="129" t="s">
        <v>18</v>
      </c>
      <c r="P87" s="1280"/>
      <c r="Q87" s="1280"/>
    </row>
    <row r="88" spans="2:17" s="183" customFormat="1" ht="30">
      <c r="B88" s="129" t="s">
        <v>112</v>
      </c>
      <c r="C88" s="129" t="s">
        <v>345</v>
      </c>
      <c r="D88" s="129" t="s">
        <v>5723</v>
      </c>
      <c r="E88" s="129">
        <v>10186178</v>
      </c>
      <c r="F88" s="129" t="s">
        <v>347</v>
      </c>
      <c r="G88" s="129" t="s">
        <v>134</v>
      </c>
      <c r="H88" s="976" t="s">
        <v>5724</v>
      </c>
      <c r="I88" s="189">
        <v>108703</v>
      </c>
      <c r="J88" s="129" t="s">
        <v>5725</v>
      </c>
      <c r="K88" s="189" t="s">
        <v>5726</v>
      </c>
      <c r="L88" s="189" t="s">
        <v>212</v>
      </c>
      <c r="M88" s="129" t="s">
        <v>18</v>
      </c>
      <c r="N88" s="129" t="s">
        <v>18</v>
      </c>
      <c r="O88" s="129" t="s">
        <v>18</v>
      </c>
      <c r="P88" s="1280"/>
      <c r="Q88" s="1280"/>
    </row>
    <row r="89" spans="2:17" s="183" customFormat="1" ht="60">
      <c r="B89" s="129" t="s">
        <v>112</v>
      </c>
      <c r="C89" s="129" t="s">
        <v>345</v>
      </c>
      <c r="D89" s="129" t="s">
        <v>5727</v>
      </c>
      <c r="E89" s="129">
        <v>25283921</v>
      </c>
      <c r="F89" s="129" t="s">
        <v>975</v>
      </c>
      <c r="G89" s="129" t="s">
        <v>353</v>
      </c>
      <c r="H89" s="480">
        <v>39248</v>
      </c>
      <c r="I89" s="189" t="s">
        <v>5728</v>
      </c>
      <c r="J89" s="129" t="s">
        <v>5729</v>
      </c>
      <c r="K89" s="189" t="s">
        <v>5730</v>
      </c>
      <c r="L89" s="189" t="s">
        <v>212</v>
      </c>
      <c r="M89" s="129" t="s">
        <v>18</v>
      </c>
      <c r="N89" s="129" t="s">
        <v>18</v>
      </c>
      <c r="O89" s="129" t="s">
        <v>18</v>
      </c>
      <c r="P89" s="1280"/>
      <c r="Q89" s="1280"/>
    </row>
    <row r="90" spans="2:17" s="183" customFormat="1" ht="30">
      <c r="B90" s="129" t="s">
        <v>112</v>
      </c>
      <c r="C90" s="129" t="s">
        <v>345</v>
      </c>
      <c r="D90" s="129" t="s">
        <v>5731</v>
      </c>
      <c r="E90" s="129">
        <v>34547908</v>
      </c>
      <c r="F90" s="129" t="s">
        <v>5732</v>
      </c>
      <c r="G90" s="129" t="s">
        <v>134</v>
      </c>
      <c r="H90" s="482">
        <v>37968</v>
      </c>
      <c r="I90" s="189" t="s">
        <v>5733</v>
      </c>
      <c r="J90" s="189" t="s">
        <v>5734</v>
      </c>
      <c r="K90" s="189" t="s">
        <v>19</v>
      </c>
      <c r="L90" s="189" t="s">
        <v>3660</v>
      </c>
      <c r="M90" s="189" t="s">
        <v>18</v>
      </c>
      <c r="N90" s="189" t="s">
        <v>19</v>
      </c>
      <c r="O90" s="189" t="s">
        <v>18</v>
      </c>
      <c r="P90" s="1280" t="s">
        <v>5735</v>
      </c>
      <c r="Q90" s="1280"/>
    </row>
    <row r="91" spans="2:17" s="183" customFormat="1" ht="30">
      <c r="B91" s="129" t="s">
        <v>112</v>
      </c>
      <c r="C91" s="129" t="s">
        <v>345</v>
      </c>
      <c r="D91" s="129" t="s">
        <v>4019</v>
      </c>
      <c r="E91" s="129">
        <v>34639796</v>
      </c>
      <c r="F91" s="129" t="s">
        <v>114</v>
      </c>
      <c r="G91" s="129" t="s">
        <v>134</v>
      </c>
      <c r="H91" s="482">
        <v>39802</v>
      </c>
      <c r="I91" s="189">
        <v>109397</v>
      </c>
      <c r="J91" s="189" t="s">
        <v>5736</v>
      </c>
      <c r="K91" s="189" t="s">
        <v>4025</v>
      </c>
      <c r="L91" s="189" t="s">
        <v>114</v>
      </c>
      <c r="M91" s="189" t="s">
        <v>18</v>
      </c>
      <c r="N91" s="189" t="s">
        <v>19</v>
      </c>
      <c r="O91" s="189" t="s">
        <v>18</v>
      </c>
      <c r="P91" s="1280"/>
      <c r="Q91" s="1280"/>
    </row>
    <row r="92" spans="2:17" s="183" customFormat="1" ht="45">
      <c r="B92" s="129" t="s">
        <v>112</v>
      </c>
      <c r="C92" s="129" t="s">
        <v>345</v>
      </c>
      <c r="D92" s="129" t="s">
        <v>5737</v>
      </c>
      <c r="E92" s="129">
        <v>1061761941</v>
      </c>
      <c r="F92" s="129" t="s">
        <v>243</v>
      </c>
      <c r="G92" s="129" t="s">
        <v>353</v>
      </c>
      <c r="H92" s="482">
        <v>41803</v>
      </c>
      <c r="I92" s="189" t="s">
        <v>3213</v>
      </c>
      <c r="J92" s="189" t="s">
        <v>194</v>
      </c>
      <c r="K92" s="189" t="s">
        <v>5738</v>
      </c>
      <c r="L92" s="189" t="s">
        <v>3162</v>
      </c>
      <c r="M92" s="189" t="s">
        <v>18</v>
      </c>
      <c r="N92" s="189" t="s">
        <v>19</v>
      </c>
      <c r="O92" s="189" t="s">
        <v>18</v>
      </c>
      <c r="P92" s="1280" t="s">
        <v>5739</v>
      </c>
      <c r="Q92" s="1280"/>
    </row>
    <row r="93" spans="2:17" s="183" customFormat="1" ht="45">
      <c r="B93" s="129" t="s">
        <v>112</v>
      </c>
      <c r="C93" s="129" t="s">
        <v>345</v>
      </c>
      <c r="D93" s="129" t="s">
        <v>5740</v>
      </c>
      <c r="E93" s="129">
        <v>34560651</v>
      </c>
      <c r="F93" s="129" t="s">
        <v>114</v>
      </c>
      <c r="G93" s="129" t="s">
        <v>115</v>
      </c>
      <c r="H93" s="482">
        <v>38911</v>
      </c>
      <c r="I93" s="189" t="s">
        <v>5741</v>
      </c>
      <c r="J93" s="189" t="s">
        <v>5742</v>
      </c>
      <c r="K93" s="189" t="s">
        <v>5743</v>
      </c>
      <c r="L93" s="189" t="s">
        <v>5744</v>
      </c>
      <c r="M93" s="189" t="s">
        <v>336</v>
      </c>
      <c r="N93" s="189" t="s">
        <v>18</v>
      </c>
      <c r="O93" s="189" t="s">
        <v>18</v>
      </c>
      <c r="P93" s="1280"/>
      <c r="Q93" s="1280"/>
    </row>
    <row r="94" spans="2:17" s="183" customFormat="1" ht="60">
      <c r="B94" s="129" t="s">
        <v>5745</v>
      </c>
      <c r="C94" s="129" t="s">
        <v>470</v>
      </c>
      <c r="D94" s="129" t="s">
        <v>5746</v>
      </c>
      <c r="E94" s="129">
        <v>34544459</v>
      </c>
      <c r="F94" s="129" t="s">
        <v>786</v>
      </c>
      <c r="G94" s="129" t="s">
        <v>1073</v>
      </c>
      <c r="H94" s="482">
        <v>32122</v>
      </c>
      <c r="I94" s="189" t="s">
        <v>5747</v>
      </c>
      <c r="J94" s="189" t="s">
        <v>5748</v>
      </c>
      <c r="K94" s="189" t="s">
        <v>5749</v>
      </c>
      <c r="L94" s="189" t="s">
        <v>5066</v>
      </c>
      <c r="M94" s="189" t="s">
        <v>18</v>
      </c>
      <c r="N94" s="189"/>
      <c r="O94" s="189"/>
      <c r="P94" s="1280"/>
      <c r="Q94" s="1280"/>
    </row>
    <row r="95" spans="2:17" s="183" customFormat="1">
      <c r="B95" s="129" t="s">
        <v>5745</v>
      </c>
      <c r="C95" s="129" t="s">
        <v>470</v>
      </c>
      <c r="D95" s="129" t="s">
        <v>5750</v>
      </c>
      <c r="E95" s="129">
        <v>25404474</v>
      </c>
      <c r="F95" s="129" t="s">
        <v>305</v>
      </c>
      <c r="G95" s="129" t="s">
        <v>1742</v>
      </c>
      <c r="H95" s="482">
        <v>39632</v>
      </c>
      <c r="I95" s="189" t="s">
        <v>5751</v>
      </c>
      <c r="J95" s="189" t="s">
        <v>19</v>
      </c>
      <c r="K95" s="189" t="s">
        <v>19</v>
      </c>
      <c r="L95" s="189" t="s">
        <v>5752</v>
      </c>
      <c r="M95" s="189" t="s">
        <v>18</v>
      </c>
      <c r="N95" s="189"/>
      <c r="O95" s="189"/>
      <c r="P95" s="1280"/>
      <c r="Q95" s="1280"/>
    </row>
    <row r="96" spans="2:17" s="183" customFormat="1">
      <c r="B96" s="129" t="s">
        <v>5745</v>
      </c>
      <c r="C96" s="129" t="s">
        <v>470</v>
      </c>
      <c r="D96" s="129" t="s">
        <v>5753</v>
      </c>
      <c r="E96" s="129">
        <v>1061705032</v>
      </c>
      <c r="F96" s="129" t="s">
        <v>305</v>
      </c>
      <c r="G96" s="129" t="s">
        <v>1883</v>
      </c>
      <c r="H96" s="482">
        <v>40221</v>
      </c>
      <c r="I96" s="189" t="s">
        <v>5754</v>
      </c>
      <c r="J96" s="189" t="s">
        <v>19</v>
      </c>
      <c r="K96" s="189" t="s">
        <v>19</v>
      </c>
      <c r="L96" s="189" t="s">
        <v>5752</v>
      </c>
      <c r="M96" s="189" t="s">
        <v>18</v>
      </c>
      <c r="N96" s="189"/>
      <c r="O96" s="189"/>
      <c r="P96" s="1280"/>
      <c r="Q96" s="1280"/>
    </row>
    <row r="97" spans="2:17" s="183" customFormat="1" ht="60">
      <c r="B97" s="129" t="s">
        <v>5745</v>
      </c>
      <c r="C97" s="129" t="s">
        <v>470</v>
      </c>
      <c r="D97" s="129" t="s">
        <v>5755</v>
      </c>
      <c r="E97" s="129">
        <v>25286518</v>
      </c>
      <c r="F97" s="129" t="s">
        <v>5756</v>
      </c>
      <c r="G97" s="129" t="s">
        <v>1720</v>
      </c>
      <c r="H97" s="480">
        <v>39438</v>
      </c>
      <c r="I97" s="129" t="s">
        <v>5757</v>
      </c>
      <c r="J97" s="189" t="s">
        <v>5758</v>
      </c>
      <c r="K97" s="189" t="s">
        <v>5759</v>
      </c>
      <c r="L97" s="189" t="s">
        <v>5752</v>
      </c>
      <c r="M97" s="189" t="s">
        <v>18</v>
      </c>
      <c r="N97" s="189"/>
      <c r="O97" s="129"/>
      <c r="P97" s="1280"/>
      <c r="Q97" s="1280"/>
    </row>
    <row r="98" spans="2:17" s="183" customFormat="1" ht="45">
      <c r="B98" s="129" t="s">
        <v>5760</v>
      </c>
      <c r="C98" s="129" t="s">
        <v>470</v>
      </c>
      <c r="D98" s="129" t="s">
        <v>5761</v>
      </c>
      <c r="E98" s="129">
        <v>31655995</v>
      </c>
      <c r="F98" s="129" t="s">
        <v>5762</v>
      </c>
      <c r="G98" s="129" t="s">
        <v>5763</v>
      </c>
      <c r="H98" s="480" t="s">
        <v>53</v>
      </c>
      <c r="I98" s="129" t="s">
        <v>53</v>
      </c>
      <c r="J98" s="189" t="s">
        <v>5764</v>
      </c>
      <c r="K98" s="189" t="s">
        <v>5765</v>
      </c>
      <c r="L98" s="189" t="s">
        <v>5263</v>
      </c>
      <c r="M98" s="189" t="s">
        <v>18</v>
      </c>
      <c r="N98" s="189"/>
      <c r="O98" s="129"/>
      <c r="P98" s="1280"/>
      <c r="Q98" s="1280"/>
    </row>
    <row r="99" spans="2:17" s="183" customFormat="1" ht="60">
      <c r="B99" s="129" t="s">
        <v>5760</v>
      </c>
      <c r="C99" s="129" t="s">
        <v>470</v>
      </c>
      <c r="D99" s="129" t="s">
        <v>5766</v>
      </c>
      <c r="E99" s="129">
        <v>25277814</v>
      </c>
      <c r="F99" s="129" t="s">
        <v>5767</v>
      </c>
      <c r="G99" s="129" t="s">
        <v>289</v>
      </c>
      <c r="H99" s="480">
        <v>38673</v>
      </c>
      <c r="I99" s="129" t="s">
        <v>53</v>
      </c>
      <c r="J99" s="189" t="s">
        <v>5768</v>
      </c>
      <c r="K99" s="189" t="s">
        <v>5769</v>
      </c>
      <c r="L99" s="189" t="s">
        <v>5770</v>
      </c>
      <c r="M99" s="189" t="s">
        <v>18</v>
      </c>
      <c r="N99" s="189"/>
      <c r="O99" s="129"/>
      <c r="P99" s="1280"/>
      <c r="Q99" s="1280"/>
    </row>
    <row r="100" spans="2:17" s="183" customFormat="1" ht="30">
      <c r="B100" s="129" t="s">
        <v>5760</v>
      </c>
      <c r="C100" s="129" t="s">
        <v>470</v>
      </c>
      <c r="D100" s="129" t="s">
        <v>5771</v>
      </c>
      <c r="E100" s="129">
        <v>31307977</v>
      </c>
      <c r="F100" s="129" t="s">
        <v>5772</v>
      </c>
      <c r="G100" s="129" t="s">
        <v>289</v>
      </c>
      <c r="H100" s="480">
        <v>41795</v>
      </c>
      <c r="I100" s="129" t="s">
        <v>53</v>
      </c>
      <c r="J100" s="189" t="s">
        <v>53</v>
      </c>
      <c r="K100" s="189" t="s">
        <v>53</v>
      </c>
      <c r="L100" s="189" t="s">
        <v>53</v>
      </c>
      <c r="M100" s="189" t="s">
        <v>18</v>
      </c>
      <c r="N100" s="189"/>
      <c r="O100" s="129"/>
      <c r="P100" s="1280"/>
      <c r="Q100" s="1280"/>
    </row>
    <row r="101" spans="2:17" s="183" customFormat="1" ht="30">
      <c r="B101" s="129" t="s">
        <v>5760</v>
      </c>
      <c r="C101" s="129" t="s">
        <v>470</v>
      </c>
      <c r="D101" s="129" t="s">
        <v>5773</v>
      </c>
      <c r="E101" s="129">
        <v>1061744983</v>
      </c>
      <c r="F101" s="129" t="s">
        <v>5774</v>
      </c>
      <c r="G101" s="129" t="s">
        <v>5763</v>
      </c>
      <c r="H101" s="480" t="s">
        <v>53</v>
      </c>
      <c r="I101" s="129" t="s">
        <v>53</v>
      </c>
      <c r="J101" s="189" t="s">
        <v>5775</v>
      </c>
      <c r="K101" s="189" t="s">
        <v>5776</v>
      </c>
      <c r="L101" s="189" t="s">
        <v>5770</v>
      </c>
      <c r="M101" s="189" t="s">
        <v>18</v>
      </c>
      <c r="N101" s="189"/>
      <c r="O101" s="129"/>
      <c r="P101" s="1280"/>
      <c r="Q101" s="1280"/>
    </row>
    <row r="102" spans="2:17" s="183" customFormat="1" ht="60">
      <c r="B102" s="129" t="s">
        <v>497</v>
      </c>
      <c r="C102" s="596" t="s">
        <v>1746</v>
      </c>
      <c r="D102" s="129" t="s">
        <v>5777</v>
      </c>
      <c r="E102" s="129">
        <v>1060876048</v>
      </c>
      <c r="F102" s="129" t="s">
        <v>5778</v>
      </c>
      <c r="G102" s="129" t="s">
        <v>828</v>
      </c>
      <c r="H102" s="480">
        <v>40880</v>
      </c>
      <c r="I102" s="129" t="s">
        <v>53</v>
      </c>
      <c r="J102" s="189" t="s">
        <v>5779</v>
      </c>
      <c r="K102" s="189" t="s">
        <v>5780</v>
      </c>
      <c r="L102" s="189" t="s">
        <v>871</v>
      </c>
      <c r="M102" s="189" t="s">
        <v>18</v>
      </c>
      <c r="N102" s="189"/>
      <c r="O102" s="129"/>
      <c r="P102" s="1276"/>
      <c r="Q102" s="1277"/>
    </row>
    <row r="103" spans="2:17" s="183" customFormat="1" ht="30">
      <c r="B103" s="129" t="s">
        <v>497</v>
      </c>
      <c r="C103" s="596" t="s">
        <v>1746</v>
      </c>
      <c r="D103" s="129" t="s">
        <v>5781</v>
      </c>
      <c r="E103" s="129">
        <v>1061709919</v>
      </c>
      <c r="F103" s="129" t="s">
        <v>2974</v>
      </c>
      <c r="G103" s="129" t="s">
        <v>5782</v>
      </c>
      <c r="H103" s="480">
        <v>39131</v>
      </c>
      <c r="I103" s="129" t="s">
        <v>53</v>
      </c>
      <c r="J103" s="189" t="s">
        <v>5783</v>
      </c>
      <c r="K103" s="189" t="s">
        <v>5784</v>
      </c>
      <c r="L103" s="189" t="s">
        <v>497</v>
      </c>
      <c r="M103" s="189" t="s">
        <v>18</v>
      </c>
      <c r="N103" s="189"/>
      <c r="O103" s="129"/>
      <c r="P103" s="1276"/>
      <c r="Q103" s="1277"/>
    </row>
    <row r="104" spans="2:17" s="183" customFormat="1" ht="60">
      <c r="B104" s="129" t="s">
        <v>497</v>
      </c>
      <c r="C104" s="596" t="s">
        <v>1746</v>
      </c>
      <c r="D104" s="129" t="s">
        <v>5785</v>
      </c>
      <c r="E104" s="129">
        <v>1060873307</v>
      </c>
      <c r="F104" s="129" t="s">
        <v>5786</v>
      </c>
      <c r="G104" s="129" t="s">
        <v>289</v>
      </c>
      <c r="H104" s="480">
        <v>41255</v>
      </c>
      <c r="I104" s="129" t="s">
        <v>53</v>
      </c>
      <c r="J104" s="189" t="s">
        <v>2947</v>
      </c>
      <c r="K104" s="189" t="s">
        <v>5787</v>
      </c>
      <c r="L104" s="189" t="s">
        <v>497</v>
      </c>
      <c r="M104" s="189" t="s">
        <v>18</v>
      </c>
      <c r="N104" s="189"/>
      <c r="O104" s="129"/>
      <c r="P104" s="1276"/>
      <c r="Q104" s="1277"/>
    </row>
    <row r="105" spans="2:17" s="183" customFormat="1" ht="90">
      <c r="B105" s="129" t="s">
        <v>497</v>
      </c>
      <c r="C105" s="596" t="s">
        <v>1746</v>
      </c>
      <c r="D105" s="129" t="s">
        <v>5788</v>
      </c>
      <c r="E105" s="129">
        <v>25395188</v>
      </c>
      <c r="F105" s="129" t="s">
        <v>4049</v>
      </c>
      <c r="G105" s="129" t="s">
        <v>5789</v>
      </c>
      <c r="H105" s="480">
        <v>40362</v>
      </c>
      <c r="I105" s="129" t="s">
        <v>53</v>
      </c>
      <c r="J105" s="189" t="s">
        <v>2947</v>
      </c>
      <c r="K105" s="189" t="s">
        <v>5790</v>
      </c>
      <c r="L105" s="189" t="s">
        <v>497</v>
      </c>
      <c r="M105" s="189" t="s">
        <v>18</v>
      </c>
      <c r="N105" s="189"/>
      <c r="O105" s="129"/>
      <c r="P105" s="1280"/>
      <c r="Q105" s="1280"/>
    </row>
    <row r="106" spans="2:17" s="183" customFormat="1" ht="30">
      <c r="B106" s="129" t="s">
        <v>497</v>
      </c>
      <c r="C106" s="596" t="s">
        <v>1746</v>
      </c>
      <c r="D106" s="129" t="s">
        <v>5791</v>
      </c>
      <c r="E106" s="129">
        <v>1060874642</v>
      </c>
      <c r="F106" s="129" t="s">
        <v>5792</v>
      </c>
      <c r="G106" s="129" t="s">
        <v>289</v>
      </c>
      <c r="H106" s="480">
        <v>41240</v>
      </c>
      <c r="I106" s="129" t="s">
        <v>53</v>
      </c>
      <c r="J106" s="189" t="s">
        <v>5793</v>
      </c>
      <c r="K106" s="189" t="s">
        <v>5794</v>
      </c>
      <c r="L106" s="189" t="s">
        <v>53</v>
      </c>
      <c r="M106" s="189" t="s">
        <v>18</v>
      </c>
      <c r="N106" s="189"/>
      <c r="O106" s="129"/>
      <c r="P106" s="1276"/>
      <c r="Q106" s="1277"/>
    </row>
    <row r="107" spans="2:17" s="183" customFormat="1" ht="60">
      <c r="B107" s="129" t="s">
        <v>497</v>
      </c>
      <c r="C107" s="596" t="s">
        <v>1746</v>
      </c>
      <c r="D107" s="129" t="s">
        <v>5795</v>
      </c>
      <c r="E107" s="129">
        <v>1060874824</v>
      </c>
      <c r="F107" s="129" t="s">
        <v>5355</v>
      </c>
      <c r="G107" s="129" t="s">
        <v>828</v>
      </c>
      <c r="H107" s="480">
        <v>41248</v>
      </c>
      <c r="I107" s="129" t="s">
        <v>53</v>
      </c>
      <c r="J107" s="189" t="s">
        <v>5796</v>
      </c>
      <c r="K107" s="189" t="s">
        <v>5797</v>
      </c>
      <c r="L107" s="189" t="s">
        <v>497</v>
      </c>
      <c r="M107" s="189" t="s">
        <v>18</v>
      </c>
      <c r="N107" s="189"/>
      <c r="O107" s="129"/>
      <c r="P107" s="1276"/>
      <c r="Q107" s="1277"/>
    </row>
    <row r="108" spans="2:17" s="183" customFormat="1" ht="30">
      <c r="B108" s="129" t="s">
        <v>497</v>
      </c>
      <c r="C108" s="596" t="s">
        <v>1746</v>
      </c>
      <c r="D108" s="129" t="s">
        <v>5798</v>
      </c>
      <c r="E108" s="129">
        <v>25415733</v>
      </c>
      <c r="F108" s="129" t="s">
        <v>5786</v>
      </c>
      <c r="G108" s="129" t="s">
        <v>5799</v>
      </c>
      <c r="H108" s="480">
        <v>41820</v>
      </c>
      <c r="I108" s="129" t="s">
        <v>53</v>
      </c>
      <c r="J108" s="189" t="s">
        <v>5800</v>
      </c>
      <c r="K108" s="189" t="s">
        <v>5801</v>
      </c>
      <c r="L108" s="189" t="s">
        <v>497</v>
      </c>
      <c r="M108" s="189" t="s">
        <v>18</v>
      </c>
      <c r="N108" s="189"/>
      <c r="O108" s="129"/>
      <c r="P108" s="1276"/>
      <c r="Q108" s="1277"/>
    </row>
    <row r="109" spans="2:17" s="183" customFormat="1" ht="45">
      <c r="B109" s="129" t="s">
        <v>497</v>
      </c>
      <c r="C109" s="596" t="s">
        <v>1746</v>
      </c>
      <c r="D109" s="129" t="s">
        <v>5802</v>
      </c>
      <c r="E109" s="129">
        <v>34316669</v>
      </c>
      <c r="F109" s="129" t="s">
        <v>5786</v>
      </c>
      <c r="G109" s="129" t="s">
        <v>289</v>
      </c>
      <c r="H109" s="480">
        <v>41255</v>
      </c>
      <c r="I109" s="129" t="s">
        <v>53</v>
      </c>
      <c r="J109" s="189" t="s">
        <v>5803</v>
      </c>
      <c r="K109" s="189" t="s">
        <v>5804</v>
      </c>
      <c r="L109" s="189" t="s">
        <v>497</v>
      </c>
      <c r="M109" s="189" t="s">
        <v>18</v>
      </c>
      <c r="N109" s="189"/>
      <c r="O109" s="129"/>
      <c r="P109" s="1276"/>
      <c r="Q109" s="1277"/>
    </row>
    <row r="110" spans="2:17" s="183" customFormat="1" ht="60">
      <c r="B110" s="129" t="s">
        <v>497</v>
      </c>
      <c r="C110" s="596" t="s">
        <v>1746</v>
      </c>
      <c r="D110" s="129" t="s">
        <v>5805</v>
      </c>
      <c r="E110" s="129">
        <v>1061702223</v>
      </c>
      <c r="F110" s="129" t="s">
        <v>5806</v>
      </c>
      <c r="G110" s="129" t="s">
        <v>289</v>
      </c>
      <c r="H110" s="480">
        <v>40884</v>
      </c>
      <c r="I110" s="129" t="s">
        <v>53</v>
      </c>
      <c r="J110" s="189" t="s">
        <v>5807</v>
      </c>
      <c r="K110" s="189" t="s">
        <v>5808</v>
      </c>
      <c r="L110" s="189" t="s">
        <v>497</v>
      </c>
      <c r="M110" s="189" t="s">
        <v>18</v>
      </c>
      <c r="N110" s="189"/>
      <c r="O110" s="129"/>
      <c r="P110" s="1276"/>
      <c r="Q110" s="1277"/>
    </row>
    <row r="111" spans="2:17" s="183" customFormat="1" ht="30">
      <c r="B111" s="129" t="s">
        <v>497</v>
      </c>
      <c r="C111" s="596" t="s">
        <v>1746</v>
      </c>
      <c r="D111" s="129" t="s">
        <v>5809</v>
      </c>
      <c r="E111" s="129">
        <v>1061733426</v>
      </c>
      <c r="F111" s="129" t="s">
        <v>4907</v>
      </c>
      <c r="G111" s="129" t="s">
        <v>188</v>
      </c>
      <c r="H111" s="480">
        <v>40619</v>
      </c>
      <c r="I111" s="129" t="s">
        <v>53</v>
      </c>
      <c r="J111" s="189" t="s">
        <v>5810</v>
      </c>
      <c r="K111" s="189" t="s">
        <v>5811</v>
      </c>
      <c r="L111" s="189" t="s">
        <v>497</v>
      </c>
      <c r="M111" s="189" t="s">
        <v>18</v>
      </c>
      <c r="N111" s="189"/>
      <c r="O111" s="129"/>
      <c r="P111" s="1276"/>
      <c r="Q111" s="1277"/>
    </row>
    <row r="112" spans="2:17" s="183" customFormat="1" ht="90">
      <c r="B112" s="129" t="s">
        <v>497</v>
      </c>
      <c r="C112" s="596" t="s">
        <v>1746</v>
      </c>
      <c r="D112" s="129" t="s">
        <v>5812</v>
      </c>
      <c r="E112" s="129">
        <v>1061766454</v>
      </c>
      <c r="F112" s="129" t="s">
        <v>2974</v>
      </c>
      <c r="G112" s="129" t="s">
        <v>5813</v>
      </c>
      <c r="H112" s="480">
        <v>41257</v>
      </c>
      <c r="I112" s="129" t="s">
        <v>53</v>
      </c>
      <c r="J112" s="189" t="s">
        <v>2947</v>
      </c>
      <c r="K112" s="189" t="s">
        <v>5814</v>
      </c>
      <c r="L112" s="189" t="s">
        <v>497</v>
      </c>
      <c r="M112" s="189" t="s">
        <v>18</v>
      </c>
      <c r="N112" s="189"/>
      <c r="O112" s="129"/>
      <c r="P112" s="1276"/>
      <c r="Q112" s="1277"/>
    </row>
    <row r="113" spans="2:17" s="183" customFormat="1" ht="45">
      <c r="B113" s="129" t="s">
        <v>497</v>
      </c>
      <c r="C113" s="596" t="s">
        <v>1746</v>
      </c>
      <c r="D113" s="129" t="s">
        <v>5815</v>
      </c>
      <c r="E113" s="129">
        <v>1061702123</v>
      </c>
      <c r="F113" s="129" t="s">
        <v>5816</v>
      </c>
      <c r="G113" s="129" t="s">
        <v>185</v>
      </c>
      <c r="H113" s="480" t="s">
        <v>53</v>
      </c>
      <c r="I113" s="129" t="s">
        <v>53</v>
      </c>
      <c r="J113" s="189" t="s">
        <v>53</v>
      </c>
      <c r="K113" s="189" t="s">
        <v>53</v>
      </c>
      <c r="L113" s="189" t="s">
        <v>497</v>
      </c>
      <c r="M113" s="189" t="s">
        <v>18</v>
      </c>
      <c r="N113" s="189"/>
      <c r="O113" s="129"/>
      <c r="P113" s="1276"/>
      <c r="Q113" s="1277"/>
    </row>
    <row r="114" spans="2:17" s="183" customFormat="1" ht="30">
      <c r="B114" s="129" t="s">
        <v>497</v>
      </c>
      <c r="C114" s="596" t="s">
        <v>1746</v>
      </c>
      <c r="D114" s="129" t="s">
        <v>5817</v>
      </c>
      <c r="E114" s="129">
        <v>34324129</v>
      </c>
      <c r="F114" s="129" t="s">
        <v>2974</v>
      </c>
      <c r="G114" s="129" t="s">
        <v>5813</v>
      </c>
      <c r="H114" s="480">
        <v>41089</v>
      </c>
      <c r="I114" s="129" t="s">
        <v>53</v>
      </c>
      <c r="J114" s="189" t="s">
        <v>2327</v>
      </c>
      <c r="K114" s="189" t="s">
        <v>5818</v>
      </c>
      <c r="L114" s="189" t="s">
        <v>497</v>
      </c>
      <c r="M114" s="189" t="s">
        <v>18</v>
      </c>
      <c r="N114" s="189"/>
      <c r="O114" s="129"/>
      <c r="P114" s="1276"/>
      <c r="Q114" s="1277"/>
    </row>
    <row r="115" spans="2:17" s="183" customFormat="1" ht="30">
      <c r="B115" s="129" t="s">
        <v>497</v>
      </c>
      <c r="C115" s="596" t="s">
        <v>1746</v>
      </c>
      <c r="D115" s="129" t="s">
        <v>5819</v>
      </c>
      <c r="E115" s="129">
        <v>1061693759</v>
      </c>
      <c r="F115" s="129" t="s">
        <v>1744</v>
      </c>
      <c r="G115" s="129" t="s">
        <v>1835</v>
      </c>
      <c r="H115" s="480">
        <v>39312</v>
      </c>
      <c r="I115" s="129" t="s">
        <v>53</v>
      </c>
      <c r="J115" s="189" t="s">
        <v>5820</v>
      </c>
      <c r="K115" s="189" t="s">
        <v>5821</v>
      </c>
      <c r="L115" s="189" t="s">
        <v>497</v>
      </c>
      <c r="M115" s="189" t="s">
        <v>18</v>
      </c>
      <c r="N115" s="189"/>
      <c r="O115" s="129"/>
      <c r="P115" s="1276"/>
      <c r="Q115" s="1277"/>
    </row>
    <row r="116" spans="2:17" s="183" customFormat="1" ht="60">
      <c r="B116" s="129" t="s">
        <v>497</v>
      </c>
      <c r="C116" s="596" t="s">
        <v>1746</v>
      </c>
      <c r="D116" s="129" t="s">
        <v>5822</v>
      </c>
      <c r="E116" s="129">
        <v>34328955</v>
      </c>
      <c r="F116" s="129" t="s">
        <v>827</v>
      </c>
      <c r="G116" s="129" t="s">
        <v>5823</v>
      </c>
      <c r="H116" s="480">
        <v>39151</v>
      </c>
      <c r="I116" s="129" t="s">
        <v>53</v>
      </c>
      <c r="J116" s="189" t="s">
        <v>5824</v>
      </c>
      <c r="K116" s="189" t="s">
        <v>5825</v>
      </c>
      <c r="L116" s="189" t="s">
        <v>497</v>
      </c>
      <c r="M116" s="189" t="s">
        <v>18</v>
      </c>
      <c r="N116" s="189"/>
      <c r="O116" s="129"/>
      <c r="P116" s="1276"/>
      <c r="Q116" s="1277"/>
    </row>
    <row r="117" spans="2:17" s="183" customFormat="1" ht="45">
      <c r="B117" s="129" t="s">
        <v>497</v>
      </c>
      <c r="C117" s="596" t="s">
        <v>1746</v>
      </c>
      <c r="D117" s="129" t="s">
        <v>5826</v>
      </c>
      <c r="E117" s="129">
        <v>34527363</v>
      </c>
      <c r="F117" s="129" t="s">
        <v>5827</v>
      </c>
      <c r="G117" s="129" t="s">
        <v>5828</v>
      </c>
      <c r="H117" s="480">
        <v>33116</v>
      </c>
      <c r="I117" s="129" t="s">
        <v>53</v>
      </c>
      <c r="J117" s="189" t="s">
        <v>5829</v>
      </c>
      <c r="K117" s="189" t="s">
        <v>5830</v>
      </c>
      <c r="L117" s="189" t="s">
        <v>497</v>
      </c>
      <c r="M117" s="189" t="s">
        <v>18</v>
      </c>
      <c r="N117" s="189"/>
      <c r="O117" s="129"/>
      <c r="P117" s="1276"/>
      <c r="Q117" s="1277"/>
    </row>
    <row r="118" spans="2:17" s="183" customFormat="1" ht="30">
      <c r="B118" s="129" t="s">
        <v>497</v>
      </c>
      <c r="C118" s="596" t="s">
        <v>1746</v>
      </c>
      <c r="D118" s="129" t="s">
        <v>5831</v>
      </c>
      <c r="E118" s="129">
        <v>25415731</v>
      </c>
      <c r="F118" s="129" t="s">
        <v>5786</v>
      </c>
      <c r="G118" s="129" t="s">
        <v>289</v>
      </c>
      <c r="H118" s="480">
        <v>41310</v>
      </c>
      <c r="I118" s="129" t="s">
        <v>53</v>
      </c>
      <c r="J118" s="189" t="s">
        <v>5832</v>
      </c>
      <c r="K118" s="189" t="s">
        <v>53</v>
      </c>
      <c r="L118" s="189" t="s">
        <v>497</v>
      </c>
      <c r="M118" s="189" t="s">
        <v>18</v>
      </c>
      <c r="N118" s="189"/>
      <c r="O118" s="129"/>
      <c r="P118" s="1276"/>
      <c r="Q118" s="1277"/>
    </row>
    <row r="119" spans="2:17" s="183" customFormat="1" ht="30">
      <c r="B119" s="129" t="s">
        <v>497</v>
      </c>
      <c r="C119" s="596" t="s">
        <v>1746</v>
      </c>
      <c r="D119" s="129" t="s">
        <v>5833</v>
      </c>
      <c r="E119" s="129">
        <v>1061759999</v>
      </c>
      <c r="F119" s="129" t="s">
        <v>2974</v>
      </c>
      <c r="G119" s="129" t="s">
        <v>5813</v>
      </c>
      <c r="H119" s="480">
        <v>40893</v>
      </c>
      <c r="I119" s="129" t="s">
        <v>53</v>
      </c>
      <c r="J119" s="189" t="s">
        <v>5834</v>
      </c>
      <c r="K119" s="189" t="s">
        <v>53</v>
      </c>
      <c r="L119" s="189" t="s">
        <v>497</v>
      </c>
      <c r="M119" s="189" t="s">
        <v>18</v>
      </c>
      <c r="N119" s="189"/>
      <c r="O119" s="129"/>
      <c r="P119" s="1276"/>
      <c r="Q119" s="1277"/>
    </row>
    <row r="120" spans="2:17" s="183" customFormat="1" ht="30">
      <c r="B120" s="129" t="s">
        <v>497</v>
      </c>
      <c r="C120" s="596" t="s">
        <v>1746</v>
      </c>
      <c r="D120" s="129" t="s">
        <v>5835</v>
      </c>
      <c r="E120" s="129">
        <v>1059910265</v>
      </c>
      <c r="F120" s="129" t="s">
        <v>5836</v>
      </c>
      <c r="G120" s="129" t="s">
        <v>5837</v>
      </c>
      <c r="H120" s="480" t="s">
        <v>53</v>
      </c>
      <c r="I120" s="129" t="s">
        <v>53</v>
      </c>
      <c r="J120" s="189" t="s">
        <v>5838</v>
      </c>
      <c r="K120" s="189" t="s">
        <v>5839</v>
      </c>
      <c r="L120" s="189" t="s">
        <v>497</v>
      </c>
      <c r="M120" s="189" t="s">
        <v>18</v>
      </c>
      <c r="N120" s="189"/>
      <c r="O120" s="129"/>
      <c r="P120" s="1276"/>
      <c r="Q120" s="1277"/>
    </row>
    <row r="121" spans="2:17" s="183" customFormat="1" ht="45">
      <c r="B121" s="129" t="s">
        <v>497</v>
      </c>
      <c r="C121" s="596" t="s">
        <v>1746</v>
      </c>
      <c r="D121" s="129" t="s">
        <v>5840</v>
      </c>
      <c r="E121" s="129">
        <v>34331347</v>
      </c>
      <c r="F121" s="129" t="s">
        <v>5841</v>
      </c>
      <c r="G121" s="129" t="s">
        <v>5842</v>
      </c>
      <c r="H121" s="480">
        <v>40895</v>
      </c>
      <c r="I121" s="129" t="s">
        <v>53</v>
      </c>
      <c r="J121" s="189" t="s">
        <v>5843</v>
      </c>
      <c r="K121" s="189" t="s">
        <v>53</v>
      </c>
      <c r="L121" s="189" t="s">
        <v>497</v>
      </c>
      <c r="M121" s="189" t="s">
        <v>18</v>
      </c>
      <c r="N121" s="189"/>
      <c r="O121" s="129"/>
      <c r="P121" s="1276"/>
      <c r="Q121" s="1277"/>
    </row>
    <row r="122" spans="2:17" s="183" customFormat="1" ht="30">
      <c r="B122" s="129" t="s">
        <v>1730</v>
      </c>
      <c r="C122" s="596" t="s">
        <v>1746</v>
      </c>
      <c r="D122" s="129" t="s">
        <v>5844</v>
      </c>
      <c r="E122" s="129">
        <v>34316111</v>
      </c>
      <c r="F122" s="129" t="s">
        <v>5845</v>
      </c>
      <c r="G122" s="129" t="s">
        <v>1742</v>
      </c>
      <c r="H122" s="480">
        <v>39102</v>
      </c>
      <c r="I122" s="129" t="s">
        <v>53</v>
      </c>
      <c r="J122" s="189" t="s">
        <v>5846</v>
      </c>
      <c r="K122" s="189" t="s">
        <v>53</v>
      </c>
      <c r="L122" s="189" t="s">
        <v>1098</v>
      </c>
      <c r="M122" s="189" t="s">
        <v>18</v>
      </c>
      <c r="N122" s="189"/>
      <c r="O122" s="129"/>
      <c r="P122" s="1276"/>
      <c r="Q122" s="1277"/>
    </row>
    <row r="123" spans="2:17" s="183" customFormat="1" ht="30">
      <c r="B123" s="129" t="s">
        <v>1730</v>
      </c>
      <c r="C123" s="596" t="s">
        <v>1746</v>
      </c>
      <c r="D123" s="129" t="s">
        <v>5847</v>
      </c>
      <c r="E123" s="129">
        <v>48600360</v>
      </c>
      <c r="F123" s="129" t="s">
        <v>5845</v>
      </c>
      <c r="G123" s="129" t="s">
        <v>5842</v>
      </c>
      <c r="H123" s="480">
        <v>39102</v>
      </c>
      <c r="I123" s="129" t="s">
        <v>53</v>
      </c>
      <c r="J123" s="189" t="s">
        <v>5848</v>
      </c>
      <c r="K123" s="189" t="s">
        <v>5849</v>
      </c>
      <c r="L123" s="189" t="s">
        <v>1098</v>
      </c>
      <c r="M123" s="189" t="s">
        <v>18</v>
      </c>
      <c r="N123" s="189"/>
      <c r="O123" s="129"/>
      <c r="P123" s="1276"/>
      <c r="Q123" s="1277"/>
    </row>
    <row r="124" spans="2:17" s="183" customFormat="1" ht="45">
      <c r="B124" s="129" t="s">
        <v>1730</v>
      </c>
      <c r="C124" s="596" t="s">
        <v>1746</v>
      </c>
      <c r="D124" s="129" t="s">
        <v>5850</v>
      </c>
      <c r="E124" s="129">
        <v>59707751</v>
      </c>
      <c r="F124" s="129" t="s">
        <v>2974</v>
      </c>
      <c r="G124" s="129" t="s">
        <v>5851</v>
      </c>
      <c r="H124" s="480">
        <v>38541</v>
      </c>
      <c r="I124" s="129" t="s">
        <v>53</v>
      </c>
      <c r="J124" s="189" t="s">
        <v>5852</v>
      </c>
      <c r="K124" s="189" t="s">
        <v>5853</v>
      </c>
      <c r="L124" s="189" t="s">
        <v>1098</v>
      </c>
      <c r="M124" s="189" t="s">
        <v>18</v>
      </c>
      <c r="N124" s="189"/>
      <c r="O124" s="129"/>
      <c r="P124" s="1276"/>
      <c r="Q124" s="1277"/>
    </row>
    <row r="125" spans="2:17" s="183" customFormat="1" ht="60">
      <c r="B125" s="129" t="s">
        <v>1730</v>
      </c>
      <c r="C125" s="596" t="s">
        <v>1746</v>
      </c>
      <c r="D125" s="129" t="s">
        <v>5854</v>
      </c>
      <c r="E125" s="129">
        <v>48600084</v>
      </c>
      <c r="F125" s="129" t="s">
        <v>5841</v>
      </c>
      <c r="G125" s="129" t="s">
        <v>5842</v>
      </c>
      <c r="H125" s="480">
        <v>41259</v>
      </c>
      <c r="I125" s="129" t="s">
        <v>53</v>
      </c>
      <c r="J125" s="189" t="s">
        <v>5855</v>
      </c>
      <c r="K125" s="189" t="s">
        <v>5856</v>
      </c>
      <c r="L125" s="189" t="s">
        <v>1098</v>
      </c>
      <c r="M125" s="189" t="s">
        <v>18</v>
      </c>
      <c r="N125" s="189"/>
      <c r="O125" s="129"/>
      <c r="P125" s="1276"/>
      <c r="Q125" s="1277"/>
    </row>
    <row r="126" spans="2:17" s="183" customFormat="1" ht="30">
      <c r="B126" s="129" t="s">
        <v>1730</v>
      </c>
      <c r="C126" s="596" t="s">
        <v>1746</v>
      </c>
      <c r="D126" s="129" t="s">
        <v>5857</v>
      </c>
      <c r="E126" s="129">
        <v>1061703238</v>
      </c>
      <c r="F126" s="129" t="s">
        <v>5845</v>
      </c>
      <c r="G126" s="129" t="s">
        <v>5858</v>
      </c>
      <c r="H126" s="480">
        <v>40586</v>
      </c>
      <c r="I126" s="129" t="s">
        <v>53</v>
      </c>
      <c r="J126" s="189" t="s">
        <v>870</v>
      </c>
      <c r="K126" s="189" t="s">
        <v>5859</v>
      </c>
      <c r="L126" s="189" t="s">
        <v>1098</v>
      </c>
      <c r="M126" s="189" t="s">
        <v>18</v>
      </c>
      <c r="N126" s="189"/>
      <c r="O126" s="129"/>
      <c r="P126" s="1276"/>
      <c r="Q126" s="1277"/>
    </row>
    <row r="127" spans="2:17" s="183" customFormat="1" ht="30">
      <c r="B127" s="129" t="s">
        <v>1730</v>
      </c>
      <c r="C127" s="596" t="s">
        <v>1746</v>
      </c>
      <c r="D127" s="129" t="s">
        <v>5860</v>
      </c>
      <c r="E127" s="129">
        <v>1061733360</v>
      </c>
      <c r="F127" s="129" t="s">
        <v>3000</v>
      </c>
      <c r="G127" s="129" t="s">
        <v>5861</v>
      </c>
      <c r="H127" s="480">
        <v>39424</v>
      </c>
      <c r="I127" s="129" t="s">
        <v>53</v>
      </c>
      <c r="J127" s="189" t="s">
        <v>870</v>
      </c>
      <c r="K127" s="189" t="s">
        <v>5862</v>
      </c>
      <c r="L127" s="189" t="s">
        <v>1098</v>
      </c>
      <c r="M127" s="189" t="s">
        <v>18</v>
      </c>
      <c r="N127" s="189"/>
      <c r="O127" s="129"/>
      <c r="P127" s="1276"/>
      <c r="Q127" s="1277"/>
    </row>
    <row r="128" spans="2:17" s="183" customFormat="1" ht="45">
      <c r="B128" s="129" t="s">
        <v>1730</v>
      </c>
      <c r="C128" s="596" t="s">
        <v>1746</v>
      </c>
      <c r="D128" s="129" t="s">
        <v>5863</v>
      </c>
      <c r="E128" s="129">
        <v>1059358071</v>
      </c>
      <c r="F128" s="129" t="s">
        <v>5841</v>
      </c>
      <c r="G128" s="129" t="s">
        <v>5842</v>
      </c>
      <c r="H128" s="480">
        <v>41628</v>
      </c>
      <c r="I128" s="129" t="s">
        <v>53</v>
      </c>
      <c r="J128" s="189" t="s">
        <v>5864</v>
      </c>
      <c r="K128" s="189" t="s">
        <v>53</v>
      </c>
      <c r="L128" s="189" t="s">
        <v>1098</v>
      </c>
      <c r="M128" s="189" t="s">
        <v>18</v>
      </c>
      <c r="N128" s="189"/>
      <c r="O128" s="129"/>
      <c r="P128" s="1276"/>
      <c r="Q128" s="1277"/>
    </row>
    <row r="129" spans="2:17" s="183" customFormat="1" ht="45">
      <c r="B129" s="129" t="s">
        <v>1730</v>
      </c>
      <c r="C129" s="596" t="s">
        <v>1746</v>
      </c>
      <c r="D129" s="129" t="s">
        <v>5865</v>
      </c>
      <c r="E129" s="129">
        <v>1060868785</v>
      </c>
      <c r="F129" s="129" t="s">
        <v>5841</v>
      </c>
      <c r="G129" s="129" t="s">
        <v>277</v>
      </c>
      <c r="H129" s="480">
        <v>40397</v>
      </c>
      <c r="I129" s="129" t="s">
        <v>53</v>
      </c>
      <c r="J129" s="189" t="s">
        <v>5866</v>
      </c>
      <c r="K129" s="189" t="s">
        <v>5867</v>
      </c>
      <c r="L129" s="189" t="s">
        <v>1098</v>
      </c>
      <c r="M129" s="189" t="s">
        <v>18</v>
      </c>
      <c r="N129" s="189"/>
      <c r="O129" s="129"/>
      <c r="P129" s="1276"/>
      <c r="Q129" s="1277"/>
    </row>
    <row r="130" spans="2:17" s="183" customFormat="1" ht="30">
      <c r="B130" s="129" t="s">
        <v>1730</v>
      </c>
      <c r="C130" s="596" t="s">
        <v>1746</v>
      </c>
      <c r="D130" s="129" t="s">
        <v>5868</v>
      </c>
      <c r="E130" s="129">
        <v>1061759665</v>
      </c>
      <c r="F130" s="129" t="s">
        <v>2974</v>
      </c>
      <c r="G130" s="129" t="s">
        <v>5813</v>
      </c>
      <c r="H130" s="480">
        <v>40893</v>
      </c>
      <c r="I130" s="129" t="s">
        <v>53</v>
      </c>
      <c r="J130" s="189" t="s">
        <v>53</v>
      </c>
      <c r="K130" s="189" t="s">
        <v>53</v>
      </c>
      <c r="L130" s="189" t="s">
        <v>1098</v>
      </c>
      <c r="M130" s="189" t="s">
        <v>18</v>
      </c>
      <c r="N130" s="189"/>
      <c r="O130" s="129"/>
      <c r="P130" s="1276"/>
      <c r="Q130" s="1277"/>
    </row>
    <row r="131" spans="2:17" s="183" customFormat="1" ht="45">
      <c r="B131" s="129" t="s">
        <v>1730</v>
      </c>
      <c r="C131" s="596" t="s">
        <v>1746</v>
      </c>
      <c r="D131" s="129" t="s">
        <v>5869</v>
      </c>
      <c r="E131" s="129">
        <v>34564992</v>
      </c>
      <c r="F131" s="129" t="s">
        <v>5841</v>
      </c>
      <c r="G131" s="129" t="s">
        <v>696</v>
      </c>
      <c r="H131" s="480">
        <v>41117</v>
      </c>
      <c r="I131" s="129" t="s">
        <v>53</v>
      </c>
      <c r="J131" s="189" t="s">
        <v>5870</v>
      </c>
      <c r="K131" s="189" t="s">
        <v>5871</v>
      </c>
      <c r="L131" s="189" t="s">
        <v>1098</v>
      </c>
      <c r="M131" s="189" t="s">
        <v>18</v>
      </c>
      <c r="N131" s="189"/>
      <c r="O131" s="129"/>
      <c r="P131" s="1276"/>
      <c r="Q131" s="1277"/>
    </row>
    <row r="132" spans="2:17" s="183" customFormat="1" ht="45">
      <c r="B132" s="129" t="s">
        <v>1730</v>
      </c>
      <c r="C132" s="596" t="s">
        <v>1746</v>
      </c>
      <c r="D132" s="129" t="s">
        <v>5872</v>
      </c>
      <c r="E132" s="129">
        <v>25327993</v>
      </c>
      <c r="F132" s="129" t="s">
        <v>5841</v>
      </c>
      <c r="G132" s="129" t="s">
        <v>289</v>
      </c>
      <c r="H132" s="480">
        <v>40884</v>
      </c>
      <c r="I132" s="129" t="s">
        <v>53</v>
      </c>
      <c r="J132" s="189" t="s">
        <v>5873</v>
      </c>
      <c r="K132" s="189" t="s">
        <v>5874</v>
      </c>
      <c r="L132" s="189" t="s">
        <v>1098</v>
      </c>
      <c r="M132" s="189" t="s">
        <v>18</v>
      </c>
      <c r="N132" s="189"/>
      <c r="O132" s="129"/>
      <c r="P132" s="1276"/>
      <c r="Q132" s="1277"/>
    </row>
    <row r="133" spans="2:17" s="183" customFormat="1" ht="30">
      <c r="B133" s="129" t="s">
        <v>1730</v>
      </c>
      <c r="C133" s="596" t="s">
        <v>1746</v>
      </c>
      <c r="D133" s="129" t="s">
        <v>5875</v>
      </c>
      <c r="E133" s="129">
        <v>34543146</v>
      </c>
      <c r="F133" s="129" t="s">
        <v>5876</v>
      </c>
      <c r="G133" s="129" t="s">
        <v>5877</v>
      </c>
      <c r="H133" s="480">
        <v>30977</v>
      </c>
      <c r="I133" s="129" t="s">
        <v>53</v>
      </c>
      <c r="J133" s="189" t="s">
        <v>5873</v>
      </c>
      <c r="K133" s="189" t="s">
        <v>5878</v>
      </c>
      <c r="L133" s="189" t="s">
        <v>1098</v>
      </c>
      <c r="M133" s="189" t="s">
        <v>18</v>
      </c>
      <c r="N133" s="189"/>
      <c r="O133" s="129"/>
      <c r="P133" s="1276"/>
      <c r="Q133" s="1277"/>
    </row>
    <row r="134" spans="2:17" s="183" customFormat="1" ht="45">
      <c r="B134" s="129" t="s">
        <v>1730</v>
      </c>
      <c r="C134" s="596" t="s">
        <v>1746</v>
      </c>
      <c r="D134" s="129" t="s">
        <v>5879</v>
      </c>
      <c r="E134" s="129">
        <v>1061731264</v>
      </c>
      <c r="F134" s="129" t="s">
        <v>5841</v>
      </c>
      <c r="G134" s="129" t="s">
        <v>289</v>
      </c>
      <c r="H134" s="480">
        <v>40884</v>
      </c>
      <c r="I134" s="129" t="s">
        <v>53</v>
      </c>
      <c r="J134" s="189" t="s">
        <v>5880</v>
      </c>
      <c r="K134" s="189" t="s">
        <v>5881</v>
      </c>
      <c r="L134" s="189" t="s">
        <v>1098</v>
      </c>
      <c r="M134" s="189" t="s">
        <v>18</v>
      </c>
      <c r="N134" s="189"/>
      <c r="O134" s="129"/>
      <c r="P134" s="1276"/>
      <c r="Q134" s="1277"/>
    </row>
    <row r="135" spans="2:17" s="183" customFormat="1" ht="45">
      <c r="B135" s="129" t="s">
        <v>1730</v>
      </c>
      <c r="C135" s="596" t="s">
        <v>1746</v>
      </c>
      <c r="D135" s="129" t="s">
        <v>5882</v>
      </c>
      <c r="E135" s="129">
        <v>1060871307</v>
      </c>
      <c r="F135" s="129" t="s">
        <v>282</v>
      </c>
      <c r="G135" s="129" t="s">
        <v>289</v>
      </c>
      <c r="H135" s="480">
        <v>41240</v>
      </c>
      <c r="I135" s="129" t="s">
        <v>53</v>
      </c>
      <c r="J135" s="189" t="s">
        <v>2947</v>
      </c>
      <c r="K135" s="189" t="s">
        <v>5883</v>
      </c>
      <c r="L135" s="189" t="s">
        <v>1098</v>
      </c>
      <c r="M135" s="189" t="s">
        <v>18</v>
      </c>
      <c r="N135" s="189"/>
      <c r="O135" s="129"/>
      <c r="P135" s="1276"/>
      <c r="Q135" s="1277"/>
    </row>
    <row r="136" spans="2:17" s="183" customFormat="1" ht="45">
      <c r="B136" s="129" t="s">
        <v>1730</v>
      </c>
      <c r="C136" s="596" t="s">
        <v>1746</v>
      </c>
      <c r="D136" s="129" t="s">
        <v>5884</v>
      </c>
      <c r="E136" s="129">
        <v>1061791103</v>
      </c>
      <c r="F136" s="129" t="s">
        <v>282</v>
      </c>
      <c r="G136" s="129" t="s">
        <v>277</v>
      </c>
      <c r="H136" s="480">
        <v>41666</v>
      </c>
      <c r="I136" s="129" t="s">
        <v>53</v>
      </c>
      <c r="J136" s="189" t="s">
        <v>1676</v>
      </c>
      <c r="K136" s="189" t="s">
        <v>863</v>
      </c>
      <c r="L136" s="189" t="s">
        <v>1098</v>
      </c>
      <c r="M136" s="189" t="s">
        <v>18</v>
      </c>
      <c r="N136" s="189"/>
      <c r="O136" s="129"/>
      <c r="P136" s="1276"/>
      <c r="Q136" s="1277"/>
    </row>
    <row r="137" spans="2:17" s="183" customFormat="1" ht="30">
      <c r="B137" s="129" t="s">
        <v>1730</v>
      </c>
      <c r="C137" s="596" t="s">
        <v>1746</v>
      </c>
      <c r="D137" s="129" t="s">
        <v>5885</v>
      </c>
      <c r="E137" s="129">
        <v>36283831</v>
      </c>
      <c r="F137" s="129" t="s">
        <v>5355</v>
      </c>
      <c r="G137" s="129" t="s">
        <v>277</v>
      </c>
      <c r="H137" s="480">
        <v>41482</v>
      </c>
      <c r="I137" s="129" t="s">
        <v>53</v>
      </c>
      <c r="J137" s="189" t="s">
        <v>5886</v>
      </c>
      <c r="K137" s="189" t="s">
        <v>5887</v>
      </c>
      <c r="L137" s="189" t="s">
        <v>1098</v>
      </c>
      <c r="M137" s="189" t="s">
        <v>18</v>
      </c>
      <c r="N137" s="189"/>
      <c r="O137" s="129"/>
      <c r="P137" s="1276"/>
      <c r="Q137" s="1277"/>
    </row>
    <row r="138" spans="2:17" s="183" customFormat="1" ht="60">
      <c r="B138" s="129" t="s">
        <v>1730</v>
      </c>
      <c r="C138" s="596" t="s">
        <v>1746</v>
      </c>
      <c r="D138" s="129" t="s">
        <v>5888</v>
      </c>
      <c r="E138" s="129">
        <v>1061700428</v>
      </c>
      <c r="F138" s="129" t="s">
        <v>5889</v>
      </c>
      <c r="G138" s="129" t="s">
        <v>5890</v>
      </c>
      <c r="H138" s="480">
        <v>40165</v>
      </c>
      <c r="I138" s="129" t="s">
        <v>53</v>
      </c>
      <c r="J138" s="189" t="s">
        <v>5891</v>
      </c>
      <c r="K138" s="189" t="s">
        <v>5892</v>
      </c>
      <c r="L138" s="189" t="s">
        <v>1098</v>
      </c>
      <c r="M138" s="189" t="s">
        <v>18</v>
      </c>
      <c r="N138" s="189"/>
      <c r="O138" s="129"/>
      <c r="P138" s="1276"/>
      <c r="Q138" s="1277"/>
    </row>
    <row r="139" spans="2:17" s="183" customFormat="1" ht="30">
      <c r="B139" s="129" t="s">
        <v>1730</v>
      </c>
      <c r="C139" s="596" t="s">
        <v>1746</v>
      </c>
      <c r="D139" s="129" t="s">
        <v>5893</v>
      </c>
      <c r="E139" s="129">
        <v>1061759331</v>
      </c>
      <c r="F139" s="129" t="s">
        <v>5355</v>
      </c>
      <c r="G139" s="129" t="s">
        <v>277</v>
      </c>
      <c r="H139" s="480">
        <v>41846</v>
      </c>
      <c r="I139" s="129" t="s">
        <v>53</v>
      </c>
      <c r="J139" s="189" t="s">
        <v>53</v>
      </c>
      <c r="K139" s="189" t="s">
        <v>53</v>
      </c>
      <c r="L139" s="189" t="s">
        <v>1098</v>
      </c>
      <c r="M139" s="189" t="s">
        <v>18</v>
      </c>
      <c r="N139" s="189"/>
      <c r="O139" s="129"/>
      <c r="P139" s="1276"/>
      <c r="Q139" s="1277"/>
    </row>
    <row r="140" spans="2:17" s="183" customFormat="1" ht="30">
      <c r="B140" s="129" t="s">
        <v>1730</v>
      </c>
      <c r="C140" s="596" t="s">
        <v>1746</v>
      </c>
      <c r="D140" s="129" t="s">
        <v>5894</v>
      </c>
      <c r="E140" s="129">
        <v>76332170</v>
      </c>
      <c r="F140" s="129" t="s">
        <v>5355</v>
      </c>
      <c r="G140" s="129" t="s">
        <v>5842</v>
      </c>
      <c r="H140" s="480">
        <v>41539</v>
      </c>
      <c r="I140" s="129" t="s">
        <v>53</v>
      </c>
      <c r="J140" s="189" t="s">
        <v>5895</v>
      </c>
      <c r="K140" s="189" t="s">
        <v>5896</v>
      </c>
      <c r="L140" s="189" t="s">
        <v>1098</v>
      </c>
      <c r="M140" s="189" t="s">
        <v>18</v>
      </c>
      <c r="N140" s="189"/>
      <c r="O140" s="129"/>
      <c r="P140" s="1276"/>
      <c r="Q140" s="1277"/>
    </row>
    <row r="141" spans="2:17" s="183" customFormat="1" ht="30">
      <c r="B141" s="129" t="s">
        <v>1730</v>
      </c>
      <c r="C141" s="596" t="s">
        <v>1746</v>
      </c>
      <c r="D141" s="129" t="s">
        <v>5897</v>
      </c>
      <c r="E141" s="129">
        <v>25290221</v>
      </c>
      <c r="F141" s="129" t="s">
        <v>3000</v>
      </c>
      <c r="G141" s="129" t="s">
        <v>4073</v>
      </c>
      <c r="H141" s="480">
        <v>36512</v>
      </c>
      <c r="I141" s="129" t="s">
        <v>53</v>
      </c>
      <c r="J141" s="189" t="s">
        <v>5898</v>
      </c>
      <c r="K141" s="482" t="s">
        <v>5899</v>
      </c>
      <c r="L141" s="189" t="s">
        <v>1098</v>
      </c>
      <c r="M141" s="189" t="s">
        <v>18</v>
      </c>
      <c r="N141" s="189"/>
      <c r="O141" s="129"/>
      <c r="P141" s="1276"/>
      <c r="Q141" s="1277"/>
    </row>
    <row r="143" spans="2:17">
      <c r="H143" s="369"/>
    </row>
    <row r="144" spans="2:17" ht="15.75" thickBot="1"/>
    <row r="145" spans="1:26" ht="27" thickBot="1">
      <c r="B145" s="1268" t="s">
        <v>118</v>
      </c>
      <c r="C145" s="1269"/>
      <c r="D145" s="1269"/>
      <c r="E145" s="1269"/>
      <c r="F145" s="1269"/>
      <c r="G145" s="1269"/>
      <c r="H145" s="1269"/>
      <c r="I145" s="1269"/>
      <c r="J145" s="1269"/>
      <c r="K145" s="1269"/>
      <c r="L145" s="1269"/>
      <c r="M145" s="1269"/>
      <c r="N145" s="1270"/>
    </row>
    <row r="148" spans="1:26" ht="46.15" customHeight="1">
      <c r="B148" s="115" t="s">
        <v>17</v>
      </c>
      <c r="C148" s="115" t="s">
        <v>119</v>
      </c>
      <c r="D148" s="1271" t="s">
        <v>82</v>
      </c>
      <c r="E148" s="1273"/>
    </row>
    <row r="149" spans="1:26" ht="94.5" customHeight="1">
      <c r="B149" s="129" t="s">
        <v>181</v>
      </c>
      <c r="C149" s="858" t="s">
        <v>336</v>
      </c>
      <c r="D149" s="1280"/>
      <c r="E149" s="1280"/>
    </row>
    <row r="152" spans="1:26" ht="26.25">
      <c r="B152" s="1256" t="s">
        <v>121</v>
      </c>
      <c r="C152" s="1257"/>
      <c r="D152" s="1257"/>
      <c r="E152" s="1257"/>
      <c r="F152" s="1257"/>
      <c r="G152" s="1257"/>
      <c r="H152" s="1257"/>
      <c r="I152" s="1257"/>
      <c r="J152" s="1257"/>
      <c r="K152" s="1257"/>
      <c r="L152" s="1257"/>
      <c r="M152" s="1257"/>
      <c r="N152" s="1257"/>
      <c r="O152" s="1257"/>
      <c r="P152" s="1257"/>
    </row>
    <row r="154" spans="1:26" ht="15.75" thickBot="1"/>
    <row r="155" spans="1:26" ht="27" thickBot="1">
      <c r="B155" s="1268" t="s">
        <v>122</v>
      </c>
      <c r="C155" s="1269"/>
      <c r="D155" s="1269"/>
      <c r="E155" s="1269"/>
      <c r="F155" s="1269"/>
      <c r="G155" s="1269"/>
      <c r="H155" s="1269"/>
      <c r="I155" s="1269"/>
      <c r="J155" s="1269"/>
      <c r="K155" s="1269"/>
      <c r="L155" s="1269"/>
      <c r="M155" s="1269"/>
      <c r="N155" s="1270"/>
    </row>
    <row r="157" spans="1:26" ht="15.75" thickBot="1">
      <c r="M157" s="279"/>
      <c r="N157" s="279"/>
    </row>
    <row r="158" spans="1:26" s="15" customFormat="1" ht="109.5" customHeight="1">
      <c r="B158" s="52" t="s">
        <v>33</v>
      </c>
      <c r="C158" s="52" t="s">
        <v>34</v>
      </c>
      <c r="D158" s="52" t="s">
        <v>35</v>
      </c>
      <c r="E158" s="280" t="s">
        <v>36</v>
      </c>
      <c r="F158" s="281" t="s">
        <v>37</v>
      </c>
      <c r="G158" s="282" t="s">
        <v>38</v>
      </c>
      <c r="H158" s="280" t="s">
        <v>39</v>
      </c>
      <c r="I158" s="281" t="s">
        <v>40</v>
      </c>
      <c r="J158" s="281" t="s">
        <v>41</v>
      </c>
      <c r="K158" s="281" t="s">
        <v>42</v>
      </c>
      <c r="L158" s="281" t="s">
        <v>43</v>
      </c>
      <c r="M158" s="281" t="s">
        <v>44</v>
      </c>
      <c r="N158" s="281" t="s">
        <v>45</v>
      </c>
      <c r="O158" s="281" t="s">
        <v>46</v>
      </c>
      <c r="P158" s="284" t="s">
        <v>47</v>
      </c>
      <c r="Q158" s="284" t="s">
        <v>48</v>
      </c>
    </row>
    <row r="159" spans="1:26" s="162" customFormat="1" ht="69.75" customHeight="1">
      <c r="A159" s="150">
        <v>1</v>
      </c>
      <c r="B159" s="153"/>
      <c r="C159" s="371"/>
      <c r="D159" s="153"/>
      <c r="E159" s="1215"/>
      <c r="F159" s="1216"/>
      <c r="G159" s="1217"/>
      <c r="H159" s="1229"/>
      <c r="I159" s="1218"/>
      <c r="J159" s="1216"/>
      <c r="K159" s="1219"/>
      <c r="L159" s="1216"/>
      <c r="M159" s="1216"/>
      <c r="N159" s="1216"/>
      <c r="O159" s="1220"/>
      <c r="P159" s="1220"/>
      <c r="Q159" s="1221"/>
      <c r="R159" s="175"/>
      <c r="S159" s="175"/>
      <c r="T159" s="175"/>
      <c r="U159" s="175"/>
      <c r="V159" s="175"/>
      <c r="W159" s="175"/>
      <c r="X159" s="175"/>
      <c r="Y159" s="175"/>
      <c r="Z159" s="175"/>
    </row>
    <row r="160" spans="1:26" s="430" customFormat="1" ht="69" customHeight="1">
      <c r="A160" s="423">
        <f>+A159+1</f>
        <v>2</v>
      </c>
      <c r="B160" s="153"/>
      <c r="C160" s="371"/>
      <c r="D160" s="153"/>
      <c r="E160" s="1215"/>
      <c r="F160" s="1222"/>
      <c r="G160" s="1223"/>
      <c r="H160" s="1224"/>
      <c r="I160" s="1225"/>
      <c r="J160" s="1222"/>
      <c r="K160" s="1226"/>
      <c r="L160" s="1222"/>
      <c r="M160" s="1222"/>
      <c r="N160" s="1216"/>
      <c r="O160" s="1227"/>
      <c r="P160" s="1227"/>
      <c r="Q160" s="1748"/>
      <c r="R160" s="429"/>
      <c r="S160" s="429"/>
      <c r="T160" s="429"/>
      <c r="U160" s="429"/>
      <c r="V160" s="429"/>
      <c r="W160" s="429"/>
      <c r="X160" s="429"/>
      <c r="Y160" s="429"/>
      <c r="Z160" s="429"/>
    </row>
    <row r="161" spans="1:26" s="430" customFormat="1" ht="66.75" customHeight="1">
      <c r="A161" s="423"/>
      <c r="B161" s="153"/>
      <c r="C161" s="371"/>
      <c r="D161" s="153"/>
      <c r="E161" s="1215"/>
      <c r="F161" s="1222"/>
      <c r="G161" s="1223"/>
      <c r="H161" s="1224"/>
      <c r="I161" s="1225"/>
      <c r="J161" s="1222"/>
      <c r="K161" s="1226"/>
      <c r="L161" s="1222"/>
      <c r="M161" s="1222"/>
      <c r="N161" s="1216"/>
      <c r="O161" s="1227"/>
      <c r="P161" s="1227"/>
      <c r="Q161" s="1749"/>
      <c r="R161" s="429"/>
      <c r="S161" s="429"/>
      <c r="T161" s="429"/>
      <c r="U161" s="429"/>
      <c r="V161" s="429"/>
      <c r="W161" s="429"/>
      <c r="X161" s="429"/>
      <c r="Y161" s="429"/>
      <c r="Z161" s="429"/>
    </row>
    <row r="162" spans="1:26" s="430" customFormat="1" ht="95.25" customHeight="1">
      <c r="A162" s="423"/>
      <c r="B162" s="153"/>
      <c r="C162" s="371"/>
      <c r="D162" s="153"/>
      <c r="E162" s="1215"/>
      <c r="F162" s="1222"/>
      <c r="G162" s="1223"/>
      <c r="H162" s="1224"/>
      <c r="I162" s="1225"/>
      <c r="J162" s="1222"/>
      <c r="K162" s="1226"/>
      <c r="L162" s="1222"/>
      <c r="M162" s="1222"/>
      <c r="N162" s="1216"/>
      <c r="O162" s="1227"/>
      <c r="P162" s="1227"/>
      <c r="Q162" s="1750"/>
      <c r="R162" s="429"/>
      <c r="S162" s="429"/>
      <c r="T162" s="429"/>
      <c r="U162" s="429"/>
      <c r="V162" s="429"/>
      <c r="W162" s="429"/>
      <c r="X162" s="429"/>
      <c r="Y162" s="429"/>
      <c r="Z162" s="429"/>
    </row>
    <row r="163" spans="1:26" s="430" customFormat="1">
      <c r="A163" s="423"/>
      <c r="B163" s="153"/>
      <c r="C163" s="371"/>
      <c r="D163" s="153"/>
      <c r="E163" s="1215"/>
      <c r="F163" s="1222"/>
      <c r="G163" s="1223"/>
      <c r="H163" s="1224"/>
      <c r="I163" s="1225"/>
      <c r="J163" s="1222"/>
      <c r="K163" s="1226"/>
      <c r="L163" s="1222"/>
      <c r="M163" s="1222"/>
      <c r="N163" s="1216">
        <f t="shared" ref="N163:N164" si="1">G163*M163</f>
        <v>0</v>
      </c>
      <c r="O163" s="1227"/>
      <c r="P163" s="1227"/>
      <c r="Q163" s="1228"/>
      <c r="R163" s="429"/>
      <c r="S163" s="429"/>
      <c r="T163" s="429"/>
      <c r="U163" s="429"/>
      <c r="V163" s="429"/>
      <c r="W163" s="429"/>
      <c r="X163" s="429"/>
      <c r="Y163" s="429"/>
      <c r="Z163" s="429"/>
    </row>
    <row r="164" spans="1:26" s="162" customFormat="1">
      <c r="A164" s="150" t="e">
        <f>+#REF!+1</f>
        <v>#REF!</v>
      </c>
      <c r="B164" s="153"/>
      <c r="C164" s="152"/>
      <c r="D164" s="153"/>
      <c r="E164" s="431"/>
      <c r="F164" s="432"/>
      <c r="G164" s="433"/>
      <c r="H164" s="431"/>
      <c r="I164" s="432"/>
      <c r="J164" s="432"/>
      <c r="K164" s="432"/>
      <c r="L164" s="432"/>
      <c r="M164" s="432"/>
      <c r="N164" s="1216">
        <f t="shared" si="1"/>
        <v>0</v>
      </c>
      <c r="O164" s="434"/>
      <c r="P164" s="434"/>
      <c r="Q164" s="379"/>
      <c r="R164" s="175"/>
      <c r="S164" s="175"/>
      <c r="T164" s="175"/>
      <c r="U164" s="175"/>
      <c r="V164" s="175"/>
      <c r="W164" s="175"/>
      <c r="X164" s="175"/>
      <c r="Y164" s="175"/>
      <c r="Z164" s="175"/>
    </row>
    <row r="165" spans="1:26" s="162" customFormat="1">
      <c r="A165" s="150"/>
      <c r="B165" s="151" t="s">
        <v>28</v>
      </c>
      <c r="C165" s="152"/>
      <c r="D165" s="153"/>
      <c r="E165" s="431"/>
      <c r="F165" s="432"/>
      <c r="G165" s="433"/>
      <c r="H165" s="431"/>
      <c r="I165" s="432"/>
      <c r="J165" s="432"/>
      <c r="K165" s="435">
        <f>SUM(K159:K164)</f>
        <v>0</v>
      </c>
      <c r="L165" s="436">
        <f>SUM(L159:L164)</f>
        <v>0</v>
      </c>
      <c r="M165" s="436">
        <f>SUM(M159:M164)</f>
        <v>0</v>
      </c>
      <c r="N165" s="436">
        <f>SUM(N159:N164)</f>
        <v>0</v>
      </c>
      <c r="O165" s="434"/>
      <c r="P165" s="434"/>
      <c r="Q165" s="378"/>
    </row>
    <row r="166" spans="1:26">
      <c r="B166" s="112"/>
      <c r="C166" s="383"/>
      <c r="D166" s="112"/>
      <c r="E166" s="384"/>
      <c r="F166" s="321"/>
      <c r="G166" s="385"/>
      <c r="H166" s="386"/>
      <c r="I166" s="321"/>
      <c r="J166" s="321"/>
      <c r="K166" s="321"/>
      <c r="L166" s="321"/>
      <c r="M166" s="321"/>
      <c r="N166" s="321"/>
      <c r="O166" s="321"/>
      <c r="P166" s="321"/>
    </row>
    <row r="167" spans="1:26" ht="18.75">
      <c r="B167" s="166" t="s">
        <v>123</v>
      </c>
      <c r="C167" s="176"/>
      <c r="H167" s="437"/>
      <c r="I167" s="390"/>
      <c r="J167" s="390"/>
      <c r="K167" s="390"/>
      <c r="L167" s="390"/>
      <c r="M167" s="390"/>
      <c r="N167" s="321"/>
      <c r="O167" s="321"/>
      <c r="P167" s="321"/>
    </row>
    <row r="169" spans="1:26" ht="15.75" thickBot="1"/>
    <row r="170" spans="1:26" ht="37.15" customHeight="1" thickBot="1">
      <c r="B170" s="177" t="s">
        <v>124</v>
      </c>
      <c r="C170" s="142" t="s">
        <v>125</v>
      </c>
      <c r="D170" s="177" t="s">
        <v>27</v>
      </c>
      <c r="E170" s="394" t="s">
        <v>126</v>
      </c>
    </row>
    <row r="171" spans="1:26" ht="41.45" customHeight="1">
      <c r="B171" s="178" t="s">
        <v>127</v>
      </c>
      <c r="C171" s="179">
        <v>20</v>
      </c>
      <c r="D171" s="179"/>
      <c r="E171" s="1586">
        <f>D171+D172+D173</f>
        <v>0</v>
      </c>
    </row>
    <row r="172" spans="1:26">
      <c r="B172" s="178" t="s">
        <v>128</v>
      </c>
      <c r="C172" s="993">
        <v>30</v>
      </c>
      <c r="D172" s="858"/>
      <c r="E172" s="1541"/>
    </row>
    <row r="173" spans="1:26" ht="15.75" thickBot="1">
      <c r="B173" s="178" t="s">
        <v>129</v>
      </c>
      <c r="C173" s="180">
        <v>40</v>
      </c>
      <c r="D173" s="396"/>
      <c r="E173" s="1587"/>
    </row>
    <row r="175" spans="1:26" ht="15.75" thickBot="1"/>
    <row r="176" spans="1:26" ht="27" thickBot="1">
      <c r="B176" s="1268" t="s">
        <v>130</v>
      </c>
      <c r="C176" s="1269"/>
      <c r="D176" s="1269"/>
      <c r="E176" s="1269"/>
      <c r="F176" s="1269"/>
      <c r="G176" s="1269"/>
      <c r="H176" s="1269"/>
      <c r="I176" s="1269"/>
      <c r="J176" s="1269"/>
      <c r="K176" s="1269"/>
      <c r="L176" s="1269"/>
      <c r="M176" s="1269"/>
      <c r="N176" s="1270"/>
    </row>
    <row r="178" spans="2:17" ht="76.5" customHeight="1">
      <c r="B178" s="114" t="s">
        <v>92</v>
      </c>
      <c r="C178" s="114" t="s">
        <v>93</v>
      </c>
      <c r="D178" s="114" t="s">
        <v>94</v>
      </c>
      <c r="E178" s="338" t="s">
        <v>95</v>
      </c>
      <c r="F178" s="339" t="s">
        <v>96</v>
      </c>
      <c r="G178" s="340" t="s">
        <v>97</v>
      </c>
      <c r="H178" s="338" t="s">
        <v>98</v>
      </c>
      <c r="I178" s="339" t="s">
        <v>99</v>
      </c>
      <c r="J178" s="1640" t="s">
        <v>100</v>
      </c>
      <c r="K178" s="1641"/>
      <c r="L178" s="1642"/>
      <c r="M178" s="339" t="s">
        <v>101</v>
      </c>
      <c r="N178" s="339" t="s">
        <v>102</v>
      </c>
      <c r="O178" s="339" t="s">
        <v>103</v>
      </c>
      <c r="P178" s="1640" t="s">
        <v>82</v>
      </c>
      <c r="Q178" s="1642"/>
    </row>
    <row r="179" spans="2:17" ht="60.75" customHeight="1">
      <c r="B179" s="213" t="s">
        <v>460</v>
      </c>
      <c r="C179" s="1062"/>
      <c r="D179" s="119"/>
      <c r="E179" s="342"/>
      <c r="F179" s="397"/>
      <c r="G179" s="398"/>
      <c r="H179" s="399"/>
      <c r="I179" s="331"/>
      <c r="J179" s="397" t="s">
        <v>189</v>
      </c>
      <c r="K179" s="883" t="s">
        <v>190</v>
      </c>
      <c r="L179" s="331" t="s">
        <v>191</v>
      </c>
      <c r="M179" s="884"/>
      <c r="N179" s="884"/>
      <c r="O179" s="884"/>
      <c r="P179" s="1696"/>
      <c r="Q179" s="1696"/>
    </row>
    <row r="180" spans="2:17" ht="60.75" customHeight="1">
      <c r="B180" s="213" t="s">
        <v>461</v>
      </c>
      <c r="C180" s="1062"/>
      <c r="D180" s="119"/>
      <c r="E180" s="342"/>
      <c r="F180" s="397"/>
      <c r="G180" s="398"/>
      <c r="H180" s="399"/>
      <c r="I180" s="331"/>
      <c r="J180" s="397"/>
      <c r="K180" s="883"/>
      <c r="L180" s="331"/>
      <c r="M180" s="884"/>
      <c r="N180" s="884"/>
      <c r="O180" s="884"/>
      <c r="P180" s="1696"/>
      <c r="Q180" s="1696"/>
    </row>
    <row r="181" spans="2:17" ht="178.5" customHeight="1">
      <c r="B181" s="213" t="s">
        <v>462</v>
      </c>
      <c r="C181" s="1062"/>
      <c r="D181" s="213"/>
      <c r="E181" s="342"/>
      <c r="F181" s="882"/>
      <c r="G181" s="882"/>
      <c r="H181" s="400"/>
      <c r="I181" s="331"/>
      <c r="J181" s="397"/>
      <c r="K181" s="883"/>
      <c r="L181" s="883"/>
      <c r="M181" s="884"/>
      <c r="N181" s="884"/>
      <c r="O181" s="884"/>
      <c r="P181" s="1751"/>
      <c r="Q181" s="1752"/>
    </row>
    <row r="182" spans="2:17" ht="165" customHeight="1">
      <c r="B182" s="213" t="s">
        <v>462</v>
      </c>
      <c r="C182" s="355"/>
      <c r="D182" s="213"/>
      <c r="E182" s="342"/>
      <c r="F182" s="397"/>
      <c r="G182" s="398"/>
      <c r="H182" s="400"/>
      <c r="I182" s="331"/>
      <c r="J182" s="882"/>
      <c r="K182" s="883"/>
      <c r="L182" s="883"/>
      <c r="M182" s="884"/>
      <c r="N182" s="884"/>
      <c r="O182" s="884"/>
      <c r="P182" s="1753"/>
      <c r="Q182" s="1754"/>
    </row>
    <row r="185" spans="2:17" ht="15.75" thickBot="1"/>
    <row r="186" spans="2:17" ht="54" customHeight="1">
      <c r="B186" s="879" t="s">
        <v>17</v>
      </c>
      <c r="C186" s="879" t="s">
        <v>124</v>
      </c>
      <c r="D186" s="114" t="s">
        <v>125</v>
      </c>
      <c r="E186" s="277" t="s">
        <v>27</v>
      </c>
      <c r="F186" s="401" t="s">
        <v>138</v>
      </c>
      <c r="G186" s="402"/>
    </row>
    <row r="187" spans="2:17" ht="120.75" customHeight="1">
      <c r="B187" s="1697" t="s">
        <v>139</v>
      </c>
      <c r="C187" s="144" t="s">
        <v>140</v>
      </c>
      <c r="D187" s="858">
        <v>25</v>
      </c>
      <c r="E187" s="880">
        <v>0</v>
      </c>
      <c r="F187" s="1698">
        <f>+E187+E188+E189</f>
        <v>0</v>
      </c>
      <c r="G187" s="403"/>
    </row>
    <row r="188" spans="2:17" ht="76.150000000000006" customHeight="1">
      <c r="B188" s="1697"/>
      <c r="C188" s="144" t="s">
        <v>141</v>
      </c>
      <c r="D188" s="866">
        <v>25</v>
      </c>
      <c r="E188" s="880">
        <v>0</v>
      </c>
      <c r="F188" s="1699"/>
      <c r="G188" s="403"/>
    </row>
    <row r="189" spans="2:17" ht="69" customHeight="1">
      <c r="B189" s="1697"/>
      <c r="C189" s="144" t="s">
        <v>142</v>
      </c>
      <c r="D189" s="858">
        <v>10</v>
      </c>
      <c r="E189" s="880">
        <v>0</v>
      </c>
      <c r="F189" s="1700"/>
      <c r="G189" s="403"/>
    </row>
    <row r="190" spans="2:17">
      <c r="C190" s="141"/>
    </row>
    <row r="193" spans="1:26">
      <c r="B193" s="42" t="s">
        <v>143</v>
      </c>
    </row>
    <row r="196" spans="1:26" s="234" customFormat="1">
      <c r="A196" s="1"/>
      <c r="B196" s="43" t="s">
        <v>17</v>
      </c>
      <c r="C196" s="43" t="s">
        <v>26</v>
      </c>
      <c r="D196" s="879" t="s">
        <v>27</v>
      </c>
      <c r="E196" s="277" t="s">
        <v>28</v>
      </c>
      <c r="G196" s="236"/>
      <c r="H196" s="237"/>
      <c r="R196" s="1"/>
      <c r="S196" s="1"/>
      <c r="T196" s="1"/>
      <c r="U196" s="1"/>
      <c r="V196" s="1"/>
      <c r="W196" s="1"/>
      <c r="X196" s="1"/>
      <c r="Y196" s="1"/>
      <c r="Z196" s="1"/>
    </row>
    <row r="197" spans="1:26" s="234" customFormat="1" ht="28.5">
      <c r="A197" s="1"/>
      <c r="B197" s="49" t="s">
        <v>144</v>
      </c>
      <c r="C197" s="50">
        <v>40</v>
      </c>
      <c r="D197" s="278">
        <v>0</v>
      </c>
      <c r="E197" s="1540">
        <f>+D197+D198</f>
        <v>0</v>
      </c>
      <c r="G197" s="236"/>
      <c r="H197" s="237"/>
      <c r="R197" s="1"/>
      <c r="S197" s="1"/>
      <c r="T197" s="1"/>
      <c r="U197" s="1"/>
      <c r="V197" s="1"/>
      <c r="W197" s="1"/>
      <c r="X197" s="1"/>
      <c r="Y197" s="1"/>
      <c r="Z197" s="1"/>
    </row>
    <row r="198" spans="1:26" s="234" customFormat="1" ht="42.75">
      <c r="A198" s="1"/>
      <c r="B198" s="49" t="s">
        <v>145</v>
      </c>
      <c r="C198" s="50">
        <v>60</v>
      </c>
      <c r="D198" s="858">
        <f>+F187</f>
        <v>0</v>
      </c>
      <c r="E198" s="1543"/>
      <c r="G198" s="236"/>
      <c r="H198" s="237"/>
      <c r="R198" s="1"/>
      <c r="S198" s="1"/>
      <c r="T198" s="1"/>
      <c r="U198" s="1"/>
      <c r="V198" s="1"/>
      <c r="W198" s="1"/>
      <c r="X198" s="1"/>
      <c r="Y198" s="1"/>
      <c r="Z198" s="1"/>
    </row>
  </sheetData>
  <mergeCells count="98">
    <mergeCell ref="P84:Q84"/>
    <mergeCell ref="Q51:Q58"/>
    <mergeCell ref="B2:P2"/>
    <mergeCell ref="B4:P4"/>
    <mergeCell ref="C6:N6"/>
    <mergeCell ref="C7:N7"/>
    <mergeCell ref="C8:N8"/>
    <mergeCell ref="C9:N9"/>
    <mergeCell ref="C10:E10"/>
    <mergeCell ref="B14:C21"/>
    <mergeCell ref="B22:C22"/>
    <mergeCell ref="E42:E43"/>
    <mergeCell ref="M47:N47"/>
    <mergeCell ref="P83:Q83"/>
    <mergeCell ref="B61:B62"/>
    <mergeCell ref="C61:C62"/>
    <mergeCell ref="D61:E61"/>
    <mergeCell ref="C65:N65"/>
    <mergeCell ref="B67:N67"/>
    <mergeCell ref="O70:P70"/>
    <mergeCell ref="O71:P71"/>
    <mergeCell ref="O72:P72"/>
    <mergeCell ref="B77:N77"/>
    <mergeCell ref="J82:L82"/>
    <mergeCell ref="P82:Q82"/>
    <mergeCell ref="P96:Q96"/>
    <mergeCell ref="P85:Q85"/>
    <mergeCell ref="P86:Q86"/>
    <mergeCell ref="P87:Q87"/>
    <mergeCell ref="P88:Q88"/>
    <mergeCell ref="P89:Q89"/>
    <mergeCell ref="P90:Q90"/>
    <mergeCell ref="P91:Q91"/>
    <mergeCell ref="P92:Q92"/>
    <mergeCell ref="P93:Q93"/>
    <mergeCell ref="P94:Q94"/>
    <mergeCell ref="P95:Q95"/>
    <mergeCell ref="P108:Q108"/>
    <mergeCell ref="P97:Q97"/>
    <mergeCell ref="P98:Q98"/>
    <mergeCell ref="P99:Q99"/>
    <mergeCell ref="P100:Q100"/>
    <mergeCell ref="P101:Q101"/>
    <mergeCell ref="P102:Q102"/>
    <mergeCell ref="P103:Q103"/>
    <mergeCell ref="P104:Q104"/>
    <mergeCell ref="P105:Q105"/>
    <mergeCell ref="P106:Q106"/>
    <mergeCell ref="P107:Q107"/>
    <mergeCell ref="P120:Q120"/>
    <mergeCell ref="P109:Q109"/>
    <mergeCell ref="P110:Q110"/>
    <mergeCell ref="P111:Q111"/>
    <mergeCell ref="P112:Q112"/>
    <mergeCell ref="P113:Q113"/>
    <mergeCell ref="P114:Q114"/>
    <mergeCell ref="P115:Q115"/>
    <mergeCell ref="P116:Q116"/>
    <mergeCell ref="P117:Q117"/>
    <mergeCell ref="P118:Q118"/>
    <mergeCell ref="P119:Q119"/>
    <mergeCell ref="P132:Q132"/>
    <mergeCell ref="P121:Q121"/>
    <mergeCell ref="P122:Q122"/>
    <mergeCell ref="P123:Q123"/>
    <mergeCell ref="P124:Q124"/>
    <mergeCell ref="P125:Q125"/>
    <mergeCell ref="P126:Q126"/>
    <mergeCell ref="P127:Q127"/>
    <mergeCell ref="P128:Q128"/>
    <mergeCell ref="P129:Q129"/>
    <mergeCell ref="P130:Q130"/>
    <mergeCell ref="P131:Q131"/>
    <mergeCell ref="D149:E149"/>
    <mergeCell ref="P133:Q133"/>
    <mergeCell ref="P134:Q134"/>
    <mergeCell ref="P135:Q135"/>
    <mergeCell ref="P136:Q136"/>
    <mergeCell ref="P137:Q137"/>
    <mergeCell ref="P138:Q138"/>
    <mergeCell ref="P139:Q139"/>
    <mergeCell ref="P140:Q140"/>
    <mergeCell ref="P141:Q141"/>
    <mergeCell ref="B145:N145"/>
    <mergeCell ref="D148:E148"/>
    <mergeCell ref="E197:E198"/>
    <mergeCell ref="B152:P152"/>
    <mergeCell ref="B155:N155"/>
    <mergeCell ref="Q160:Q162"/>
    <mergeCell ref="E171:E173"/>
    <mergeCell ref="B176:N176"/>
    <mergeCell ref="J178:L178"/>
    <mergeCell ref="P178:Q178"/>
    <mergeCell ref="P179:Q179"/>
    <mergeCell ref="P180:Q180"/>
    <mergeCell ref="P181:Q182"/>
    <mergeCell ref="B187:B189"/>
    <mergeCell ref="F187:F189"/>
  </mergeCells>
  <dataValidations count="2">
    <dataValidation type="list" allowBlank="1" showInputMessage="1" showErrorMessage="1" sqref="WVE983114 A65610 IS65610 SO65610 ACK65610 AMG65610 AWC65610 BFY65610 BPU65610 BZQ65610 CJM65610 CTI65610 DDE65610 DNA65610 DWW65610 EGS65610 EQO65610 FAK65610 FKG65610 FUC65610 GDY65610 GNU65610 GXQ65610 HHM65610 HRI65610 IBE65610 ILA65610 IUW65610 JES65610 JOO65610 JYK65610 KIG65610 KSC65610 LBY65610 LLU65610 LVQ65610 MFM65610 MPI65610 MZE65610 NJA65610 NSW65610 OCS65610 OMO65610 OWK65610 PGG65610 PQC65610 PZY65610 QJU65610 QTQ65610 RDM65610 RNI65610 RXE65610 SHA65610 SQW65610 TAS65610 TKO65610 TUK65610 UEG65610 UOC65610 UXY65610 VHU65610 VRQ65610 WBM65610 WLI65610 WVE65610 A131146 IS131146 SO131146 ACK131146 AMG131146 AWC131146 BFY131146 BPU131146 BZQ131146 CJM131146 CTI131146 DDE131146 DNA131146 DWW131146 EGS131146 EQO131146 FAK131146 FKG131146 FUC131146 GDY131146 GNU131146 GXQ131146 HHM131146 HRI131146 IBE131146 ILA131146 IUW131146 JES131146 JOO131146 JYK131146 KIG131146 KSC131146 LBY131146 LLU131146 LVQ131146 MFM131146 MPI131146 MZE131146 NJA131146 NSW131146 OCS131146 OMO131146 OWK131146 PGG131146 PQC131146 PZY131146 QJU131146 QTQ131146 RDM131146 RNI131146 RXE131146 SHA131146 SQW131146 TAS131146 TKO131146 TUK131146 UEG131146 UOC131146 UXY131146 VHU131146 VRQ131146 WBM131146 WLI131146 WVE131146 A196682 IS196682 SO196682 ACK196682 AMG196682 AWC196682 BFY196682 BPU196682 BZQ196682 CJM196682 CTI196682 DDE196682 DNA196682 DWW196682 EGS196682 EQO196682 FAK196682 FKG196682 FUC196682 GDY196682 GNU196682 GXQ196682 HHM196682 HRI196682 IBE196682 ILA196682 IUW196682 JES196682 JOO196682 JYK196682 KIG196682 KSC196682 LBY196682 LLU196682 LVQ196682 MFM196682 MPI196682 MZE196682 NJA196682 NSW196682 OCS196682 OMO196682 OWK196682 PGG196682 PQC196682 PZY196682 QJU196682 QTQ196682 RDM196682 RNI196682 RXE196682 SHA196682 SQW196682 TAS196682 TKO196682 TUK196682 UEG196682 UOC196682 UXY196682 VHU196682 VRQ196682 WBM196682 WLI196682 WVE196682 A262218 IS262218 SO262218 ACK262218 AMG262218 AWC262218 BFY262218 BPU262218 BZQ262218 CJM262218 CTI262218 DDE262218 DNA262218 DWW262218 EGS262218 EQO262218 FAK262218 FKG262218 FUC262218 GDY262218 GNU262218 GXQ262218 HHM262218 HRI262218 IBE262218 ILA262218 IUW262218 JES262218 JOO262218 JYK262218 KIG262218 KSC262218 LBY262218 LLU262218 LVQ262218 MFM262218 MPI262218 MZE262218 NJA262218 NSW262218 OCS262218 OMO262218 OWK262218 PGG262218 PQC262218 PZY262218 QJU262218 QTQ262218 RDM262218 RNI262218 RXE262218 SHA262218 SQW262218 TAS262218 TKO262218 TUK262218 UEG262218 UOC262218 UXY262218 VHU262218 VRQ262218 WBM262218 WLI262218 WVE262218 A327754 IS327754 SO327754 ACK327754 AMG327754 AWC327754 BFY327754 BPU327754 BZQ327754 CJM327754 CTI327754 DDE327754 DNA327754 DWW327754 EGS327754 EQO327754 FAK327754 FKG327754 FUC327754 GDY327754 GNU327754 GXQ327754 HHM327754 HRI327754 IBE327754 ILA327754 IUW327754 JES327754 JOO327754 JYK327754 KIG327754 KSC327754 LBY327754 LLU327754 LVQ327754 MFM327754 MPI327754 MZE327754 NJA327754 NSW327754 OCS327754 OMO327754 OWK327754 PGG327754 PQC327754 PZY327754 QJU327754 QTQ327754 RDM327754 RNI327754 RXE327754 SHA327754 SQW327754 TAS327754 TKO327754 TUK327754 UEG327754 UOC327754 UXY327754 VHU327754 VRQ327754 WBM327754 WLI327754 WVE327754 A393290 IS393290 SO393290 ACK393290 AMG393290 AWC393290 BFY393290 BPU393290 BZQ393290 CJM393290 CTI393290 DDE393290 DNA393290 DWW393290 EGS393290 EQO393290 FAK393290 FKG393290 FUC393290 GDY393290 GNU393290 GXQ393290 HHM393290 HRI393290 IBE393290 ILA393290 IUW393290 JES393290 JOO393290 JYK393290 KIG393290 KSC393290 LBY393290 LLU393290 LVQ393290 MFM393290 MPI393290 MZE393290 NJA393290 NSW393290 OCS393290 OMO393290 OWK393290 PGG393290 PQC393290 PZY393290 QJU393290 QTQ393290 RDM393290 RNI393290 RXE393290 SHA393290 SQW393290 TAS393290 TKO393290 TUK393290 UEG393290 UOC393290 UXY393290 VHU393290 VRQ393290 WBM393290 WLI393290 WVE393290 A458826 IS458826 SO458826 ACK458826 AMG458826 AWC458826 BFY458826 BPU458826 BZQ458826 CJM458826 CTI458826 DDE458826 DNA458826 DWW458826 EGS458826 EQO458826 FAK458826 FKG458826 FUC458826 GDY458826 GNU458826 GXQ458826 HHM458826 HRI458826 IBE458826 ILA458826 IUW458826 JES458826 JOO458826 JYK458826 KIG458826 KSC458826 LBY458826 LLU458826 LVQ458826 MFM458826 MPI458826 MZE458826 NJA458826 NSW458826 OCS458826 OMO458826 OWK458826 PGG458826 PQC458826 PZY458826 QJU458826 QTQ458826 RDM458826 RNI458826 RXE458826 SHA458826 SQW458826 TAS458826 TKO458826 TUK458826 UEG458826 UOC458826 UXY458826 VHU458826 VRQ458826 WBM458826 WLI458826 WVE458826 A524362 IS524362 SO524362 ACK524362 AMG524362 AWC524362 BFY524362 BPU524362 BZQ524362 CJM524362 CTI524362 DDE524362 DNA524362 DWW524362 EGS524362 EQO524362 FAK524362 FKG524362 FUC524362 GDY524362 GNU524362 GXQ524362 HHM524362 HRI524362 IBE524362 ILA524362 IUW524362 JES524362 JOO524362 JYK524362 KIG524362 KSC524362 LBY524362 LLU524362 LVQ524362 MFM524362 MPI524362 MZE524362 NJA524362 NSW524362 OCS524362 OMO524362 OWK524362 PGG524362 PQC524362 PZY524362 QJU524362 QTQ524362 RDM524362 RNI524362 RXE524362 SHA524362 SQW524362 TAS524362 TKO524362 TUK524362 UEG524362 UOC524362 UXY524362 VHU524362 VRQ524362 WBM524362 WLI524362 WVE524362 A589898 IS589898 SO589898 ACK589898 AMG589898 AWC589898 BFY589898 BPU589898 BZQ589898 CJM589898 CTI589898 DDE589898 DNA589898 DWW589898 EGS589898 EQO589898 FAK589898 FKG589898 FUC589898 GDY589898 GNU589898 GXQ589898 HHM589898 HRI589898 IBE589898 ILA589898 IUW589898 JES589898 JOO589898 JYK589898 KIG589898 KSC589898 LBY589898 LLU589898 LVQ589898 MFM589898 MPI589898 MZE589898 NJA589898 NSW589898 OCS589898 OMO589898 OWK589898 PGG589898 PQC589898 PZY589898 QJU589898 QTQ589898 RDM589898 RNI589898 RXE589898 SHA589898 SQW589898 TAS589898 TKO589898 TUK589898 UEG589898 UOC589898 UXY589898 VHU589898 VRQ589898 WBM589898 WLI589898 WVE589898 A655434 IS655434 SO655434 ACK655434 AMG655434 AWC655434 BFY655434 BPU655434 BZQ655434 CJM655434 CTI655434 DDE655434 DNA655434 DWW655434 EGS655434 EQO655434 FAK655434 FKG655434 FUC655434 GDY655434 GNU655434 GXQ655434 HHM655434 HRI655434 IBE655434 ILA655434 IUW655434 JES655434 JOO655434 JYK655434 KIG655434 KSC655434 LBY655434 LLU655434 LVQ655434 MFM655434 MPI655434 MZE655434 NJA655434 NSW655434 OCS655434 OMO655434 OWK655434 PGG655434 PQC655434 PZY655434 QJU655434 QTQ655434 RDM655434 RNI655434 RXE655434 SHA655434 SQW655434 TAS655434 TKO655434 TUK655434 UEG655434 UOC655434 UXY655434 VHU655434 VRQ655434 WBM655434 WLI655434 WVE655434 A720970 IS720970 SO720970 ACK720970 AMG720970 AWC720970 BFY720970 BPU720970 BZQ720970 CJM720970 CTI720970 DDE720970 DNA720970 DWW720970 EGS720970 EQO720970 FAK720970 FKG720970 FUC720970 GDY720970 GNU720970 GXQ720970 HHM720970 HRI720970 IBE720970 ILA720970 IUW720970 JES720970 JOO720970 JYK720970 KIG720970 KSC720970 LBY720970 LLU720970 LVQ720970 MFM720970 MPI720970 MZE720970 NJA720970 NSW720970 OCS720970 OMO720970 OWK720970 PGG720970 PQC720970 PZY720970 QJU720970 QTQ720970 RDM720970 RNI720970 RXE720970 SHA720970 SQW720970 TAS720970 TKO720970 TUK720970 UEG720970 UOC720970 UXY720970 VHU720970 VRQ720970 WBM720970 WLI720970 WVE720970 A786506 IS786506 SO786506 ACK786506 AMG786506 AWC786506 BFY786506 BPU786506 BZQ786506 CJM786506 CTI786506 DDE786506 DNA786506 DWW786506 EGS786506 EQO786506 FAK786506 FKG786506 FUC786506 GDY786506 GNU786506 GXQ786506 HHM786506 HRI786506 IBE786506 ILA786506 IUW786506 JES786506 JOO786506 JYK786506 KIG786506 KSC786506 LBY786506 LLU786506 LVQ786506 MFM786506 MPI786506 MZE786506 NJA786506 NSW786506 OCS786506 OMO786506 OWK786506 PGG786506 PQC786506 PZY786506 QJU786506 QTQ786506 RDM786506 RNI786506 RXE786506 SHA786506 SQW786506 TAS786506 TKO786506 TUK786506 UEG786506 UOC786506 UXY786506 VHU786506 VRQ786506 WBM786506 WLI786506 WVE786506 A852042 IS852042 SO852042 ACK852042 AMG852042 AWC852042 BFY852042 BPU852042 BZQ852042 CJM852042 CTI852042 DDE852042 DNA852042 DWW852042 EGS852042 EQO852042 FAK852042 FKG852042 FUC852042 GDY852042 GNU852042 GXQ852042 HHM852042 HRI852042 IBE852042 ILA852042 IUW852042 JES852042 JOO852042 JYK852042 KIG852042 KSC852042 LBY852042 LLU852042 LVQ852042 MFM852042 MPI852042 MZE852042 NJA852042 NSW852042 OCS852042 OMO852042 OWK852042 PGG852042 PQC852042 PZY852042 QJU852042 QTQ852042 RDM852042 RNI852042 RXE852042 SHA852042 SQW852042 TAS852042 TKO852042 TUK852042 UEG852042 UOC852042 UXY852042 VHU852042 VRQ852042 WBM852042 WLI852042 WVE852042 A917578 IS917578 SO917578 ACK917578 AMG917578 AWC917578 BFY917578 BPU917578 BZQ917578 CJM917578 CTI917578 DDE917578 DNA917578 DWW917578 EGS917578 EQO917578 FAK917578 FKG917578 FUC917578 GDY917578 GNU917578 GXQ917578 HHM917578 HRI917578 IBE917578 ILA917578 IUW917578 JES917578 JOO917578 JYK917578 KIG917578 KSC917578 LBY917578 LLU917578 LVQ917578 MFM917578 MPI917578 MZE917578 NJA917578 NSW917578 OCS917578 OMO917578 OWK917578 PGG917578 PQC917578 PZY917578 QJU917578 QTQ917578 RDM917578 RNI917578 RXE917578 SHA917578 SQW917578 TAS917578 TKO917578 TUK917578 UEG917578 UOC917578 UXY917578 VHU917578 VRQ917578 WBM917578 WLI917578 WVE917578 A983114 IS983114 SO983114 ACK983114 AMG983114 AWC983114 BFY983114 BPU983114 BZQ983114 CJM983114 CTI983114 DDE983114 DNA983114 DWW983114 EGS983114 EQO983114 FAK983114 FKG983114 FUC983114 GDY983114 GNU983114 GXQ983114 HHM983114 HRI983114 IBE983114 ILA983114 IUW983114 JES983114 JOO983114 JYK983114 KIG983114 KSC983114 LBY983114 LLU983114 LVQ983114 MFM983114 MPI983114 MZE983114 NJA983114 NSW983114 OCS983114 OMO983114 OWK983114 PGG983114 PQC983114 PZY983114 QJU983114 QTQ983114 RDM983114 RNI983114 RXE983114 SHA983114 SQW983114 TAS983114 TKO983114 TUK983114 UEG983114 UOC983114 UXY983114 VHU983114 VRQ983114 WBM983114 WLI983114 A24:A46 IS24:IS46 SO24:SO46 ACK24:ACK46 AMG24:AMG46 AWC24:AWC46 BFY24:BFY46 BPU24:BPU46 BZQ24:BZQ46 CJM24:CJM46 CTI24:CTI46 DDE24:DDE46 DNA24:DNA46 DWW24:DWW46 EGS24:EGS46 EQO24:EQO46 FAK24:FAK46 FKG24:FKG46 FUC24:FUC46 GDY24:GDY46 GNU24:GNU46 GXQ24:GXQ46 HHM24:HHM46 HRI24:HRI46 IBE24:IBE46 ILA24:ILA46 IUW24:IUW46 JES24:JES46 JOO24:JOO46 JYK24:JYK46 KIG24:KIG46 KSC24:KSC46 LBY24:LBY46 LLU24:LLU46 LVQ24:LVQ46 MFM24:MFM46 MPI24:MPI46 MZE24:MZE46 NJA24:NJA46 NSW24:NSW46 OCS24:OCS46 OMO24:OMO46 OWK24:OWK46 PGG24:PGG46 PQC24:PQC46 PZY24:PZY46 QJU24:QJU46 QTQ24:QTQ46 RDM24:RDM46 RNI24:RNI46 RXE24:RXE46 SHA24:SHA46 SQW24:SQW46 TAS24:TAS46 TKO24:TKO46 TUK24:TUK46 UEG24:UEG46 UOC24:UOC46 UXY24:UXY46 VHU24:VHU46 VRQ24:VRQ46 WBM24:WBM46 WLI24:WLI46 WVE24:WVE46">
      <formula1>"1,2,3,4,5"</formula1>
    </dataValidation>
    <dataValidation type="decimal" allowBlank="1" showInputMessage="1" showErrorMessage="1" sqref="WVH983114 WLL983114 C65610 IV65610 SR65610 ACN65610 AMJ65610 AWF65610 BGB65610 BPX65610 BZT65610 CJP65610 CTL65610 DDH65610 DND65610 DWZ65610 EGV65610 EQR65610 FAN65610 FKJ65610 FUF65610 GEB65610 GNX65610 GXT65610 HHP65610 HRL65610 IBH65610 ILD65610 IUZ65610 JEV65610 JOR65610 JYN65610 KIJ65610 KSF65610 LCB65610 LLX65610 LVT65610 MFP65610 MPL65610 MZH65610 NJD65610 NSZ65610 OCV65610 OMR65610 OWN65610 PGJ65610 PQF65610 QAB65610 QJX65610 QTT65610 RDP65610 RNL65610 RXH65610 SHD65610 SQZ65610 TAV65610 TKR65610 TUN65610 UEJ65610 UOF65610 UYB65610 VHX65610 VRT65610 WBP65610 WLL65610 WVH65610 C131146 IV131146 SR131146 ACN131146 AMJ131146 AWF131146 BGB131146 BPX131146 BZT131146 CJP131146 CTL131146 DDH131146 DND131146 DWZ131146 EGV131146 EQR131146 FAN131146 FKJ131146 FUF131146 GEB131146 GNX131146 GXT131146 HHP131146 HRL131146 IBH131146 ILD131146 IUZ131146 JEV131146 JOR131146 JYN131146 KIJ131146 KSF131146 LCB131146 LLX131146 LVT131146 MFP131146 MPL131146 MZH131146 NJD131146 NSZ131146 OCV131146 OMR131146 OWN131146 PGJ131146 PQF131146 QAB131146 QJX131146 QTT131146 RDP131146 RNL131146 RXH131146 SHD131146 SQZ131146 TAV131146 TKR131146 TUN131146 UEJ131146 UOF131146 UYB131146 VHX131146 VRT131146 WBP131146 WLL131146 WVH131146 C196682 IV196682 SR196682 ACN196682 AMJ196682 AWF196682 BGB196682 BPX196682 BZT196682 CJP196682 CTL196682 DDH196682 DND196682 DWZ196682 EGV196682 EQR196682 FAN196682 FKJ196682 FUF196682 GEB196682 GNX196682 GXT196682 HHP196682 HRL196682 IBH196682 ILD196682 IUZ196682 JEV196682 JOR196682 JYN196682 KIJ196682 KSF196682 LCB196682 LLX196682 LVT196682 MFP196682 MPL196682 MZH196682 NJD196682 NSZ196682 OCV196682 OMR196682 OWN196682 PGJ196682 PQF196682 QAB196682 QJX196682 QTT196682 RDP196682 RNL196682 RXH196682 SHD196682 SQZ196682 TAV196682 TKR196682 TUN196682 UEJ196682 UOF196682 UYB196682 VHX196682 VRT196682 WBP196682 WLL196682 WVH196682 C262218 IV262218 SR262218 ACN262218 AMJ262218 AWF262218 BGB262218 BPX262218 BZT262218 CJP262218 CTL262218 DDH262218 DND262218 DWZ262218 EGV262218 EQR262218 FAN262218 FKJ262218 FUF262218 GEB262218 GNX262218 GXT262218 HHP262218 HRL262218 IBH262218 ILD262218 IUZ262218 JEV262218 JOR262218 JYN262218 KIJ262218 KSF262218 LCB262218 LLX262218 LVT262218 MFP262218 MPL262218 MZH262218 NJD262218 NSZ262218 OCV262218 OMR262218 OWN262218 PGJ262218 PQF262218 QAB262218 QJX262218 QTT262218 RDP262218 RNL262218 RXH262218 SHD262218 SQZ262218 TAV262218 TKR262218 TUN262218 UEJ262218 UOF262218 UYB262218 VHX262218 VRT262218 WBP262218 WLL262218 WVH262218 C327754 IV327754 SR327754 ACN327754 AMJ327754 AWF327754 BGB327754 BPX327754 BZT327754 CJP327754 CTL327754 DDH327754 DND327754 DWZ327754 EGV327754 EQR327754 FAN327754 FKJ327754 FUF327754 GEB327754 GNX327754 GXT327754 HHP327754 HRL327754 IBH327754 ILD327754 IUZ327754 JEV327754 JOR327754 JYN327754 KIJ327754 KSF327754 LCB327754 LLX327754 LVT327754 MFP327754 MPL327754 MZH327754 NJD327754 NSZ327754 OCV327754 OMR327754 OWN327754 PGJ327754 PQF327754 QAB327754 QJX327754 QTT327754 RDP327754 RNL327754 RXH327754 SHD327754 SQZ327754 TAV327754 TKR327754 TUN327754 UEJ327754 UOF327754 UYB327754 VHX327754 VRT327754 WBP327754 WLL327754 WVH327754 C393290 IV393290 SR393290 ACN393290 AMJ393290 AWF393290 BGB393290 BPX393290 BZT393290 CJP393290 CTL393290 DDH393290 DND393290 DWZ393290 EGV393290 EQR393290 FAN393290 FKJ393290 FUF393290 GEB393290 GNX393290 GXT393290 HHP393290 HRL393290 IBH393290 ILD393290 IUZ393290 JEV393290 JOR393290 JYN393290 KIJ393290 KSF393290 LCB393290 LLX393290 LVT393290 MFP393290 MPL393290 MZH393290 NJD393290 NSZ393290 OCV393290 OMR393290 OWN393290 PGJ393290 PQF393290 QAB393290 QJX393290 QTT393290 RDP393290 RNL393290 RXH393290 SHD393290 SQZ393290 TAV393290 TKR393290 TUN393290 UEJ393290 UOF393290 UYB393290 VHX393290 VRT393290 WBP393290 WLL393290 WVH393290 C458826 IV458826 SR458826 ACN458826 AMJ458826 AWF458826 BGB458826 BPX458826 BZT458826 CJP458826 CTL458826 DDH458826 DND458826 DWZ458826 EGV458826 EQR458826 FAN458826 FKJ458826 FUF458826 GEB458826 GNX458826 GXT458826 HHP458826 HRL458826 IBH458826 ILD458826 IUZ458826 JEV458826 JOR458826 JYN458826 KIJ458826 KSF458826 LCB458826 LLX458826 LVT458826 MFP458826 MPL458826 MZH458826 NJD458826 NSZ458826 OCV458826 OMR458826 OWN458826 PGJ458826 PQF458826 QAB458826 QJX458826 QTT458826 RDP458826 RNL458826 RXH458826 SHD458826 SQZ458826 TAV458826 TKR458826 TUN458826 UEJ458826 UOF458826 UYB458826 VHX458826 VRT458826 WBP458826 WLL458826 WVH458826 C524362 IV524362 SR524362 ACN524362 AMJ524362 AWF524362 BGB524362 BPX524362 BZT524362 CJP524362 CTL524362 DDH524362 DND524362 DWZ524362 EGV524362 EQR524362 FAN524362 FKJ524362 FUF524362 GEB524362 GNX524362 GXT524362 HHP524362 HRL524362 IBH524362 ILD524362 IUZ524362 JEV524362 JOR524362 JYN524362 KIJ524362 KSF524362 LCB524362 LLX524362 LVT524362 MFP524362 MPL524362 MZH524362 NJD524362 NSZ524362 OCV524362 OMR524362 OWN524362 PGJ524362 PQF524362 QAB524362 QJX524362 QTT524362 RDP524362 RNL524362 RXH524362 SHD524362 SQZ524362 TAV524362 TKR524362 TUN524362 UEJ524362 UOF524362 UYB524362 VHX524362 VRT524362 WBP524362 WLL524362 WVH524362 C589898 IV589898 SR589898 ACN589898 AMJ589898 AWF589898 BGB589898 BPX589898 BZT589898 CJP589898 CTL589898 DDH589898 DND589898 DWZ589898 EGV589898 EQR589898 FAN589898 FKJ589898 FUF589898 GEB589898 GNX589898 GXT589898 HHP589898 HRL589898 IBH589898 ILD589898 IUZ589898 JEV589898 JOR589898 JYN589898 KIJ589898 KSF589898 LCB589898 LLX589898 LVT589898 MFP589898 MPL589898 MZH589898 NJD589898 NSZ589898 OCV589898 OMR589898 OWN589898 PGJ589898 PQF589898 QAB589898 QJX589898 QTT589898 RDP589898 RNL589898 RXH589898 SHD589898 SQZ589898 TAV589898 TKR589898 TUN589898 UEJ589898 UOF589898 UYB589898 VHX589898 VRT589898 WBP589898 WLL589898 WVH589898 C655434 IV655434 SR655434 ACN655434 AMJ655434 AWF655434 BGB655434 BPX655434 BZT655434 CJP655434 CTL655434 DDH655434 DND655434 DWZ655434 EGV655434 EQR655434 FAN655434 FKJ655434 FUF655434 GEB655434 GNX655434 GXT655434 HHP655434 HRL655434 IBH655434 ILD655434 IUZ655434 JEV655434 JOR655434 JYN655434 KIJ655434 KSF655434 LCB655434 LLX655434 LVT655434 MFP655434 MPL655434 MZH655434 NJD655434 NSZ655434 OCV655434 OMR655434 OWN655434 PGJ655434 PQF655434 QAB655434 QJX655434 QTT655434 RDP655434 RNL655434 RXH655434 SHD655434 SQZ655434 TAV655434 TKR655434 TUN655434 UEJ655434 UOF655434 UYB655434 VHX655434 VRT655434 WBP655434 WLL655434 WVH655434 C720970 IV720970 SR720970 ACN720970 AMJ720970 AWF720970 BGB720970 BPX720970 BZT720970 CJP720970 CTL720970 DDH720970 DND720970 DWZ720970 EGV720970 EQR720970 FAN720970 FKJ720970 FUF720970 GEB720970 GNX720970 GXT720970 HHP720970 HRL720970 IBH720970 ILD720970 IUZ720970 JEV720970 JOR720970 JYN720970 KIJ720970 KSF720970 LCB720970 LLX720970 LVT720970 MFP720970 MPL720970 MZH720970 NJD720970 NSZ720970 OCV720970 OMR720970 OWN720970 PGJ720970 PQF720970 QAB720970 QJX720970 QTT720970 RDP720970 RNL720970 RXH720970 SHD720970 SQZ720970 TAV720970 TKR720970 TUN720970 UEJ720970 UOF720970 UYB720970 VHX720970 VRT720970 WBP720970 WLL720970 WVH720970 C786506 IV786506 SR786506 ACN786506 AMJ786506 AWF786506 BGB786506 BPX786506 BZT786506 CJP786506 CTL786506 DDH786506 DND786506 DWZ786506 EGV786506 EQR786506 FAN786506 FKJ786506 FUF786506 GEB786506 GNX786506 GXT786506 HHP786506 HRL786506 IBH786506 ILD786506 IUZ786506 JEV786506 JOR786506 JYN786506 KIJ786506 KSF786506 LCB786506 LLX786506 LVT786506 MFP786506 MPL786506 MZH786506 NJD786506 NSZ786506 OCV786506 OMR786506 OWN786506 PGJ786506 PQF786506 QAB786506 QJX786506 QTT786506 RDP786506 RNL786506 RXH786506 SHD786506 SQZ786506 TAV786506 TKR786506 TUN786506 UEJ786506 UOF786506 UYB786506 VHX786506 VRT786506 WBP786506 WLL786506 WVH786506 C852042 IV852042 SR852042 ACN852042 AMJ852042 AWF852042 BGB852042 BPX852042 BZT852042 CJP852042 CTL852042 DDH852042 DND852042 DWZ852042 EGV852042 EQR852042 FAN852042 FKJ852042 FUF852042 GEB852042 GNX852042 GXT852042 HHP852042 HRL852042 IBH852042 ILD852042 IUZ852042 JEV852042 JOR852042 JYN852042 KIJ852042 KSF852042 LCB852042 LLX852042 LVT852042 MFP852042 MPL852042 MZH852042 NJD852042 NSZ852042 OCV852042 OMR852042 OWN852042 PGJ852042 PQF852042 QAB852042 QJX852042 QTT852042 RDP852042 RNL852042 RXH852042 SHD852042 SQZ852042 TAV852042 TKR852042 TUN852042 UEJ852042 UOF852042 UYB852042 VHX852042 VRT852042 WBP852042 WLL852042 WVH852042 C917578 IV917578 SR917578 ACN917578 AMJ917578 AWF917578 BGB917578 BPX917578 BZT917578 CJP917578 CTL917578 DDH917578 DND917578 DWZ917578 EGV917578 EQR917578 FAN917578 FKJ917578 FUF917578 GEB917578 GNX917578 GXT917578 HHP917578 HRL917578 IBH917578 ILD917578 IUZ917578 JEV917578 JOR917578 JYN917578 KIJ917578 KSF917578 LCB917578 LLX917578 LVT917578 MFP917578 MPL917578 MZH917578 NJD917578 NSZ917578 OCV917578 OMR917578 OWN917578 PGJ917578 PQF917578 QAB917578 QJX917578 QTT917578 RDP917578 RNL917578 RXH917578 SHD917578 SQZ917578 TAV917578 TKR917578 TUN917578 UEJ917578 UOF917578 UYB917578 VHX917578 VRT917578 WBP917578 WLL917578 WVH917578 C983114 IV983114 SR983114 ACN983114 AMJ983114 AWF983114 BGB983114 BPX983114 BZT983114 CJP983114 CTL983114 DDH983114 DND983114 DWZ983114 EGV983114 EQR983114 FAN983114 FKJ983114 FUF983114 GEB983114 GNX983114 GXT983114 HHP983114 HRL983114 IBH983114 ILD983114 IUZ983114 JEV983114 JOR983114 JYN983114 KIJ983114 KSF983114 LCB983114 LLX983114 LVT983114 MFP983114 MPL983114 MZH983114 NJD983114 NSZ983114 OCV983114 OMR983114 OWN983114 PGJ983114 PQF983114 QAB983114 QJX983114 QTT983114 RDP983114 RNL983114 RXH983114 SHD983114 SQZ983114 TAV983114 TKR983114 TUN983114 UEJ983114 UOF983114 UYB983114 VHX983114 VRT983114 WBP983114 IV24:IV46 SR24:SR46 ACN24:ACN46 AMJ24:AMJ46 AWF24:AWF46 BGB24:BGB46 BPX24:BPX46 BZT24:BZT46 CJP24:CJP46 CTL24:CTL46 DDH24:DDH46 DND24:DND46 DWZ24:DWZ46 EGV24:EGV46 EQR24:EQR46 FAN24:FAN46 FKJ24:FKJ46 FUF24:FUF46 GEB24:GEB46 GNX24:GNX46 GXT24:GXT46 HHP24:HHP46 HRL24:HRL46 IBH24:IBH46 ILD24:ILD46 IUZ24:IUZ46 JEV24:JEV46 JOR24:JOR46 JYN24:JYN46 KIJ24:KIJ46 KSF24:KSF46 LCB24:LCB46 LLX24:LLX46 LVT24:LVT46 MFP24:MFP46 MPL24:MPL46 MZH24:MZH46 NJD24:NJD46 NSZ24:NSZ46 OCV24:OCV46 OMR24:OMR46 OWN24:OWN46 PGJ24:PGJ46 PQF24:PQF46 QAB24:QAB46 QJX24:QJX46 QTT24:QTT46 RDP24:RDP46 RNL24:RNL46 RXH24:RXH46 SHD24:SHD46 SQZ24:SQZ46 TAV24:TAV46 TKR24:TKR46 TUN24:TUN46 UEJ24:UEJ46 UOF24:UOF46 UYB24:UYB46 VHX24:VHX46 VRT24:VRT46 WBP24:WBP46 WLL24:WLL46 WVH24:WVH46">
      <formula1>0</formula1>
      <formula2>1</formula2>
    </dataValidation>
  </dataValidations>
  <pageMargins left="0.7" right="0.7" top="0.75" bottom="0.75" header="0.3" footer="0.3"/>
  <pageSetup orientation="portrait" horizontalDpi="4294967295" verticalDpi="4294967295"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2:Z155"/>
  <sheetViews>
    <sheetView zoomScale="71" zoomScaleNormal="71" workbookViewId="0">
      <selection activeCell="B12" sqref="B12"/>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9.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4175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1141</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4</v>
      </c>
      <c r="E15" s="20">
        <v>1394971708</v>
      </c>
      <c r="F15" s="446">
        <v>668</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28">
        <v>1394971708</v>
      </c>
      <c r="F22" s="956">
        <v>668</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1235">
        <f>+F22*0.8</f>
        <v>534.4</v>
      </c>
      <c r="D24" s="647"/>
      <c r="E24" s="1236">
        <f>E22</f>
        <v>1394971708</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605"/>
      <c r="D30" s="605" t="s">
        <v>184</v>
      </c>
      <c r="E30"/>
      <c r="F30"/>
      <c r="G30"/>
      <c r="H30"/>
      <c r="I30" s="15"/>
      <c r="J30" s="15"/>
      <c r="K30" s="15"/>
      <c r="L30" s="15"/>
      <c r="M30" s="15"/>
      <c r="N30" s="16"/>
    </row>
    <row r="31" spans="1:14">
      <c r="A31" s="773"/>
      <c r="B31" s="44" t="s">
        <v>21</v>
      </c>
      <c r="C31" s="605" t="s">
        <v>184</v>
      </c>
      <c r="D31" s="605"/>
      <c r="E31"/>
      <c r="F31"/>
      <c r="G31"/>
      <c r="H31"/>
      <c r="I31" s="15"/>
      <c r="J31" s="15"/>
      <c r="K31" s="15"/>
      <c r="L31" s="15"/>
      <c r="M31" s="15"/>
      <c r="N31" s="16"/>
    </row>
    <row r="32" spans="1:14">
      <c r="A32" s="773"/>
      <c r="B32" s="44" t="s">
        <v>22</v>
      </c>
      <c r="C32" s="605"/>
      <c r="D32" s="605" t="s">
        <v>184</v>
      </c>
      <c r="E32"/>
      <c r="F32"/>
      <c r="G32"/>
      <c r="H32"/>
      <c r="I32" s="15"/>
      <c r="J32" s="15"/>
      <c r="K32" s="15"/>
      <c r="L32" s="15"/>
      <c r="M32" s="15"/>
      <c r="N32" s="16"/>
    </row>
    <row r="33" spans="1:17">
      <c r="A33" s="773"/>
      <c r="B33" s="44" t="s">
        <v>23</v>
      </c>
      <c r="C33" s="605"/>
      <c r="D33" s="605" t="s">
        <v>184</v>
      </c>
      <c r="E33"/>
      <c r="F33"/>
      <c r="G33"/>
      <c r="H33"/>
      <c r="I33" s="15"/>
      <c r="J33" s="15"/>
      <c r="K33" s="15"/>
      <c r="L33" s="15"/>
      <c r="M33" s="15"/>
      <c r="N33" s="16"/>
    </row>
    <row r="34" spans="1:17">
      <c r="A34" s="773"/>
      <c r="B34" s="46" t="s">
        <v>24</v>
      </c>
      <c r="C34" s="46"/>
      <c r="D34" s="47" t="s">
        <v>184</v>
      </c>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42.75">
      <c r="A41" s="773"/>
      <c r="B41" s="49" t="s">
        <v>30</v>
      </c>
      <c r="C41" s="50">
        <v>60</v>
      </c>
      <c r="D41" s="605">
        <f>+F154</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c r="B49" s="153" t="s">
        <v>4176</v>
      </c>
      <c r="C49" s="152" t="s">
        <v>4177</v>
      </c>
      <c r="D49" s="152" t="s">
        <v>4177</v>
      </c>
      <c r="E49" s="159" t="s">
        <v>4178</v>
      </c>
      <c r="F49" s="155" t="s">
        <v>4179</v>
      </c>
      <c r="G49" s="159" t="s">
        <v>223</v>
      </c>
      <c r="H49" s="156">
        <v>40323</v>
      </c>
      <c r="I49" s="156">
        <v>40573</v>
      </c>
      <c r="J49" s="157"/>
      <c r="K49" s="159">
        <v>0</v>
      </c>
      <c r="L49" s="159"/>
      <c r="M49" s="159">
        <v>850</v>
      </c>
      <c r="N49" s="159" t="s">
        <v>223</v>
      </c>
      <c r="O49" s="160">
        <v>583643937</v>
      </c>
      <c r="P49" s="711">
        <v>29</v>
      </c>
      <c r="Q49" s="174" t="s">
        <v>4180</v>
      </c>
      <c r="R49" s="175"/>
      <c r="S49" s="175"/>
      <c r="T49" s="175"/>
      <c r="U49" s="175"/>
      <c r="V49" s="175"/>
      <c r="W49" s="175"/>
      <c r="X49" s="175"/>
      <c r="Y49" s="175"/>
      <c r="Z49" s="175"/>
    </row>
    <row r="50" spans="1:26" s="162" customFormat="1" ht="60">
      <c r="A50" s="150"/>
      <c r="B50" s="153" t="s">
        <v>4176</v>
      </c>
      <c r="C50" s="152" t="s">
        <v>4181</v>
      </c>
      <c r="D50" s="152" t="s">
        <v>4181</v>
      </c>
      <c r="E50" s="159" t="s">
        <v>4182</v>
      </c>
      <c r="F50" s="155" t="s">
        <v>4183</v>
      </c>
      <c r="G50" s="159" t="s">
        <v>223</v>
      </c>
      <c r="H50" s="156">
        <v>40534</v>
      </c>
      <c r="I50" s="156">
        <v>40838</v>
      </c>
      <c r="J50" s="157"/>
      <c r="K50" s="159">
        <v>0</v>
      </c>
      <c r="L50" s="159"/>
      <c r="M50" s="159">
        <v>1270</v>
      </c>
      <c r="N50" s="159" t="s">
        <v>223</v>
      </c>
      <c r="O50" s="160">
        <v>190500000</v>
      </c>
      <c r="P50" s="160">
        <v>7</v>
      </c>
      <c r="Q50" s="174" t="s">
        <v>4184</v>
      </c>
      <c r="R50" s="175"/>
      <c r="S50" s="175"/>
      <c r="T50" s="175"/>
      <c r="U50" s="175"/>
      <c r="V50" s="175"/>
      <c r="W50" s="175"/>
      <c r="X50" s="175"/>
      <c r="Y50" s="175"/>
      <c r="Z50" s="175"/>
    </row>
    <row r="51" spans="1:26" s="162" customFormat="1" ht="60">
      <c r="A51" s="150"/>
      <c r="B51" s="153" t="s">
        <v>4176</v>
      </c>
      <c r="C51" s="152" t="s">
        <v>4185</v>
      </c>
      <c r="D51" s="152" t="s">
        <v>4185</v>
      </c>
      <c r="E51" s="159" t="s">
        <v>4186</v>
      </c>
      <c r="F51" s="155" t="s">
        <v>4187</v>
      </c>
      <c r="G51" s="159" t="s">
        <v>223</v>
      </c>
      <c r="H51" s="156">
        <v>38511</v>
      </c>
      <c r="I51" s="156">
        <v>38876</v>
      </c>
      <c r="J51" s="157"/>
      <c r="K51" s="769">
        <v>0</v>
      </c>
      <c r="L51" s="159"/>
      <c r="M51" s="159">
        <v>1200</v>
      </c>
      <c r="N51" s="159" t="s">
        <v>223</v>
      </c>
      <c r="O51" s="160">
        <v>180000000</v>
      </c>
      <c r="P51" s="160">
        <v>11</v>
      </c>
      <c r="Q51" s="174" t="s">
        <v>4184</v>
      </c>
      <c r="R51" s="175"/>
      <c r="S51" s="175"/>
      <c r="T51" s="175"/>
      <c r="U51" s="175"/>
      <c r="V51" s="175"/>
      <c r="W51" s="175"/>
      <c r="X51" s="175"/>
      <c r="Y51" s="175"/>
      <c r="Z51" s="175"/>
    </row>
    <row r="52" spans="1:26" s="162" customFormat="1" ht="60">
      <c r="A52" s="150"/>
      <c r="B52" s="153" t="s">
        <v>4176</v>
      </c>
      <c r="C52" s="152" t="s">
        <v>4188</v>
      </c>
      <c r="D52" s="152" t="s">
        <v>4188</v>
      </c>
      <c r="E52" s="159" t="s">
        <v>4189</v>
      </c>
      <c r="F52" s="155" t="s">
        <v>4187</v>
      </c>
      <c r="G52" s="159" t="s">
        <v>223</v>
      </c>
      <c r="H52" s="156">
        <v>39071</v>
      </c>
      <c r="I52" s="156">
        <v>39375</v>
      </c>
      <c r="J52" s="157"/>
      <c r="K52" s="159">
        <v>0</v>
      </c>
      <c r="L52" s="157"/>
      <c r="M52" s="159">
        <v>1200</v>
      </c>
      <c r="N52" s="159" t="s">
        <v>223</v>
      </c>
      <c r="O52" s="160">
        <v>180000000</v>
      </c>
      <c r="P52" s="160">
        <v>5</v>
      </c>
      <c r="Q52" s="174" t="s">
        <v>4184</v>
      </c>
      <c r="R52" s="175"/>
      <c r="S52" s="175"/>
      <c r="T52" s="175"/>
      <c r="U52" s="175"/>
      <c r="V52" s="175"/>
      <c r="W52" s="175"/>
      <c r="X52" s="175"/>
      <c r="Y52" s="175"/>
      <c r="Z52" s="175"/>
    </row>
    <row r="53" spans="1:26" s="162" customFormat="1" ht="72">
      <c r="A53" s="150"/>
      <c r="B53" s="153" t="s">
        <v>4176</v>
      </c>
      <c r="C53" s="152" t="s">
        <v>4190</v>
      </c>
      <c r="D53" s="152" t="s">
        <v>4190</v>
      </c>
      <c r="E53" s="159" t="s">
        <v>4191</v>
      </c>
      <c r="F53" s="155" t="s">
        <v>4192</v>
      </c>
      <c r="G53" s="159" t="s">
        <v>223</v>
      </c>
      <c r="H53" s="156">
        <v>40161</v>
      </c>
      <c r="I53" s="156">
        <v>40891</v>
      </c>
      <c r="J53" s="157"/>
      <c r="K53" s="159">
        <v>0</v>
      </c>
      <c r="L53" s="545"/>
      <c r="M53" s="159">
        <v>1500</v>
      </c>
      <c r="N53" s="159" t="s">
        <v>223</v>
      </c>
      <c r="O53" s="160" t="s">
        <v>4193</v>
      </c>
      <c r="P53" s="160">
        <v>9</v>
      </c>
      <c r="Q53" s="174" t="s">
        <v>4184</v>
      </c>
      <c r="R53" s="175"/>
      <c r="S53" s="175"/>
      <c r="T53" s="175"/>
      <c r="U53" s="175"/>
      <c r="V53" s="175"/>
      <c r="W53" s="175"/>
      <c r="X53" s="175"/>
      <c r="Y53" s="175"/>
      <c r="Z53" s="175"/>
    </row>
    <row r="54" spans="1:26" s="162" customFormat="1" ht="60">
      <c r="A54" s="150"/>
      <c r="B54" s="153" t="s">
        <v>4176</v>
      </c>
      <c r="C54" s="152" t="s">
        <v>4194</v>
      </c>
      <c r="D54" s="152" t="s">
        <v>4194</v>
      </c>
      <c r="E54" s="159" t="s">
        <v>4195</v>
      </c>
      <c r="F54" s="155" t="s">
        <v>4196</v>
      </c>
      <c r="G54" s="159" t="s">
        <v>223</v>
      </c>
      <c r="H54" s="156">
        <v>40709</v>
      </c>
      <c r="I54" s="156">
        <v>40881</v>
      </c>
      <c r="J54" s="157"/>
      <c r="K54" s="159">
        <v>0</v>
      </c>
      <c r="L54" s="545"/>
      <c r="M54" s="159">
        <v>120</v>
      </c>
      <c r="N54" s="159" t="s">
        <v>223</v>
      </c>
      <c r="O54" s="160">
        <v>23500000</v>
      </c>
      <c r="P54" s="160">
        <v>6</v>
      </c>
      <c r="Q54" s="174" t="s">
        <v>4184</v>
      </c>
      <c r="R54" s="175"/>
      <c r="S54" s="175"/>
      <c r="T54" s="175"/>
      <c r="U54" s="175"/>
      <c r="V54" s="175"/>
      <c r="W54" s="175"/>
      <c r="X54" s="175"/>
      <c r="Y54" s="175"/>
      <c r="Z54" s="175"/>
    </row>
    <row r="55" spans="1:26" s="162" customFormat="1">
      <c r="A55" s="150"/>
      <c r="B55" s="153"/>
      <c r="C55" s="152"/>
      <c r="D55" s="153"/>
      <c r="E55" s="159"/>
      <c r="F55" s="155"/>
      <c r="G55" s="184"/>
      <c r="H55" s="156"/>
      <c r="I55" s="157"/>
      <c r="J55" s="157"/>
      <c r="K55" s="159"/>
      <c r="L55" s="545"/>
      <c r="M55" s="159"/>
      <c r="N55" s="159"/>
      <c r="O55" s="160"/>
      <c r="P55" s="160"/>
      <c r="Q55" s="174"/>
      <c r="R55" s="175"/>
      <c r="S55" s="175"/>
      <c r="T55" s="175"/>
      <c r="U55" s="175"/>
      <c r="V55" s="175"/>
      <c r="W55" s="175"/>
      <c r="X55" s="175"/>
      <c r="Y55" s="175"/>
      <c r="Z55" s="175"/>
    </row>
    <row r="56" spans="1:26" s="162" customFormat="1">
      <c r="A56" s="150"/>
      <c r="B56" s="153"/>
      <c r="C56" s="152"/>
      <c r="D56" s="153"/>
      <c r="E56" s="159"/>
      <c r="F56" s="155"/>
      <c r="G56" s="155"/>
      <c r="H56" s="156"/>
      <c r="I56" s="157"/>
      <c r="J56" s="157"/>
      <c r="K56" s="159"/>
      <c r="L56" s="545"/>
      <c r="M56" s="159"/>
      <c r="N56" s="159"/>
      <c r="O56" s="160"/>
      <c r="P56" s="160"/>
      <c r="Q56" s="174"/>
      <c r="R56" s="175"/>
      <c r="S56" s="175"/>
      <c r="T56" s="175"/>
      <c r="U56" s="175"/>
      <c r="V56" s="175"/>
      <c r="W56" s="175"/>
      <c r="X56" s="175"/>
      <c r="Y56" s="175"/>
      <c r="Z56" s="175"/>
    </row>
    <row r="57" spans="1:26" s="162" customFormat="1">
      <c r="A57" s="150"/>
      <c r="B57" s="153"/>
      <c r="C57" s="152"/>
      <c r="D57" s="153"/>
      <c r="E57" s="159"/>
      <c r="F57" s="155"/>
      <c r="G57" s="155"/>
      <c r="H57" s="156"/>
      <c r="I57" s="157"/>
      <c r="J57" s="157"/>
      <c r="K57" s="159"/>
      <c r="L57" s="545"/>
      <c r="M57" s="159"/>
      <c r="N57" s="159"/>
      <c r="O57" s="160"/>
      <c r="P57" s="160"/>
      <c r="Q57" s="174"/>
      <c r="R57" s="175"/>
      <c r="S57" s="175"/>
      <c r="T57" s="175"/>
      <c r="U57" s="175"/>
      <c r="V57" s="175"/>
      <c r="W57" s="175"/>
      <c r="X57" s="175"/>
      <c r="Y57" s="175"/>
      <c r="Z57" s="175"/>
    </row>
    <row r="58" spans="1:26" s="162" customFormat="1">
      <c r="A58" s="150"/>
      <c r="B58" s="153"/>
      <c r="C58" s="152"/>
      <c r="D58" s="153"/>
      <c r="E58" s="159"/>
      <c r="F58" s="155"/>
      <c r="G58" s="155"/>
      <c r="H58" s="155"/>
      <c r="I58" s="157"/>
      <c r="J58" s="157"/>
      <c r="K58" s="159"/>
      <c r="L58" s="157"/>
      <c r="M58" s="159"/>
      <c r="N58" s="159"/>
      <c r="O58" s="160"/>
      <c r="P58" s="160"/>
      <c r="Q58" s="174"/>
      <c r="R58" s="175"/>
      <c r="S58" s="175"/>
      <c r="T58" s="175"/>
      <c r="U58" s="175"/>
      <c r="V58" s="175"/>
      <c r="W58" s="175"/>
      <c r="X58" s="175"/>
      <c r="Y58" s="175"/>
      <c r="Z58" s="175"/>
    </row>
    <row r="59" spans="1:26" s="162" customFormat="1">
      <c r="A59" s="150"/>
      <c r="B59" s="151" t="s">
        <v>28</v>
      </c>
      <c r="C59" s="152"/>
      <c r="D59" s="153"/>
      <c r="E59" s="159"/>
      <c r="F59" s="155"/>
      <c r="G59" s="155"/>
      <c r="H59" s="155"/>
      <c r="I59" s="157"/>
      <c r="J59" s="157"/>
      <c r="K59" s="158">
        <f>SUM(K49:K58)</f>
        <v>0</v>
      </c>
      <c r="L59" s="158">
        <f>SUM(L49:L55)</f>
        <v>0</v>
      </c>
      <c r="M59" s="185">
        <f>SUM(M49:M58)</f>
        <v>6140</v>
      </c>
      <c r="N59" s="158">
        <f>SUM(N49:N56)</f>
        <v>0</v>
      </c>
      <c r="O59" s="160"/>
      <c r="P59" s="160"/>
      <c r="Q59" s="161"/>
    </row>
    <row r="60" spans="1:26" s="112" customFormat="1">
      <c r="E60" s="163"/>
    </row>
    <row r="61" spans="1:26" s="112" customFormat="1">
      <c r="B61" s="1253" t="s">
        <v>60</v>
      </c>
      <c r="C61" s="1253" t="s">
        <v>61</v>
      </c>
      <c r="D61" s="1255" t="s">
        <v>62</v>
      </c>
      <c r="E61" s="1255"/>
    </row>
    <row r="62" spans="1:26" s="112" customFormat="1">
      <c r="B62" s="1254"/>
      <c r="C62" s="1254"/>
      <c r="D62" s="625" t="s">
        <v>63</v>
      </c>
      <c r="E62" s="165" t="s">
        <v>64</v>
      </c>
    </row>
    <row r="63" spans="1:26" s="112" customFormat="1" ht="30.6" customHeight="1">
      <c r="B63" s="166" t="s">
        <v>65</v>
      </c>
      <c r="C63" s="167">
        <f>+K59</f>
        <v>0</v>
      </c>
      <c r="D63" s="118"/>
      <c r="E63" s="118" t="s">
        <v>184</v>
      </c>
      <c r="F63" s="168"/>
      <c r="G63" s="168"/>
      <c r="H63" s="168"/>
      <c r="I63" s="168"/>
      <c r="J63" s="168"/>
      <c r="K63" s="168"/>
      <c r="L63" s="168"/>
      <c r="M63" s="168"/>
    </row>
    <row r="64" spans="1:26" s="112" customFormat="1" ht="30" customHeight="1">
      <c r="B64" s="166" t="s">
        <v>66</v>
      </c>
      <c r="C64" s="167">
        <f>+M59</f>
        <v>6140</v>
      </c>
      <c r="D64" s="1121" t="s">
        <v>3303</v>
      </c>
      <c r="E64" s="118"/>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ht="45" customHeight="1">
      <c r="B71" s="119"/>
      <c r="C71" s="119"/>
      <c r="D71" s="188"/>
      <c r="E71" s="120"/>
      <c r="F71" s="121"/>
      <c r="G71" s="121"/>
      <c r="H71" s="121"/>
      <c r="I71" s="122"/>
      <c r="J71" s="122"/>
      <c r="K71" s="44"/>
      <c r="L71" s="44"/>
      <c r="M71" s="44"/>
      <c r="N71" s="44"/>
      <c r="O71" s="1276" t="s">
        <v>4197</v>
      </c>
      <c r="P71" s="1277"/>
      <c r="Q71" s="44" t="s">
        <v>19</v>
      </c>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119"/>
      <c r="C76" s="119"/>
      <c r="D76" s="120"/>
      <c r="E76" s="120"/>
      <c r="F76" s="121"/>
      <c r="G76" s="121"/>
      <c r="H76" s="121"/>
      <c r="I76" s="122"/>
      <c r="J76" s="122"/>
      <c r="K76" s="44"/>
      <c r="L76" s="44"/>
      <c r="M76" s="44"/>
      <c r="N76" s="44"/>
      <c r="O76" s="1278"/>
      <c r="P76" s="1279"/>
      <c r="Q76" s="44"/>
    </row>
    <row r="77" spans="2:17">
      <c r="B77" s="44"/>
      <c r="C77" s="44"/>
      <c r="D77" s="44"/>
      <c r="E77" s="44"/>
      <c r="F77" s="44"/>
      <c r="G77" s="44"/>
      <c r="H77" s="44"/>
      <c r="I77" s="44"/>
      <c r="J77" s="44"/>
      <c r="K77" s="44"/>
      <c r="L77" s="44"/>
      <c r="M77" s="44"/>
      <c r="N77" s="44"/>
      <c r="O77" s="1278"/>
      <c r="P77" s="1279"/>
      <c r="Q77" s="44"/>
    </row>
    <row r="78" spans="2:17">
      <c r="B78" s="1" t="s">
        <v>88</v>
      </c>
    </row>
    <row r="79" spans="2:17">
      <c r="B79" s="1" t="s">
        <v>89</v>
      </c>
    </row>
    <row r="80" spans="2:17">
      <c r="B80" s="1" t="s">
        <v>90</v>
      </c>
    </row>
    <row r="82" spans="2:17" ht="15.75" thickBot="1"/>
    <row r="83" spans="2:17" ht="27" thickBot="1">
      <c r="B83" s="1268" t="s">
        <v>91</v>
      </c>
      <c r="C83" s="1269"/>
      <c r="D83" s="1269"/>
      <c r="E83" s="1269"/>
      <c r="F83" s="1269"/>
      <c r="G83" s="1269"/>
      <c r="H83" s="1269"/>
      <c r="I83" s="1269"/>
      <c r="J83" s="1269"/>
      <c r="K83" s="1269"/>
      <c r="L83" s="1269"/>
      <c r="M83" s="1269"/>
      <c r="N83" s="1270"/>
    </row>
    <row r="88" spans="2:17" ht="76.5" customHeight="1">
      <c r="B88" s="114" t="s">
        <v>92</v>
      </c>
      <c r="C88" s="114" t="s">
        <v>93</v>
      </c>
      <c r="D88" s="114" t="s">
        <v>94</v>
      </c>
      <c r="E88" s="114" t="s">
        <v>95</v>
      </c>
      <c r="F88" s="114" t="s">
        <v>96</v>
      </c>
      <c r="G88" s="114" t="s">
        <v>97</v>
      </c>
      <c r="H88" s="114" t="s">
        <v>98</v>
      </c>
      <c r="I88" s="114" t="s">
        <v>99</v>
      </c>
      <c r="J88" s="1271" t="s">
        <v>100</v>
      </c>
      <c r="K88" s="1272"/>
      <c r="L88" s="1273"/>
      <c r="M88" s="114" t="s">
        <v>101</v>
      </c>
      <c r="N88" s="114" t="s">
        <v>102</v>
      </c>
      <c r="O88" s="114" t="s">
        <v>103</v>
      </c>
      <c r="P88" s="1271" t="s">
        <v>82</v>
      </c>
      <c r="Q88" s="1273"/>
    </row>
    <row r="89" spans="2:17" ht="113.25" customHeight="1">
      <c r="B89" s="1122" t="s">
        <v>1056</v>
      </c>
      <c r="C89" s="838" t="s">
        <v>4198</v>
      </c>
      <c r="D89" s="1123" t="s">
        <v>4199</v>
      </c>
      <c r="E89" s="1124">
        <v>31574256</v>
      </c>
      <c r="F89" s="119" t="s">
        <v>114</v>
      </c>
      <c r="G89" s="213" t="s">
        <v>4200</v>
      </c>
      <c r="H89" s="770">
        <v>37555</v>
      </c>
      <c r="I89" s="117" t="s">
        <v>4201</v>
      </c>
      <c r="J89" s="129" t="s">
        <v>4202</v>
      </c>
      <c r="K89" s="188" t="s">
        <v>4203</v>
      </c>
      <c r="L89" s="188" t="s">
        <v>4204</v>
      </c>
      <c r="M89" s="605" t="s">
        <v>18</v>
      </c>
      <c r="N89" s="605" t="s">
        <v>18</v>
      </c>
      <c r="O89" s="605" t="s">
        <v>18</v>
      </c>
      <c r="P89" s="1276"/>
      <c r="Q89" s="1277"/>
    </row>
    <row r="90" spans="2:17" ht="86.25" customHeight="1">
      <c r="B90" s="1123" t="s">
        <v>610</v>
      </c>
      <c r="C90" s="1125" t="s">
        <v>4205</v>
      </c>
      <c r="D90" s="1123" t="s">
        <v>4206</v>
      </c>
      <c r="E90" s="1124">
        <v>25287481</v>
      </c>
      <c r="F90" s="119" t="s">
        <v>114</v>
      </c>
      <c r="G90" s="119" t="s">
        <v>134</v>
      </c>
      <c r="H90" s="219">
        <v>41180</v>
      </c>
      <c r="I90" s="118" t="s">
        <v>18</v>
      </c>
      <c r="J90" s="213" t="s">
        <v>4207</v>
      </c>
      <c r="K90" s="188" t="s">
        <v>4208</v>
      </c>
      <c r="L90" s="188" t="s">
        <v>4209</v>
      </c>
      <c r="M90" s="605" t="s">
        <v>18</v>
      </c>
      <c r="N90" s="605" t="s">
        <v>18</v>
      </c>
      <c r="O90" s="605" t="s">
        <v>18</v>
      </c>
      <c r="P90" s="1276"/>
      <c r="Q90" s="1277"/>
    </row>
    <row r="91" spans="2:17" ht="52.5" customHeight="1">
      <c r="B91" s="1123" t="s">
        <v>1056</v>
      </c>
      <c r="C91" s="838" t="s">
        <v>4198</v>
      </c>
      <c r="D91" s="1123" t="s">
        <v>4210</v>
      </c>
      <c r="E91" s="1124">
        <v>25561555</v>
      </c>
      <c r="F91" s="119" t="s">
        <v>114</v>
      </c>
      <c r="G91" s="119" t="s">
        <v>134</v>
      </c>
      <c r="H91" s="219">
        <v>41390</v>
      </c>
      <c r="I91" s="121" t="s">
        <v>19</v>
      </c>
      <c r="J91" s="129" t="s">
        <v>4211</v>
      </c>
      <c r="K91" s="188" t="s">
        <v>4212</v>
      </c>
      <c r="L91" s="188" t="s">
        <v>4213</v>
      </c>
      <c r="M91" s="605" t="s">
        <v>63</v>
      </c>
      <c r="N91" s="605" t="s">
        <v>18</v>
      </c>
      <c r="O91" s="605" t="s">
        <v>18</v>
      </c>
      <c r="P91" s="1276" t="s">
        <v>4214</v>
      </c>
      <c r="Q91" s="1277"/>
    </row>
    <row r="92" spans="2:17" ht="152.25" customHeight="1">
      <c r="B92" s="1123" t="s">
        <v>1056</v>
      </c>
      <c r="C92" s="838" t="s">
        <v>4198</v>
      </c>
      <c r="D92" s="1123" t="s">
        <v>4215</v>
      </c>
      <c r="E92" s="1124">
        <v>25291131</v>
      </c>
      <c r="F92" s="119" t="s">
        <v>114</v>
      </c>
      <c r="G92" s="119" t="s">
        <v>115</v>
      </c>
      <c r="H92" s="219">
        <v>40150</v>
      </c>
      <c r="I92" s="120" t="s">
        <v>19</v>
      </c>
      <c r="J92" s="213" t="s">
        <v>4216</v>
      </c>
      <c r="K92" s="188" t="s">
        <v>4217</v>
      </c>
      <c r="L92" s="188" t="s">
        <v>4218</v>
      </c>
      <c r="M92" s="44" t="s">
        <v>18</v>
      </c>
      <c r="N92" s="44" t="s">
        <v>18</v>
      </c>
      <c r="O92" s="44" t="s">
        <v>18</v>
      </c>
      <c r="P92" s="1276" t="s">
        <v>4219</v>
      </c>
      <c r="Q92" s="1277"/>
    </row>
    <row r="93" spans="2:17" ht="82.5" customHeight="1">
      <c r="B93" s="1123" t="s">
        <v>610</v>
      </c>
      <c r="C93" s="1125" t="s">
        <v>4205</v>
      </c>
      <c r="D93" s="1123" t="s">
        <v>4220</v>
      </c>
      <c r="E93" s="1124">
        <v>25281900</v>
      </c>
      <c r="F93" s="119" t="s">
        <v>4221</v>
      </c>
      <c r="G93" s="119" t="s">
        <v>134</v>
      </c>
      <c r="H93" s="219">
        <v>40894</v>
      </c>
      <c r="I93" s="120" t="s">
        <v>18</v>
      </c>
      <c r="J93" s="213" t="s">
        <v>4222</v>
      </c>
      <c r="K93" s="188" t="s">
        <v>4223</v>
      </c>
      <c r="L93" s="188" t="s">
        <v>4224</v>
      </c>
      <c r="M93" s="44" t="s">
        <v>18</v>
      </c>
      <c r="N93" s="44" t="s">
        <v>18</v>
      </c>
      <c r="O93" s="44" t="s">
        <v>18</v>
      </c>
      <c r="P93" s="1276"/>
      <c r="Q93" s="1277"/>
    </row>
    <row r="94" spans="2:17" ht="71.25" customHeight="1">
      <c r="B94" s="1123" t="s">
        <v>1056</v>
      </c>
      <c r="C94" s="838" t="s">
        <v>4198</v>
      </c>
      <c r="D94" s="1123" t="s">
        <v>4225</v>
      </c>
      <c r="E94" s="1124">
        <v>39327113</v>
      </c>
      <c r="F94" s="119" t="s">
        <v>114</v>
      </c>
      <c r="G94" s="119" t="s">
        <v>134</v>
      </c>
      <c r="H94" s="219">
        <v>38035</v>
      </c>
      <c r="I94" s="120" t="s">
        <v>4226</v>
      </c>
      <c r="J94" s="213" t="s">
        <v>4227</v>
      </c>
      <c r="K94" s="188" t="s">
        <v>4228</v>
      </c>
      <c r="L94" s="188" t="s">
        <v>4229</v>
      </c>
      <c r="M94" s="44" t="s">
        <v>18</v>
      </c>
      <c r="N94" s="44" t="s">
        <v>18</v>
      </c>
      <c r="O94" s="44" t="s">
        <v>18</v>
      </c>
      <c r="P94" s="1276" t="s">
        <v>4219</v>
      </c>
      <c r="Q94" s="1277"/>
    </row>
    <row r="95" spans="2:17">
      <c r="B95" s="213"/>
      <c r="C95" s="595"/>
      <c r="D95" s="44"/>
      <c r="E95" s="44"/>
      <c r="F95" s="44"/>
      <c r="G95" s="44"/>
      <c r="H95" s="44"/>
      <c r="I95" s="44"/>
      <c r="J95" s="44"/>
      <c r="K95" s="44"/>
      <c r="L95" s="44"/>
      <c r="M95" s="44"/>
      <c r="N95" s="44"/>
      <c r="O95" s="44"/>
      <c r="P95" s="1276"/>
      <c r="Q95" s="1277"/>
    </row>
    <row r="96" spans="2:17">
      <c r="B96" s="213"/>
      <c r="C96" s="595"/>
      <c r="D96" s="44"/>
      <c r="E96" s="44"/>
      <c r="F96" s="44"/>
      <c r="G96" s="44"/>
      <c r="H96" s="44"/>
      <c r="I96" s="44"/>
      <c r="J96" s="44"/>
      <c r="K96" s="44"/>
      <c r="L96" s="44"/>
      <c r="M96" s="44"/>
      <c r="N96" s="44"/>
      <c r="O96" s="44"/>
      <c r="P96" s="1276"/>
      <c r="Q96" s="1277"/>
    </row>
    <row r="97" spans="2:17">
      <c r="B97" s="213"/>
      <c r="C97" s="595"/>
      <c r="D97" s="44"/>
      <c r="E97" s="44"/>
      <c r="F97" s="44"/>
      <c r="G97" s="44"/>
      <c r="H97" s="44"/>
      <c r="I97" s="44"/>
      <c r="J97" s="44"/>
      <c r="K97" s="44"/>
      <c r="L97" s="44"/>
      <c r="M97" s="44"/>
      <c r="N97" s="44"/>
      <c r="O97" s="44"/>
      <c r="P97" s="1276"/>
      <c r="Q97" s="1277"/>
    </row>
    <row r="98" spans="2:17">
      <c r="B98" s="213"/>
      <c r="C98" s="595"/>
      <c r="D98" s="44"/>
      <c r="E98" s="44"/>
      <c r="F98" s="44"/>
      <c r="G98" s="44"/>
      <c r="H98" s="44"/>
      <c r="I98" s="44"/>
      <c r="J98" s="44"/>
      <c r="K98" s="44"/>
      <c r="L98" s="44"/>
      <c r="M98" s="44"/>
      <c r="N98" s="44"/>
      <c r="O98" s="44"/>
      <c r="P98" s="1276"/>
      <c r="Q98" s="1277"/>
    </row>
    <row r="99" spans="2:17">
      <c r="B99" s="213"/>
      <c r="C99" s="595"/>
      <c r="D99" s="44"/>
      <c r="E99" s="44"/>
      <c r="F99" s="44"/>
      <c r="G99" s="44"/>
      <c r="H99" s="44"/>
      <c r="I99" s="44"/>
      <c r="J99" s="44"/>
      <c r="K99" s="44"/>
      <c r="L99" s="44"/>
      <c r="M99" s="44"/>
      <c r="N99" s="44"/>
      <c r="O99" s="44"/>
      <c r="P99" s="1276"/>
      <c r="Q99" s="1277"/>
    </row>
    <row r="100" spans="2:17">
      <c r="B100" s="213"/>
      <c r="C100" s="595"/>
      <c r="D100" s="44"/>
      <c r="E100" s="44"/>
      <c r="F100" s="44"/>
      <c r="G100" s="44"/>
      <c r="H100" s="44"/>
      <c r="I100" s="44"/>
      <c r="J100" s="44"/>
      <c r="K100" s="44"/>
      <c r="L100" s="44"/>
      <c r="M100" s="44"/>
      <c r="N100" s="44"/>
      <c r="O100" s="44"/>
      <c r="P100" s="1276"/>
      <c r="Q100" s="1277"/>
    </row>
    <row r="101" spans="2:17">
      <c r="B101" s="213"/>
      <c r="C101" s="595"/>
      <c r="D101" s="44"/>
      <c r="E101" s="44"/>
      <c r="F101" s="44"/>
      <c r="G101" s="44"/>
      <c r="H101" s="44"/>
      <c r="I101" s="44"/>
      <c r="J101" s="44"/>
      <c r="K101" s="44"/>
      <c r="L101" s="44"/>
      <c r="M101" s="44"/>
      <c r="N101" s="44"/>
      <c r="O101" s="44"/>
      <c r="P101" s="1276"/>
      <c r="Q101" s="1277"/>
    </row>
    <row r="102" spans="2:17">
      <c r="B102" s="213"/>
      <c r="C102" s="595"/>
      <c r="D102" s="44"/>
      <c r="E102" s="44"/>
      <c r="F102" s="44"/>
      <c r="G102" s="44"/>
      <c r="H102" s="44"/>
      <c r="I102" s="44"/>
      <c r="J102" s="44"/>
      <c r="K102" s="44"/>
      <c r="L102" s="44"/>
      <c r="M102" s="44"/>
      <c r="N102" s="44"/>
      <c r="O102" s="44"/>
      <c r="P102" s="1276"/>
      <c r="Q102" s="1277"/>
    </row>
    <row r="103" spans="2:17" ht="27" thickBot="1">
      <c r="B103" s="1374" t="s">
        <v>118</v>
      </c>
      <c r="C103" s="1375"/>
      <c r="D103" s="1375"/>
      <c r="E103" s="1375"/>
      <c r="F103" s="1375"/>
      <c r="G103" s="1375"/>
      <c r="H103" s="1375"/>
      <c r="I103" s="1375"/>
      <c r="J103" s="1375"/>
      <c r="K103" s="1375"/>
      <c r="L103" s="1375"/>
      <c r="M103" s="1375"/>
      <c r="N103" s="1376"/>
    </row>
    <row r="106" spans="2:17" ht="46.15" customHeight="1">
      <c r="B106" s="115" t="s">
        <v>17</v>
      </c>
      <c r="C106" s="115" t="s">
        <v>119</v>
      </c>
      <c r="D106" s="1271" t="s">
        <v>82</v>
      </c>
      <c r="E106" s="1273"/>
    </row>
    <row r="107" spans="2:17" ht="46.9" customHeight="1">
      <c r="B107" s="129" t="s">
        <v>181</v>
      </c>
      <c r="C107" s="1113" t="s">
        <v>19</v>
      </c>
      <c r="D107" s="1758" t="s">
        <v>4230</v>
      </c>
      <c r="E107" s="1759"/>
    </row>
    <row r="110" spans="2:17" ht="26.25">
      <c r="B110" s="1256" t="s">
        <v>121</v>
      </c>
      <c r="C110" s="1257"/>
      <c r="D110" s="1257"/>
      <c r="E110" s="1257"/>
      <c r="F110" s="1257"/>
      <c r="G110" s="1257"/>
      <c r="H110" s="1257"/>
      <c r="I110" s="1257"/>
      <c r="J110" s="1257"/>
      <c r="K110" s="1257"/>
      <c r="L110" s="1257"/>
      <c r="M110" s="1257"/>
      <c r="N110" s="1257"/>
      <c r="O110" s="1257"/>
      <c r="P110" s="1257"/>
    </row>
    <row r="112" spans="2:17" ht="15.75" thickBot="1"/>
    <row r="113" spans="1:26" ht="27" thickBot="1">
      <c r="B113" s="1268" t="s">
        <v>122</v>
      </c>
      <c r="C113" s="1269"/>
      <c r="D113" s="1269"/>
      <c r="E113" s="1269"/>
      <c r="F113" s="1269"/>
      <c r="G113" s="1269"/>
      <c r="H113" s="1269"/>
      <c r="I113" s="1269"/>
      <c r="J113" s="1269"/>
      <c r="K113" s="1269"/>
      <c r="L113" s="1269"/>
      <c r="M113" s="1269"/>
      <c r="N113" s="1270"/>
    </row>
    <row r="115" spans="1:26" ht="15.75" thickBot="1">
      <c r="M115" s="51"/>
      <c r="N115" s="51"/>
    </row>
    <row r="116" spans="1:26" s="15" customFormat="1" ht="109.5" customHeight="1">
      <c r="B116" s="52" t="s">
        <v>33</v>
      </c>
      <c r="C116" s="52" t="s">
        <v>34</v>
      </c>
      <c r="D116" s="52" t="s">
        <v>35</v>
      </c>
      <c r="E116" s="52" t="s">
        <v>36</v>
      </c>
      <c r="F116" s="52" t="s">
        <v>37</v>
      </c>
      <c r="G116" s="52" t="s">
        <v>38</v>
      </c>
      <c r="H116" s="52" t="s">
        <v>39</v>
      </c>
      <c r="I116" s="52" t="s">
        <v>40</v>
      </c>
      <c r="J116" s="52" t="s">
        <v>41</v>
      </c>
      <c r="K116" s="52" t="s">
        <v>42</v>
      </c>
      <c r="L116" s="52" t="s">
        <v>43</v>
      </c>
      <c r="M116" s="53" t="s">
        <v>44</v>
      </c>
      <c r="N116" s="52" t="s">
        <v>45</v>
      </c>
      <c r="O116" s="52" t="s">
        <v>46</v>
      </c>
      <c r="P116" s="54" t="s">
        <v>47</v>
      </c>
      <c r="Q116" s="54" t="s">
        <v>48</v>
      </c>
    </row>
    <row r="117" spans="1:26" s="162" customFormat="1">
      <c r="A117" s="150"/>
      <c r="B117" s="153"/>
      <c r="C117" s="152"/>
      <c r="D117" s="153"/>
      <c r="E117" s="154"/>
      <c r="F117" s="155"/>
      <c r="G117" s="155"/>
      <c r="H117" s="156"/>
      <c r="I117" s="157"/>
      <c r="J117" s="157"/>
      <c r="K117" s="159"/>
      <c r="L117" s="545"/>
      <c r="M117" s="159"/>
      <c r="N117" s="159"/>
      <c r="O117" s="160"/>
      <c r="P117" s="160"/>
      <c r="Q117" s="174"/>
      <c r="R117" s="175"/>
      <c r="S117" s="175"/>
      <c r="T117" s="175"/>
      <c r="U117" s="175"/>
      <c r="V117" s="175"/>
      <c r="W117" s="175"/>
      <c r="X117" s="175"/>
      <c r="Y117" s="175"/>
      <c r="Z117" s="175"/>
    </row>
    <row r="118" spans="1:26" s="162" customFormat="1">
      <c r="A118" s="150"/>
      <c r="B118" s="153"/>
      <c r="C118" s="152"/>
      <c r="D118" s="153"/>
      <c r="E118" s="154"/>
      <c r="F118" s="155"/>
      <c r="G118" s="155"/>
      <c r="H118" s="156"/>
      <c r="I118" s="157"/>
      <c r="J118" s="157"/>
      <c r="K118" s="159"/>
      <c r="L118" s="545"/>
      <c r="M118" s="159"/>
      <c r="N118" s="159"/>
      <c r="O118" s="160"/>
      <c r="P118" s="160"/>
      <c r="Q118" s="174"/>
      <c r="R118" s="175"/>
      <c r="S118" s="175"/>
      <c r="T118" s="175"/>
      <c r="U118" s="175"/>
      <c r="V118" s="175"/>
      <c r="W118" s="175"/>
      <c r="X118" s="175"/>
      <c r="Y118" s="175"/>
      <c r="Z118" s="175"/>
    </row>
    <row r="119" spans="1:26" s="162" customFormat="1">
      <c r="A119" s="150"/>
      <c r="B119" s="153"/>
      <c r="C119" s="152"/>
      <c r="D119" s="153"/>
      <c r="E119" s="154"/>
      <c r="F119" s="155"/>
      <c r="G119" s="155"/>
      <c r="H119" s="155"/>
      <c r="I119" s="157"/>
      <c r="J119" s="157"/>
      <c r="K119" s="159"/>
      <c r="L119" s="157"/>
      <c r="M119" s="159"/>
      <c r="N119" s="159"/>
      <c r="O119" s="160"/>
      <c r="P119" s="160"/>
      <c r="Q119" s="174"/>
      <c r="R119" s="175"/>
      <c r="S119" s="175"/>
      <c r="T119" s="175"/>
      <c r="U119" s="175"/>
      <c r="V119" s="175"/>
      <c r="W119" s="175"/>
      <c r="X119" s="175"/>
      <c r="Y119" s="175"/>
      <c r="Z119" s="175"/>
    </row>
    <row r="120" spans="1:26" s="162" customFormat="1">
      <c r="A120" s="150"/>
      <c r="B120" s="153"/>
      <c r="C120" s="152"/>
      <c r="D120" s="153"/>
      <c r="E120" s="154"/>
      <c r="F120" s="155"/>
      <c r="G120" s="155"/>
      <c r="H120" s="155"/>
      <c r="I120" s="157"/>
      <c r="J120" s="157"/>
      <c r="K120" s="157"/>
      <c r="L120" s="157"/>
      <c r="M120" s="173"/>
      <c r="N120" s="173"/>
      <c r="O120" s="160"/>
      <c r="P120" s="160"/>
      <c r="Q120" s="174"/>
      <c r="R120" s="175"/>
      <c r="S120" s="175"/>
      <c r="T120" s="175"/>
      <c r="U120" s="175"/>
      <c r="V120" s="175"/>
      <c r="W120" s="175"/>
      <c r="X120" s="175"/>
      <c r="Y120" s="175"/>
      <c r="Z120" s="175"/>
    </row>
    <row r="121" spans="1:26" s="162" customFormat="1">
      <c r="A121" s="150"/>
      <c r="B121" s="153"/>
      <c r="C121" s="152"/>
      <c r="D121" s="153"/>
      <c r="E121" s="154"/>
      <c r="F121" s="155"/>
      <c r="G121" s="155"/>
      <c r="H121" s="155"/>
      <c r="I121" s="157"/>
      <c r="J121" s="157"/>
      <c r="K121" s="157"/>
      <c r="L121" s="157"/>
      <c r="M121" s="173"/>
      <c r="N121" s="173"/>
      <c r="O121" s="160"/>
      <c r="P121" s="160"/>
      <c r="Q121" s="174"/>
      <c r="R121" s="175"/>
      <c r="S121" s="175"/>
      <c r="T121" s="175"/>
      <c r="U121" s="175"/>
      <c r="V121" s="175"/>
      <c r="W121" s="175"/>
      <c r="X121" s="175"/>
      <c r="Y121" s="175"/>
      <c r="Z121" s="175"/>
    </row>
    <row r="122" spans="1:26" s="162" customFormat="1">
      <c r="A122" s="150"/>
      <c r="B122" s="153"/>
      <c r="C122" s="152"/>
      <c r="D122" s="153"/>
      <c r="E122" s="154"/>
      <c r="F122" s="155"/>
      <c r="G122" s="155"/>
      <c r="H122" s="155"/>
      <c r="I122" s="157"/>
      <c r="J122" s="157"/>
      <c r="K122" s="157"/>
      <c r="L122" s="157"/>
      <c r="M122" s="173"/>
      <c r="N122" s="173"/>
      <c r="O122" s="160"/>
      <c r="P122" s="160"/>
      <c r="Q122" s="174"/>
      <c r="R122" s="175"/>
      <c r="S122" s="175"/>
      <c r="T122" s="175"/>
      <c r="U122" s="175"/>
      <c r="V122" s="175"/>
      <c r="W122" s="175"/>
      <c r="X122" s="175"/>
      <c r="Y122" s="175"/>
      <c r="Z122" s="175"/>
    </row>
    <row r="123" spans="1:26" s="162" customFormat="1">
      <c r="A123" s="150"/>
      <c r="B123" s="151" t="s">
        <v>28</v>
      </c>
      <c r="C123" s="152"/>
      <c r="D123" s="153"/>
      <c r="E123" s="154"/>
      <c r="F123" s="155"/>
      <c r="G123" s="155"/>
      <c r="H123" s="155"/>
      <c r="I123" s="157"/>
      <c r="J123" s="157"/>
      <c r="K123" s="158">
        <f>SUM(K117:K122)</f>
        <v>0</v>
      </c>
      <c r="L123" s="158">
        <f>SUM(L117:L122)</f>
        <v>0</v>
      </c>
      <c r="M123" s="185">
        <f>SUM(M117:M122)</f>
        <v>0</v>
      </c>
      <c r="N123" s="158">
        <f>SUM(N117:N122)</f>
        <v>0</v>
      </c>
      <c r="O123" s="160"/>
      <c r="P123" s="160"/>
      <c r="Q123" s="161"/>
    </row>
    <row r="124" spans="1:26">
      <c r="B124" s="112"/>
      <c r="C124" s="112"/>
      <c r="D124" s="112"/>
      <c r="E124" s="163"/>
      <c r="F124" s="112"/>
      <c r="G124" s="112"/>
      <c r="H124" s="112"/>
      <c r="I124" s="112"/>
      <c r="J124" s="112"/>
      <c r="K124" s="112"/>
      <c r="L124" s="112"/>
      <c r="M124" s="112"/>
      <c r="N124" s="112"/>
      <c r="O124" s="112"/>
      <c r="P124" s="112"/>
    </row>
    <row r="125" spans="1:26" ht="18.75">
      <c r="B125" s="166" t="s">
        <v>123</v>
      </c>
      <c r="C125" s="176">
        <f>+K123</f>
        <v>0</v>
      </c>
      <c r="H125" s="168"/>
      <c r="I125" s="168"/>
      <c r="J125" s="168"/>
      <c r="K125" s="168"/>
      <c r="L125" s="168"/>
      <c r="M125" s="168"/>
      <c r="N125" s="112"/>
      <c r="O125" s="112"/>
      <c r="P125" s="112"/>
    </row>
    <row r="127" spans="1:26" ht="15.75" thickBot="1"/>
    <row r="128" spans="1:26" ht="37.15" customHeight="1" thickBot="1">
      <c r="B128" s="177" t="s">
        <v>124</v>
      </c>
      <c r="C128" s="142" t="s">
        <v>125</v>
      </c>
      <c r="D128" s="177" t="s">
        <v>27</v>
      </c>
      <c r="E128" s="142" t="s">
        <v>126</v>
      </c>
    </row>
    <row r="129" spans="2:17" ht="41.45" customHeight="1">
      <c r="B129" s="178" t="s">
        <v>127</v>
      </c>
      <c r="C129" s="179">
        <v>20</v>
      </c>
      <c r="D129" s="179">
        <v>0</v>
      </c>
      <c r="E129" s="1282">
        <f>+D129+D130+D131</f>
        <v>0</v>
      </c>
    </row>
    <row r="130" spans="2:17">
      <c r="B130" s="178" t="s">
        <v>128</v>
      </c>
      <c r="C130" s="118">
        <v>30</v>
      </c>
      <c r="D130" s="605">
        <v>0</v>
      </c>
      <c r="E130" s="1283"/>
    </row>
    <row r="131" spans="2:17" ht="15.75" thickBot="1">
      <c r="B131" s="178" t="s">
        <v>129</v>
      </c>
      <c r="C131" s="180">
        <v>40</v>
      </c>
      <c r="D131" s="180">
        <v>0</v>
      </c>
      <c r="E131" s="1284"/>
    </row>
    <row r="133" spans="2:17" ht="15.75" thickBot="1"/>
    <row r="134" spans="2:17" ht="27" thickBot="1">
      <c r="B134" s="1268" t="s">
        <v>130</v>
      </c>
      <c r="C134" s="1269"/>
      <c r="D134" s="1269"/>
      <c r="E134" s="1269"/>
      <c r="F134" s="1269"/>
      <c r="G134" s="1269"/>
      <c r="H134" s="1269"/>
      <c r="I134" s="1269"/>
      <c r="J134" s="1269"/>
      <c r="K134" s="1269"/>
      <c r="L134" s="1269"/>
      <c r="M134" s="1269"/>
      <c r="N134" s="1270"/>
    </row>
    <row r="136" spans="2:17" ht="76.5" customHeight="1">
      <c r="B136" s="114" t="s">
        <v>92</v>
      </c>
      <c r="C136" s="114" t="s">
        <v>93</v>
      </c>
      <c r="D136" s="114" t="s">
        <v>94</v>
      </c>
      <c r="E136" s="114" t="s">
        <v>95</v>
      </c>
      <c r="F136" s="114" t="s">
        <v>96</v>
      </c>
      <c r="G136" s="114" t="s">
        <v>97</v>
      </c>
      <c r="H136" s="114" t="s">
        <v>98</v>
      </c>
      <c r="I136" s="114" t="s">
        <v>99</v>
      </c>
      <c r="J136" s="1271" t="s">
        <v>100</v>
      </c>
      <c r="K136" s="1272"/>
      <c r="L136" s="1273"/>
      <c r="M136" s="114" t="s">
        <v>101</v>
      </c>
      <c r="N136" s="114" t="s">
        <v>102</v>
      </c>
      <c r="O136" s="114" t="s">
        <v>103</v>
      </c>
      <c r="P136" s="1271" t="s">
        <v>82</v>
      </c>
      <c r="Q136" s="1273"/>
    </row>
    <row r="137" spans="2:17" ht="60.75" customHeight="1">
      <c r="B137" s="213"/>
      <c r="C137" s="213"/>
      <c r="D137" s="119"/>
      <c r="E137" s="119"/>
      <c r="F137" s="119"/>
      <c r="G137" s="119"/>
      <c r="H137" s="119"/>
      <c r="I137" s="120"/>
      <c r="J137" s="46"/>
      <c r="K137" s="188"/>
      <c r="L137" s="122"/>
      <c r="M137" s="44"/>
      <c r="N137" s="44"/>
      <c r="O137" s="44"/>
      <c r="P137" s="1276"/>
      <c r="Q137" s="1277"/>
    </row>
    <row r="138" spans="2:17" ht="60.75" customHeight="1">
      <c r="B138" s="213"/>
      <c r="C138" s="213"/>
      <c r="D138" s="119"/>
      <c r="E138" s="119"/>
      <c r="F138" s="119"/>
      <c r="G138" s="119"/>
      <c r="H138" s="119"/>
      <c r="I138" s="120"/>
      <c r="J138" s="46"/>
      <c r="K138" s="188"/>
      <c r="L138" s="122"/>
      <c r="M138" s="44"/>
      <c r="N138" s="44"/>
      <c r="O138" s="44"/>
      <c r="P138" s="605"/>
      <c r="Q138" s="605"/>
    </row>
    <row r="139" spans="2:17" ht="33.6" customHeight="1">
      <c r="B139" s="213"/>
      <c r="C139" s="213"/>
      <c r="D139" s="119"/>
      <c r="E139" s="119"/>
      <c r="F139" s="119"/>
      <c r="G139" s="119"/>
      <c r="H139" s="119"/>
      <c r="I139" s="120"/>
      <c r="J139" s="46"/>
      <c r="K139" s="122"/>
      <c r="L139" s="122"/>
      <c r="M139" s="44"/>
      <c r="N139" s="44"/>
      <c r="O139" s="44"/>
      <c r="P139" s="1281"/>
      <c r="Q139" s="1281"/>
    </row>
    <row r="142" spans="2:17" ht="15.75" thickBot="1"/>
    <row r="143" spans="2:17" ht="54" customHeight="1">
      <c r="B143" s="615" t="s">
        <v>17</v>
      </c>
      <c r="C143" s="615" t="s">
        <v>124</v>
      </c>
      <c r="D143" s="114" t="s">
        <v>125</v>
      </c>
      <c r="E143" s="615" t="s">
        <v>27</v>
      </c>
      <c r="F143" s="142" t="s">
        <v>138</v>
      </c>
      <c r="G143" s="143"/>
    </row>
    <row r="144" spans="2:17" ht="120.75" customHeight="1">
      <c r="B144" s="1285" t="s">
        <v>139</v>
      </c>
      <c r="C144" s="144" t="s">
        <v>140</v>
      </c>
      <c r="D144" s="605">
        <v>25</v>
      </c>
      <c r="E144" s="605"/>
      <c r="F144" s="1286">
        <f>+E144+E145+E146</f>
        <v>0</v>
      </c>
      <c r="G144" s="145"/>
    </row>
    <row r="145" spans="2:7" ht="76.150000000000006" customHeight="1">
      <c r="B145" s="1285"/>
      <c r="C145" s="144" t="s">
        <v>141</v>
      </c>
      <c r="D145" s="602">
        <v>25</v>
      </c>
      <c r="E145" s="605"/>
      <c r="F145" s="1287"/>
      <c r="G145" s="145"/>
    </row>
    <row r="146" spans="2:7" ht="69" customHeight="1">
      <c r="B146" s="1285"/>
      <c r="C146" s="144" t="s">
        <v>142</v>
      </c>
      <c r="D146" s="605">
        <v>10</v>
      </c>
      <c r="E146" s="605"/>
      <c r="F146" s="1288"/>
      <c r="G146" s="145"/>
    </row>
    <row r="147" spans="2:7">
      <c r="C147"/>
    </row>
    <row r="150" spans="2:7">
      <c r="B150" s="42" t="s">
        <v>143</v>
      </c>
    </row>
    <row r="153" spans="2:7">
      <c r="B153" s="43" t="s">
        <v>17</v>
      </c>
      <c r="C153" s="43" t="s">
        <v>26</v>
      </c>
      <c r="D153" s="615" t="s">
        <v>27</v>
      </c>
      <c r="E153" s="615" t="s">
        <v>28</v>
      </c>
    </row>
    <row r="154" spans="2:7" ht="28.5">
      <c r="B154" s="49" t="s">
        <v>144</v>
      </c>
      <c r="C154" s="50">
        <v>40</v>
      </c>
      <c r="D154" s="605">
        <f>+E129</f>
        <v>0</v>
      </c>
      <c r="E154" s="1265">
        <f>+D154+D155</f>
        <v>0</v>
      </c>
    </row>
    <row r="155" spans="2:7" ht="42.75">
      <c r="B155" s="49" t="s">
        <v>145</v>
      </c>
      <c r="C155" s="50">
        <v>60</v>
      </c>
      <c r="D155" s="605">
        <f>+F144</f>
        <v>0</v>
      </c>
      <c r="E155" s="1266"/>
    </row>
  </sheetData>
  <mergeCells count="55">
    <mergeCell ref="P139:Q139"/>
    <mergeCell ref="B144:B146"/>
    <mergeCell ref="F144:F146"/>
    <mergeCell ref="E154:E155"/>
    <mergeCell ref="B113:N113"/>
    <mergeCell ref="E129:E131"/>
    <mergeCell ref="B134:N134"/>
    <mergeCell ref="J136:L136"/>
    <mergeCell ref="P136:Q136"/>
    <mergeCell ref="P137:Q137"/>
    <mergeCell ref="B110:P110"/>
    <mergeCell ref="P95:Q95"/>
    <mergeCell ref="P96:Q96"/>
    <mergeCell ref="P97:Q97"/>
    <mergeCell ref="P98:Q98"/>
    <mergeCell ref="P99:Q99"/>
    <mergeCell ref="P100:Q100"/>
    <mergeCell ref="P101:Q101"/>
    <mergeCell ref="P102:Q102"/>
    <mergeCell ref="B103:N103"/>
    <mergeCell ref="D106:E106"/>
    <mergeCell ref="D107:E107"/>
    <mergeCell ref="P94:Q94"/>
    <mergeCell ref="O74:P74"/>
    <mergeCell ref="O75:P75"/>
    <mergeCell ref="O76:P76"/>
    <mergeCell ref="O77:P77"/>
    <mergeCell ref="P89:Q89"/>
    <mergeCell ref="P90:Q90"/>
    <mergeCell ref="P91:Q91"/>
    <mergeCell ref="P92:Q92"/>
    <mergeCell ref="P93:Q93"/>
    <mergeCell ref="B83:N83"/>
    <mergeCell ref="J88:L88"/>
    <mergeCell ref="P88:Q88"/>
    <mergeCell ref="C65:N65"/>
    <mergeCell ref="B67:N67"/>
    <mergeCell ref="O70:P70"/>
    <mergeCell ref="O71:P71"/>
    <mergeCell ref="O72:P72"/>
    <mergeCell ref="O73:P73"/>
    <mergeCell ref="B61:B62"/>
    <mergeCell ref="C61:C62"/>
    <mergeCell ref="D61:E61"/>
    <mergeCell ref="B2:P2"/>
    <mergeCell ref="B4:P4"/>
    <mergeCell ref="C6:N6"/>
    <mergeCell ref="C7:N7"/>
    <mergeCell ref="C8:N8"/>
    <mergeCell ref="C9:N9"/>
    <mergeCell ref="C10:E10"/>
    <mergeCell ref="B14:C21"/>
    <mergeCell ref="B22:C22"/>
    <mergeCell ref="E40:E41"/>
    <mergeCell ref="M45:N45"/>
  </mergeCells>
  <dataValidations disablePrompts="1"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2:Z161"/>
  <sheetViews>
    <sheetView zoomScale="80" zoomScaleNormal="80" workbookViewId="0">
      <selection activeCell="D14" sqref="D14"/>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8.5703125" style="1" customWidth="1"/>
    <col min="12" max="13" width="18.7109375" style="1" customWidth="1"/>
    <col min="14" max="14" width="22.140625" style="1" customWidth="1"/>
    <col min="15" max="15" width="26.140625" style="1" customWidth="1"/>
    <col min="16" max="16" width="19.5703125" style="1" bestFit="1" customWidth="1"/>
    <col min="17" max="17" width="19.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4175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146</v>
      </c>
      <c r="C10" s="1260" t="s">
        <v>4231</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8</v>
      </c>
      <c r="E15" s="20">
        <v>2409876274</v>
      </c>
      <c r="F15" s="446">
        <v>1154</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28">
        <v>2409876274</v>
      </c>
      <c r="F22" s="645">
        <v>1154</v>
      </c>
      <c r="G22" s="779"/>
      <c r="H22" s="25"/>
      <c r="I22" s="15"/>
      <c r="J22" s="15"/>
      <c r="K22" s="15"/>
      <c r="L22" s="15"/>
      <c r="M22" s="15"/>
      <c r="N22" s="26"/>
    </row>
    <row r="23" spans="1:14" ht="45.75" thickBot="1">
      <c r="A23" s="30"/>
      <c r="B23" s="31" t="s">
        <v>14</v>
      </c>
      <c r="C23" s="31" t="s">
        <v>15</v>
      </c>
      <c r="E23" s="37"/>
      <c r="F23" s="37"/>
      <c r="G23" s="19"/>
      <c r="H23" s="19"/>
      <c r="I23" s="32"/>
      <c r="J23" s="32"/>
      <c r="K23" s="32"/>
      <c r="L23" s="32"/>
      <c r="M23" s="32"/>
    </row>
    <row r="24" spans="1:14" ht="15.75" thickBot="1">
      <c r="A24" s="33">
        <v>1</v>
      </c>
      <c r="C24" s="1235">
        <f>+F22*0.8</f>
        <v>923.2</v>
      </c>
      <c r="D24" s="647"/>
      <c r="E24" s="1236">
        <f>E22</f>
        <v>2409876274</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605"/>
      <c r="D30" s="605" t="s">
        <v>184</v>
      </c>
      <c r="E30"/>
      <c r="F30"/>
      <c r="G30"/>
      <c r="H30"/>
      <c r="I30" s="15"/>
      <c r="J30" s="15"/>
      <c r="K30" s="15"/>
      <c r="L30" s="15"/>
      <c r="M30" s="15"/>
      <c r="N30" s="16"/>
    </row>
    <row r="31" spans="1:14">
      <c r="A31" s="773"/>
      <c r="B31" s="44" t="s">
        <v>21</v>
      </c>
      <c r="C31" s="605" t="s">
        <v>184</v>
      </c>
      <c r="D31" s="605"/>
      <c r="E31"/>
      <c r="F31"/>
      <c r="G31"/>
      <c r="H31"/>
      <c r="I31" s="15"/>
      <c r="J31" s="15"/>
      <c r="K31" s="15"/>
      <c r="L31" s="15"/>
      <c r="M31" s="15"/>
      <c r="N31" s="16"/>
    </row>
    <row r="32" spans="1:14">
      <c r="A32" s="773"/>
      <c r="B32" s="44" t="s">
        <v>22</v>
      </c>
      <c r="C32" s="605"/>
      <c r="D32" s="605" t="s">
        <v>184</v>
      </c>
      <c r="E32"/>
      <c r="F32"/>
      <c r="G32"/>
      <c r="H32"/>
      <c r="I32" s="15"/>
      <c r="J32" s="15"/>
      <c r="K32" s="15"/>
      <c r="L32" s="15"/>
      <c r="M32" s="15"/>
      <c r="N32" s="16"/>
    </row>
    <row r="33" spans="1:17">
      <c r="A33" s="773"/>
      <c r="B33" s="44" t="s">
        <v>23</v>
      </c>
      <c r="C33" s="605"/>
      <c r="D33" s="605" t="s">
        <v>184</v>
      </c>
      <c r="E33"/>
      <c r="F33"/>
      <c r="G33"/>
      <c r="H33"/>
      <c r="I33" s="15"/>
      <c r="J33" s="15"/>
      <c r="K33" s="15"/>
      <c r="L33" s="15"/>
      <c r="M33" s="15"/>
      <c r="N33" s="16"/>
    </row>
    <row r="34" spans="1:17">
      <c r="A34" s="773"/>
      <c r="B34" s="46" t="s">
        <v>24</v>
      </c>
      <c r="C34" s="46"/>
      <c r="D34" s="47" t="s">
        <v>184</v>
      </c>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42.75">
      <c r="A41" s="773"/>
      <c r="B41" s="49" t="s">
        <v>30</v>
      </c>
      <c r="C41" s="50">
        <v>60</v>
      </c>
      <c r="D41" s="605">
        <f>+F160</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c r="B49" s="153" t="s">
        <v>4176</v>
      </c>
      <c r="C49" s="152" t="s">
        <v>4177</v>
      </c>
      <c r="D49" s="152" t="s">
        <v>4177</v>
      </c>
      <c r="E49" s="159" t="s">
        <v>4178</v>
      </c>
      <c r="F49" s="155" t="s">
        <v>4179</v>
      </c>
      <c r="G49" s="184">
        <v>0.6</v>
      </c>
      <c r="H49" s="156">
        <v>40323</v>
      </c>
      <c r="I49" s="156">
        <v>40573</v>
      </c>
      <c r="J49" s="157"/>
      <c r="K49" s="159">
        <v>0</v>
      </c>
      <c r="L49" s="159"/>
      <c r="M49" s="159">
        <v>850</v>
      </c>
      <c r="N49" s="159">
        <v>100</v>
      </c>
      <c r="O49" s="160">
        <v>583643937</v>
      </c>
      <c r="P49" s="711">
        <v>29</v>
      </c>
      <c r="Q49" s="174" t="s">
        <v>4180</v>
      </c>
      <c r="R49" s="175"/>
      <c r="S49" s="175"/>
      <c r="T49" s="175"/>
      <c r="U49" s="175"/>
      <c r="V49" s="175"/>
      <c r="W49" s="175"/>
      <c r="X49" s="175"/>
      <c r="Y49" s="175"/>
      <c r="Z49" s="175"/>
    </row>
    <row r="50" spans="1:26" s="162" customFormat="1" ht="60">
      <c r="A50" s="150"/>
      <c r="B50" s="153" t="s">
        <v>4176</v>
      </c>
      <c r="C50" s="152" t="s">
        <v>4181</v>
      </c>
      <c r="D50" s="152" t="s">
        <v>4181</v>
      </c>
      <c r="E50" s="159" t="s">
        <v>4182</v>
      </c>
      <c r="F50" s="155" t="s">
        <v>4183</v>
      </c>
      <c r="G50" s="184">
        <v>1</v>
      </c>
      <c r="H50" s="156">
        <v>40534</v>
      </c>
      <c r="I50" s="156">
        <v>40838</v>
      </c>
      <c r="J50" s="157"/>
      <c r="K50" s="159">
        <v>0</v>
      </c>
      <c r="L50" s="159"/>
      <c r="M50" s="159">
        <v>1270</v>
      </c>
      <c r="N50" s="159">
        <v>100</v>
      </c>
      <c r="O50" s="160">
        <v>190500000</v>
      </c>
      <c r="P50" s="160">
        <v>7</v>
      </c>
      <c r="Q50" s="174" t="s">
        <v>4184</v>
      </c>
      <c r="R50" s="175"/>
      <c r="S50" s="175"/>
      <c r="T50" s="175"/>
      <c r="U50" s="175"/>
      <c r="V50" s="175"/>
      <c r="W50" s="175"/>
      <c r="X50" s="175"/>
      <c r="Y50" s="175"/>
      <c r="Z50" s="175"/>
    </row>
    <row r="51" spans="1:26" s="162" customFormat="1" ht="60">
      <c r="A51" s="150"/>
      <c r="B51" s="153" t="s">
        <v>4176</v>
      </c>
      <c r="C51" s="152" t="s">
        <v>4185</v>
      </c>
      <c r="D51" s="152" t="s">
        <v>4185</v>
      </c>
      <c r="E51" s="159" t="s">
        <v>4186</v>
      </c>
      <c r="F51" s="155" t="s">
        <v>4187</v>
      </c>
      <c r="G51" s="184">
        <v>1</v>
      </c>
      <c r="H51" s="156">
        <v>38511</v>
      </c>
      <c r="I51" s="156">
        <v>38876</v>
      </c>
      <c r="J51" s="157"/>
      <c r="K51" s="769">
        <v>0</v>
      </c>
      <c r="L51" s="159"/>
      <c r="M51" s="159">
        <v>1200</v>
      </c>
      <c r="N51" s="159">
        <v>100</v>
      </c>
      <c r="O51" s="160">
        <v>180000000</v>
      </c>
      <c r="P51" s="160">
        <v>11</v>
      </c>
      <c r="Q51" s="174" t="s">
        <v>4184</v>
      </c>
      <c r="R51" s="175"/>
      <c r="S51" s="175"/>
      <c r="T51" s="175"/>
      <c r="U51" s="175"/>
      <c r="V51" s="175"/>
      <c r="W51" s="175"/>
      <c r="X51" s="175"/>
      <c r="Y51" s="175"/>
      <c r="Z51" s="175"/>
    </row>
    <row r="52" spans="1:26" s="162" customFormat="1" ht="60">
      <c r="A52" s="150"/>
      <c r="B52" s="153" t="s">
        <v>4176</v>
      </c>
      <c r="C52" s="152" t="s">
        <v>4188</v>
      </c>
      <c r="D52" s="152" t="s">
        <v>4188</v>
      </c>
      <c r="E52" s="159" t="s">
        <v>4189</v>
      </c>
      <c r="F52" s="155" t="s">
        <v>4187</v>
      </c>
      <c r="G52" s="184">
        <v>1</v>
      </c>
      <c r="H52" s="156">
        <v>39071</v>
      </c>
      <c r="I52" s="156">
        <v>39375</v>
      </c>
      <c r="J52" s="157"/>
      <c r="K52" s="159">
        <v>0</v>
      </c>
      <c r="L52" s="157"/>
      <c r="M52" s="159">
        <v>1200</v>
      </c>
      <c r="N52" s="159">
        <v>100</v>
      </c>
      <c r="O52" s="160">
        <v>180000000</v>
      </c>
      <c r="P52" s="160">
        <v>5</v>
      </c>
      <c r="Q52" s="174" t="s">
        <v>4184</v>
      </c>
      <c r="R52" s="175"/>
      <c r="S52" s="175"/>
      <c r="T52" s="175"/>
      <c r="U52" s="175"/>
      <c r="V52" s="175"/>
      <c r="W52" s="175"/>
      <c r="X52" s="175"/>
      <c r="Y52" s="175"/>
      <c r="Z52" s="175"/>
    </row>
    <row r="53" spans="1:26" s="162" customFormat="1" ht="72">
      <c r="A53" s="150"/>
      <c r="B53" s="153" t="s">
        <v>4176</v>
      </c>
      <c r="C53" s="152" t="s">
        <v>4190</v>
      </c>
      <c r="D53" s="152" t="s">
        <v>4190</v>
      </c>
      <c r="E53" s="159" t="s">
        <v>4191</v>
      </c>
      <c r="F53" s="155" t="s">
        <v>4192</v>
      </c>
      <c r="G53" s="184">
        <v>1</v>
      </c>
      <c r="H53" s="156">
        <v>40161</v>
      </c>
      <c r="I53" s="156">
        <v>40891</v>
      </c>
      <c r="J53" s="157"/>
      <c r="K53" s="159">
        <v>0</v>
      </c>
      <c r="L53" s="545"/>
      <c r="M53" s="159">
        <v>1500</v>
      </c>
      <c r="N53" s="159">
        <v>100</v>
      </c>
      <c r="O53" s="1120" t="s">
        <v>4193</v>
      </c>
      <c r="P53" s="160">
        <v>9</v>
      </c>
      <c r="Q53" s="174" t="s">
        <v>4184</v>
      </c>
      <c r="R53" s="175"/>
      <c r="S53" s="175"/>
      <c r="T53" s="175"/>
      <c r="U53" s="175"/>
      <c r="V53" s="175"/>
      <c r="W53" s="175"/>
      <c r="X53" s="175"/>
      <c r="Y53" s="175"/>
      <c r="Z53" s="175"/>
    </row>
    <row r="54" spans="1:26" s="162" customFormat="1" ht="60">
      <c r="A54" s="150"/>
      <c r="B54" s="153" t="s">
        <v>4176</v>
      </c>
      <c r="C54" s="152" t="s">
        <v>4194</v>
      </c>
      <c r="D54" s="152" t="s">
        <v>4194</v>
      </c>
      <c r="E54" s="159" t="s">
        <v>4195</v>
      </c>
      <c r="F54" s="155" t="s">
        <v>4196</v>
      </c>
      <c r="G54" s="184">
        <v>1</v>
      </c>
      <c r="H54" s="156">
        <v>40709</v>
      </c>
      <c r="I54" s="156">
        <v>40881</v>
      </c>
      <c r="J54" s="157"/>
      <c r="K54" s="159">
        <v>0</v>
      </c>
      <c r="L54" s="545"/>
      <c r="M54" s="159">
        <v>120</v>
      </c>
      <c r="N54" s="159">
        <f>120*100/668</f>
        <v>17.964071856287426</v>
      </c>
      <c r="O54" s="160">
        <v>23500000</v>
      </c>
      <c r="P54" s="160">
        <v>6</v>
      </c>
      <c r="Q54" s="174" t="s">
        <v>4184</v>
      </c>
      <c r="R54" s="175"/>
      <c r="S54" s="175"/>
      <c r="T54" s="175"/>
      <c r="U54" s="175"/>
      <c r="V54" s="175"/>
      <c r="W54" s="175"/>
      <c r="X54" s="175"/>
      <c r="Y54" s="175"/>
      <c r="Z54" s="175"/>
    </row>
    <row r="55" spans="1:26" s="162" customFormat="1">
      <c r="A55" s="150"/>
      <c r="B55" s="153"/>
      <c r="C55" s="152"/>
      <c r="D55" s="153"/>
      <c r="E55" s="154"/>
      <c r="F55" s="155"/>
      <c r="G55" s="184"/>
      <c r="H55" s="156"/>
      <c r="I55" s="157"/>
      <c r="J55" s="157"/>
      <c r="K55" s="159"/>
      <c r="L55" s="545"/>
      <c r="M55" s="159"/>
      <c r="N55" s="159"/>
      <c r="O55" s="160"/>
      <c r="P55" s="160"/>
      <c r="Q55" s="174"/>
      <c r="R55" s="175"/>
      <c r="S55" s="175"/>
      <c r="T55" s="175"/>
      <c r="U55" s="175"/>
      <c r="V55" s="175"/>
      <c r="W55" s="175"/>
      <c r="X55" s="175"/>
      <c r="Y55" s="175"/>
      <c r="Z55" s="175"/>
    </row>
    <row r="56" spans="1:26" s="162" customFormat="1">
      <c r="A56" s="150"/>
      <c r="B56" s="153"/>
      <c r="C56" s="152"/>
      <c r="D56" s="153"/>
      <c r="E56" s="154"/>
      <c r="F56" s="155"/>
      <c r="G56" s="155"/>
      <c r="H56" s="156"/>
      <c r="I56" s="157"/>
      <c r="J56" s="157"/>
      <c r="K56" s="159"/>
      <c r="L56" s="545"/>
      <c r="M56" s="159"/>
      <c r="N56" s="159"/>
      <c r="O56" s="160"/>
      <c r="P56" s="160"/>
      <c r="Q56" s="174"/>
      <c r="R56" s="175"/>
      <c r="S56" s="175"/>
      <c r="T56" s="175"/>
      <c r="U56" s="175"/>
      <c r="V56" s="175"/>
      <c r="W56" s="175"/>
      <c r="X56" s="175"/>
      <c r="Y56" s="175"/>
      <c r="Z56" s="175"/>
    </row>
    <row r="57" spans="1:26" s="162" customFormat="1">
      <c r="A57" s="150"/>
      <c r="B57" s="153"/>
      <c r="C57" s="152"/>
      <c r="D57" s="153"/>
      <c r="E57" s="154"/>
      <c r="F57" s="155"/>
      <c r="G57" s="155"/>
      <c r="H57" s="156"/>
      <c r="I57" s="157"/>
      <c r="J57" s="157"/>
      <c r="K57" s="159"/>
      <c r="L57" s="545"/>
      <c r="M57" s="159"/>
      <c r="N57" s="159"/>
      <c r="O57" s="160"/>
      <c r="P57" s="160"/>
      <c r="Q57" s="174"/>
      <c r="R57" s="175"/>
      <c r="S57" s="175"/>
      <c r="T57" s="175"/>
      <c r="U57" s="175"/>
      <c r="V57" s="175"/>
      <c r="W57" s="175"/>
      <c r="X57" s="175"/>
      <c r="Y57" s="175"/>
      <c r="Z57" s="175"/>
    </row>
    <row r="58" spans="1:26" s="162" customFormat="1">
      <c r="A58" s="150"/>
      <c r="B58" s="153"/>
      <c r="C58" s="152"/>
      <c r="D58" s="153"/>
      <c r="E58" s="154"/>
      <c r="F58" s="155"/>
      <c r="G58" s="155"/>
      <c r="H58" s="155"/>
      <c r="I58" s="157"/>
      <c r="J58" s="157"/>
      <c r="K58" s="159"/>
      <c r="L58" s="157"/>
      <c r="M58" s="159"/>
      <c r="N58" s="159"/>
      <c r="O58" s="160"/>
      <c r="P58" s="160"/>
      <c r="Q58" s="174"/>
      <c r="R58" s="175"/>
      <c r="S58" s="175"/>
      <c r="T58" s="175"/>
      <c r="U58" s="175"/>
      <c r="V58" s="175"/>
      <c r="W58" s="175"/>
      <c r="X58" s="175"/>
      <c r="Y58" s="175"/>
      <c r="Z58" s="175"/>
    </row>
    <row r="59" spans="1:26" s="162" customFormat="1">
      <c r="A59" s="150"/>
      <c r="B59" s="151" t="s">
        <v>28</v>
      </c>
      <c r="C59" s="152"/>
      <c r="D59" s="153"/>
      <c r="E59" s="154"/>
      <c r="F59" s="155"/>
      <c r="G59" s="155"/>
      <c r="H59" s="155"/>
      <c r="I59" s="157"/>
      <c r="J59" s="157"/>
      <c r="K59" s="158">
        <f>SUM(K49:K58)</f>
        <v>0</v>
      </c>
      <c r="L59" s="158">
        <f>SUM(L49:L55)</f>
        <v>0</v>
      </c>
      <c r="M59" s="185">
        <f>SUM(M49:M58)</f>
        <v>6140</v>
      </c>
      <c r="N59" s="158">
        <f>SUM(N49:N56)</f>
        <v>517.96407185628743</v>
      </c>
      <c r="O59" s="160"/>
      <c r="P59" s="160"/>
      <c r="Q59" s="161"/>
    </row>
    <row r="60" spans="1:26" s="112" customFormat="1">
      <c r="E60" s="163"/>
    </row>
    <row r="61" spans="1:26" s="112" customFormat="1">
      <c r="B61" s="1253" t="s">
        <v>60</v>
      </c>
      <c r="C61" s="1253" t="s">
        <v>61</v>
      </c>
      <c r="D61" s="1255" t="s">
        <v>62</v>
      </c>
      <c r="E61" s="1255"/>
    </row>
    <row r="62" spans="1:26" s="112" customFormat="1">
      <c r="B62" s="1254"/>
      <c r="C62" s="1254"/>
      <c r="D62" s="625" t="s">
        <v>63</v>
      </c>
      <c r="E62" s="165" t="s">
        <v>64</v>
      </c>
    </row>
    <row r="63" spans="1:26" s="112" customFormat="1" ht="30.6" customHeight="1">
      <c r="B63" s="166" t="s">
        <v>65</v>
      </c>
      <c r="C63" s="167">
        <f>+K59</f>
        <v>0</v>
      </c>
      <c r="D63" s="118"/>
      <c r="E63" s="118" t="s">
        <v>186</v>
      </c>
      <c r="F63" s="168"/>
      <c r="G63" s="168"/>
      <c r="H63" s="168"/>
      <c r="I63" s="168"/>
      <c r="J63" s="168"/>
      <c r="K63" s="168"/>
      <c r="L63" s="168"/>
      <c r="M63" s="168"/>
    </row>
    <row r="64" spans="1:26" s="112" customFormat="1" ht="30" customHeight="1">
      <c r="B64" s="166" t="s">
        <v>66</v>
      </c>
      <c r="C64" s="167">
        <f>+M59</f>
        <v>6140</v>
      </c>
      <c r="D64" s="118" t="s">
        <v>186</v>
      </c>
      <c r="E64" s="118"/>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ht="45" customHeight="1">
      <c r="B71" s="119"/>
      <c r="C71" s="119"/>
      <c r="D71" s="188"/>
      <c r="E71" s="120"/>
      <c r="F71" s="121"/>
      <c r="G71" s="121"/>
      <c r="H71" s="121"/>
      <c r="I71" s="122"/>
      <c r="J71" s="122"/>
      <c r="K71" s="44"/>
      <c r="L71" s="44"/>
      <c r="M71" s="44"/>
      <c r="N71" s="44"/>
      <c r="O71" s="1276" t="s">
        <v>4197</v>
      </c>
      <c r="P71" s="1277"/>
      <c r="Q71" s="44" t="s">
        <v>19</v>
      </c>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119"/>
      <c r="C76" s="119"/>
      <c r="D76" s="120"/>
      <c r="E76" s="120"/>
      <c r="F76" s="121"/>
      <c r="G76" s="121"/>
      <c r="H76" s="121"/>
      <c r="I76" s="122"/>
      <c r="J76" s="122"/>
      <c r="K76" s="44"/>
      <c r="L76" s="44"/>
      <c r="M76" s="44"/>
      <c r="N76" s="44"/>
      <c r="O76" s="1278"/>
      <c r="P76" s="1279"/>
      <c r="Q76" s="44"/>
    </row>
    <row r="77" spans="2:17">
      <c r="B77" s="44"/>
      <c r="C77" s="44"/>
      <c r="D77" s="44"/>
      <c r="E77" s="44"/>
      <c r="F77" s="44"/>
      <c r="G77" s="44"/>
      <c r="H77" s="44"/>
      <c r="I77" s="44"/>
      <c r="J77" s="44"/>
      <c r="K77" s="44"/>
      <c r="L77" s="44"/>
      <c r="M77" s="44"/>
      <c r="N77" s="44"/>
      <c r="O77" s="1278"/>
      <c r="P77" s="1279"/>
      <c r="Q77" s="44"/>
    </row>
    <row r="78" spans="2:17">
      <c r="B78" s="1" t="s">
        <v>88</v>
      </c>
    </row>
    <row r="79" spans="2:17">
      <c r="B79" s="1" t="s">
        <v>89</v>
      </c>
    </row>
    <row r="80" spans="2:17">
      <c r="B80" s="1" t="s">
        <v>90</v>
      </c>
    </row>
    <row r="82" spans="2:20" ht="15.75" thickBot="1"/>
    <row r="83" spans="2:20" ht="27" thickBot="1">
      <c r="B83" s="1268" t="s">
        <v>91</v>
      </c>
      <c r="C83" s="1269"/>
      <c r="D83" s="1269"/>
      <c r="E83" s="1269"/>
      <c r="F83" s="1269"/>
      <c r="G83" s="1269"/>
      <c r="H83" s="1269"/>
      <c r="I83" s="1269"/>
      <c r="J83" s="1269"/>
      <c r="K83" s="1269"/>
      <c r="L83" s="1269"/>
      <c r="M83" s="1269"/>
      <c r="N83" s="1270"/>
    </row>
    <row r="88" spans="2:20" ht="76.5" customHeight="1">
      <c r="B88" s="114" t="s">
        <v>92</v>
      </c>
      <c r="C88" s="114" t="s">
        <v>93</v>
      </c>
      <c r="D88" s="114" t="s">
        <v>94</v>
      </c>
      <c r="E88" s="114" t="s">
        <v>95</v>
      </c>
      <c r="F88" s="114" t="s">
        <v>96</v>
      </c>
      <c r="G88" s="114" t="s">
        <v>97</v>
      </c>
      <c r="H88" s="114" t="s">
        <v>98</v>
      </c>
      <c r="I88" s="114" t="s">
        <v>99</v>
      </c>
      <c r="J88" s="1271" t="s">
        <v>100</v>
      </c>
      <c r="K88" s="1272"/>
      <c r="L88" s="1273"/>
      <c r="M88" s="114" t="s">
        <v>101</v>
      </c>
      <c r="N88" s="114" t="s">
        <v>102</v>
      </c>
      <c r="O88" s="114" t="s">
        <v>103</v>
      </c>
      <c r="P88" s="1271" t="s">
        <v>82</v>
      </c>
      <c r="Q88" s="1273"/>
    </row>
    <row r="89" spans="2:20" s="183" customFormat="1" ht="60.75" customHeight="1">
      <c r="B89" s="1244" t="s">
        <v>1056</v>
      </c>
      <c r="C89" s="596" t="s">
        <v>4232</v>
      </c>
      <c r="D89" s="1244" t="s">
        <v>4233</v>
      </c>
      <c r="E89" s="1245">
        <v>34553862</v>
      </c>
      <c r="F89" s="129" t="s">
        <v>114</v>
      </c>
      <c r="G89" s="129" t="s">
        <v>134</v>
      </c>
      <c r="H89" s="1246">
        <v>39990</v>
      </c>
      <c r="I89" s="189" t="s">
        <v>18</v>
      </c>
      <c r="J89" s="129" t="s">
        <v>4234</v>
      </c>
      <c r="K89" s="189"/>
      <c r="L89" s="189" t="s">
        <v>4235</v>
      </c>
      <c r="M89" s="129" t="s">
        <v>18</v>
      </c>
      <c r="N89" s="129" t="s">
        <v>18</v>
      </c>
      <c r="O89" s="129" t="s">
        <v>18</v>
      </c>
      <c r="P89" s="1276" t="s">
        <v>4236</v>
      </c>
      <c r="Q89" s="1277"/>
      <c r="T89" s="183">
        <f>1154/150</f>
        <v>7.6933333333333334</v>
      </c>
    </row>
    <row r="90" spans="2:20" s="183" customFormat="1" ht="33.6" customHeight="1">
      <c r="B90" s="1244" t="s">
        <v>1056</v>
      </c>
      <c r="C90" s="596" t="s">
        <v>4232</v>
      </c>
      <c r="D90" s="1244" t="s">
        <v>4237</v>
      </c>
      <c r="E90" s="1245">
        <v>1061712925</v>
      </c>
      <c r="F90" s="129" t="s">
        <v>114</v>
      </c>
      <c r="G90" s="129" t="s">
        <v>115</v>
      </c>
      <c r="H90" s="1246">
        <v>41117</v>
      </c>
      <c r="I90" s="189" t="s">
        <v>18</v>
      </c>
      <c r="J90" s="129" t="s">
        <v>4238</v>
      </c>
      <c r="K90" s="189" t="s">
        <v>4239</v>
      </c>
      <c r="L90" s="189" t="s">
        <v>4240</v>
      </c>
      <c r="M90" s="129" t="s">
        <v>18</v>
      </c>
      <c r="N90" s="129" t="s">
        <v>19</v>
      </c>
      <c r="O90" s="129" t="s">
        <v>18</v>
      </c>
      <c r="P90" s="1276" t="s">
        <v>4241</v>
      </c>
      <c r="Q90" s="1277"/>
    </row>
    <row r="91" spans="2:20" s="183" customFormat="1" ht="33.6" customHeight="1">
      <c r="B91" s="1244" t="s">
        <v>1056</v>
      </c>
      <c r="C91" s="596" t="s">
        <v>4232</v>
      </c>
      <c r="D91" s="1244" t="s">
        <v>4242</v>
      </c>
      <c r="E91" s="1245">
        <v>1061686159</v>
      </c>
      <c r="F91" s="129" t="s">
        <v>114</v>
      </c>
      <c r="G91" s="129" t="s">
        <v>4243</v>
      </c>
      <c r="H91" s="1246">
        <v>41803</v>
      </c>
      <c r="I91" s="189" t="s">
        <v>18</v>
      </c>
      <c r="J91" s="129" t="s">
        <v>4244</v>
      </c>
      <c r="K91" s="189" t="s">
        <v>4245</v>
      </c>
      <c r="L91" s="189" t="s">
        <v>4246</v>
      </c>
      <c r="M91" s="129" t="s">
        <v>18</v>
      </c>
      <c r="N91" s="129" t="s">
        <v>18</v>
      </c>
      <c r="O91" s="129" t="s">
        <v>18</v>
      </c>
      <c r="P91" s="1276"/>
      <c r="Q91" s="1277"/>
    </row>
    <row r="92" spans="2:20" s="183" customFormat="1" ht="33.6" customHeight="1">
      <c r="B92" s="1244" t="s">
        <v>610</v>
      </c>
      <c r="C92" s="596" t="s">
        <v>4247</v>
      </c>
      <c r="D92" s="1244" t="s">
        <v>4248</v>
      </c>
      <c r="E92" s="1245">
        <v>38563631</v>
      </c>
      <c r="F92" s="129" t="s">
        <v>114</v>
      </c>
      <c r="G92" s="129" t="s">
        <v>134</v>
      </c>
      <c r="H92" s="1246">
        <v>41622</v>
      </c>
      <c r="I92" s="189" t="s">
        <v>18</v>
      </c>
      <c r="J92" s="129" t="s">
        <v>4249</v>
      </c>
      <c r="K92" s="189" t="s">
        <v>4250</v>
      </c>
      <c r="L92" s="189" t="s">
        <v>4251</v>
      </c>
      <c r="M92" s="129" t="s">
        <v>18</v>
      </c>
      <c r="N92" s="129" t="s">
        <v>18</v>
      </c>
      <c r="O92" s="129" t="s">
        <v>18</v>
      </c>
      <c r="P92" s="1276" t="s">
        <v>4252</v>
      </c>
      <c r="Q92" s="1277"/>
    </row>
    <row r="93" spans="2:20" s="183" customFormat="1" ht="33.6" customHeight="1">
      <c r="B93" s="1244" t="s">
        <v>1056</v>
      </c>
      <c r="C93" s="596" t="s">
        <v>4232</v>
      </c>
      <c r="D93" s="129" t="s">
        <v>4253</v>
      </c>
      <c r="E93" s="129">
        <v>34571561</v>
      </c>
      <c r="F93" s="129" t="s">
        <v>114</v>
      </c>
      <c r="G93" s="129" t="s">
        <v>353</v>
      </c>
      <c r="H93" s="1246" t="s">
        <v>4254</v>
      </c>
      <c r="I93" s="189" t="s">
        <v>18</v>
      </c>
      <c r="J93" s="129" t="s">
        <v>4255</v>
      </c>
      <c r="K93" s="189" t="s">
        <v>4256</v>
      </c>
      <c r="L93" s="189" t="s">
        <v>4257</v>
      </c>
      <c r="M93" s="129" t="s">
        <v>18</v>
      </c>
      <c r="N93" s="129" t="s">
        <v>18</v>
      </c>
      <c r="O93" s="129" t="s">
        <v>18</v>
      </c>
      <c r="P93" s="1276" t="s">
        <v>4236</v>
      </c>
      <c r="Q93" s="1277"/>
    </row>
    <row r="94" spans="2:20" s="183" customFormat="1" ht="33.6" customHeight="1">
      <c r="B94" s="129" t="s">
        <v>610</v>
      </c>
      <c r="C94" s="596" t="s">
        <v>4247</v>
      </c>
      <c r="D94" s="129" t="s">
        <v>4258</v>
      </c>
      <c r="E94" s="129">
        <v>1124853620</v>
      </c>
      <c r="F94" s="129" t="s">
        <v>243</v>
      </c>
      <c r="G94" s="129" t="s">
        <v>494</v>
      </c>
      <c r="H94" s="1246">
        <v>41509</v>
      </c>
      <c r="I94" s="189" t="s">
        <v>18</v>
      </c>
      <c r="J94" s="129" t="s">
        <v>4259</v>
      </c>
      <c r="K94" s="189" t="s">
        <v>4260</v>
      </c>
      <c r="L94" s="189" t="s">
        <v>4261</v>
      </c>
      <c r="M94" s="129" t="s">
        <v>18</v>
      </c>
      <c r="N94" s="129" t="s">
        <v>19</v>
      </c>
      <c r="O94" s="129" t="s">
        <v>18</v>
      </c>
      <c r="P94" s="1276" t="s">
        <v>4262</v>
      </c>
      <c r="Q94" s="1277"/>
    </row>
    <row r="95" spans="2:20" s="183" customFormat="1" ht="33.6" customHeight="1">
      <c r="B95" s="1244" t="s">
        <v>1056</v>
      </c>
      <c r="C95" s="596" t="s">
        <v>4232</v>
      </c>
      <c r="D95" s="129" t="s">
        <v>4263</v>
      </c>
      <c r="E95" s="129">
        <v>1061765021</v>
      </c>
      <c r="F95" s="129" t="s">
        <v>4264</v>
      </c>
      <c r="G95" s="129" t="s">
        <v>353</v>
      </c>
      <c r="H95" s="976" t="s">
        <v>4265</v>
      </c>
      <c r="I95" s="189" t="s">
        <v>4266</v>
      </c>
      <c r="J95" s="129" t="s">
        <v>4267</v>
      </c>
      <c r="K95" s="189" t="s">
        <v>4268</v>
      </c>
      <c r="L95" s="189" t="s">
        <v>4269</v>
      </c>
      <c r="M95" s="129" t="s">
        <v>18</v>
      </c>
      <c r="N95" s="129" t="s">
        <v>18</v>
      </c>
      <c r="O95" s="129" t="s">
        <v>18</v>
      </c>
      <c r="P95" s="1276"/>
      <c r="Q95" s="1277"/>
    </row>
    <row r="96" spans="2:20" s="183" customFormat="1" ht="33.6" customHeight="1">
      <c r="B96" s="129" t="s">
        <v>4270</v>
      </c>
      <c r="C96" s="596" t="s">
        <v>4247</v>
      </c>
      <c r="D96" s="129" t="s">
        <v>4271</v>
      </c>
      <c r="E96" s="129">
        <v>25278892</v>
      </c>
      <c r="F96" s="129" t="s">
        <v>114</v>
      </c>
      <c r="G96" s="129" t="s">
        <v>115</v>
      </c>
      <c r="H96" s="976" t="s">
        <v>4272</v>
      </c>
      <c r="I96" s="189" t="s">
        <v>218</v>
      </c>
      <c r="J96" s="129" t="s">
        <v>4273</v>
      </c>
      <c r="K96" s="189" t="s">
        <v>4274</v>
      </c>
      <c r="L96" s="189" t="s">
        <v>4275</v>
      </c>
      <c r="M96" s="129" t="s">
        <v>18</v>
      </c>
      <c r="N96" s="129" t="s">
        <v>19</v>
      </c>
      <c r="O96" s="129" t="s">
        <v>18</v>
      </c>
      <c r="P96" s="1276" t="s">
        <v>4262</v>
      </c>
      <c r="Q96" s="1277"/>
    </row>
    <row r="97" spans="2:17" s="183" customFormat="1" ht="285">
      <c r="B97" s="1244" t="s">
        <v>1056</v>
      </c>
      <c r="C97" s="596" t="s">
        <v>4232</v>
      </c>
      <c r="D97" s="129" t="s">
        <v>4276</v>
      </c>
      <c r="E97" s="129">
        <v>25289715</v>
      </c>
      <c r="F97" s="129" t="s">
        <v>114</v>
      </c>
      <c r="G97" s="129" t="s">
        <v>115</v>
      </c>
      <c r="H97" s="976" t="s">
        <v>4277</v>
      </c>
      <c r="I97" s="129" t="s">
        <v>208</v>
      </c>
      <c r="J97" s="129" t="s">
        <v>4278</v>
      </c>
      <c r="K97" s="129" t="s">
        <v>4279</v>
      </c>
      <c r="L97" s="129" t="s">
        <v>4280</v>
      </c>
      <c r="M97" s="129" t="s">
        <v>18</v>
      </c>
      <c r="N97" s="129" t="s">
        <v>18</v>
      </c>
      <c r="O97" s="129" t="s">
        <v>18</v>
      </c>
      <c r="P97" s="1276"/>
      <c r="Q97" s="1277"/>
    </row>
    <row r="98" spans="2:17" s="183" customFormat="1" ht="30">
      <c r="B98" s="1244" t="s">
        <v>1056</v>
      </c>
      <c r="C98" s="596" t="s">
        <v>4232</v>
      </c>
      <c r="D98" s="129" t="s">
        <v>4281</v>
      </c>
      <c r="E98" s="129">
        <v>76323876</v>
      </c>
      <c r="F98" s="129" t="s">
        <v>4282</v>
      </c>
      <c r="G98" s="129" t="s">
        <v>115</v>
      </c>
      <c r="H98" s="976"/>
      <c r="I98" s="129" t="s">
        <v>218</v>
      </c>
      <c r="J98" s="129"/>
      <c r="K98" s="129"/>
      <c r="L98" s="129"/>
      <c r="M98" s="129" t="s">
        <v>18</v>
      </c>
      <c r="N98" s="129" t="s">
        <v>19</v>
      </c>
      <c r="O98" s="129" t="s">
        <v>18</v>
      </c>
      <c r="P98" s="1276" t="s">
        <v>4283</v>
      </c>
      <c r="Q98" s="1277"/>
    </row>
    <row r="99" spans="2:17" s="183" customFormat="1" ht="330">
      <c r="B99" s="1244" t="s">
        <v>1056</v>
      </c>
      <c r="C99" s="596" t="s">
        <v>4232</v>
      </c>
      <c r="D99" s="129" t="s">
        <v>3702</v>
      </c>
      <c r="E99" s="129">
        <v>31574256</v>
      </c>
      <c r="F99" s="129" t="s">
        <v>4284</v>
      </c>
      <c r="G99" s="129" t="s">
        <v>4285</v>
      </c>
      <c r="H99" s="976" t="s">
        <v>4286</v>
      </c>
      <c r="I99" s="129" t="s">
        <v>208</v>
      </c>
      <c r="J99" s="129" t="s">
        <v>4287</v>
      </c>
      <c r="K99" s="129" t="s">
        <v>4288</v>
      </c>
      <c r="L99" s="129" t="s">
        <v>4289</v>
      </c>
      <c r="M99" s="129" t="s">
        <v>18</v>
      </c>
      <c r="N99" s="129" t="s">
        <v>18</v>
      </c>
      <c r="O99" s="129" t="s">
        <v>18</v>
      </c>
      <c r="P99" s="1276"/>
      <c r="Q99" s="1277"/>
    </row>
    <row r="100" spans="2:17" s="183" customFormat="1" ht="30">
      <c r="B100" s="129" t="s">
        <v>157</v>
      </c>
      <c r="C100" s="596" t="s">
        <v>4247</v>
      </c>
      <c r="D100" s="129" t="s">
        <v>4290</v>
      </c>
      <c r="E100" s="129">
        <v>10306440</v>
      </c>
      <c r="F100" s="129" t="s">
        <v>4291</v>
      </c>
      <c r="G100" s="129" t="s">
        <v>2892</v>
      </c>
      <c r="H100" s="976" t="s">
        <v>4292</v>
      </c>
      <c r="I100" s="129"/>
      <c r="J100" s="129"/>
      <c r="K100" s="129"/>
      <c r="L100" s="129"/>
      <c r="M100" s="129" t="s">
        <v>588</v>
      </c>
      <c r="N100" s="129" t="s">
        <v>19</v>
      </c>
      <c r="O100" s="129" t="s">
        <v>18</v>
      </c>
      <c r="P100" s="1276"/>
      <c r="Q100" s="1277"/>
    </row>
    <row r="101" spans="2:17">
      <c r="B101" s="213"/>
      <c r="C101" s="595"/>
      <c r="D101" s="44"/>
      <c r="E101" s="44"/>
      <c r="F101" s="44"/>
      <c r="G101" s="44"/>
      <c r="H101" s="44"/>
      <c r="I101" s="44"/>
      <c r="J101" s="44"/>
      <c r="K101" s="44"/>
      <c r="L101" s="44"/>
      <c r="M101" s="44"/>
      <c r="N101" s="44"/>
      <c r="O101" s="44"/>
      <c r="P101" s="1276"/>
      <c r="Q101" s="1277"/>
    </row>
    <row r="102" spans="2:17">
      <c r="B102" s="213"/>
      <c r="C102" s="595"/>
      <c r="D102" s="44"/>
      <c r="E102" s="44"/>
      <c r="F102" s="44"/>
      <c r="G102" s="44"/>
      <c r="H102" s="44"/>
      <c r="I102" s="44"/>
      <c r="J102" s="44"/>
      <c r="K102" s="44"/>
      <c r="L102" s="44"/>
      <c r="M102" s="44"/>
      <c r="N102" s="44"/>
      <c r="O102" s="44"/>
      <c r="P102" s="1276"/>
      <c r="Q102" s="1277"/>
    </row>
    <row r="103" spans="2:17">
      <c r="B103" s="213"/>
      <c r="C103" s="595"/>
      <c r="D103" s="44"/>
      <c r="E103" s="44"/>
      <c r="F103" s="44"/>
      <c r="G103" s="44"/>
      <c r="H103" s="44"/>
      <c r="I103" s="44"/>
      <c r="J103" s="44"/>
      <c r="K103" s="44"/>
      <c r="L103" s="44"/>
      <c r="M103" s="44"/>
      <c r="N103" s="44"/>
      <c r="O103" s="44"/>
      <c r="P103" s="1276"/>
      <c r="Q103" s="1277"/>
    </row>
    <row r="104" spans="2:17">
      <c r="B104" s="213"/>
      <c r="C104" s="595"/>
      <c r="D104" s="44"/>
      <c r="E104" s="44"/>
      <c r="F104" s="44"/>
      <c r="G104" s="44"/>
      <c r="H104" s="44"/>
      <c r="I104" s="44"/>
      <c r="J104" s="44"/>
      <c r="K104" s="44"/>
      <c r="L104" s="44"/>
      <c r="M104" s="44"/>
      <c r="N104" s="44"/>
      <c r="O104" s="44"/>
      <c r="P104" s="1276"/>
      <c r="Q104" s="1277"/>
    </row>
    <row r="105" spans="2:17">
      <c r="B105" s="213"/>
      <c r="C105" s="595"/>
      <c r="D105" s="44"/>
      <c r="E105" s="44"/>
      <c r="F105" s="44"/>
      <c r="G105" s="44"/>
      <c r="H105" s="44"/>
      <c r="I105" s="44"/>
      <c r="J105" s="44"/>
      <c r="K105" s="44"/>
      <c r="L105" s="44"/>
      <c r="M105" s="44"/>
      <c r="N105" s="44"/>
      <c r="O105" s="44"/>
      <c r="P105" s="1276"/>
      <c r="Q105" s="1277"/>
    </row>
    <row r="106" spans="2:17">
      <c r="B106" s="213"/>
      <c r="C106" s="595"/>
      <c r="D106" s="44"/>
      <c r="E106" s="44"/>
      <c r="F106" s="44"/>
      <c r="G106" s="44"/>
      <c r="H106" s="44"/>
      <c r="I106" s="44"/>
      <c r="J106" s="44"/>
      <c r="K106" s="44"/>
      <c r="L106" s="44"/>
      <c r="M106" s="44"/>
      <c r="N106" s="44"/>
      <c r="O106" s="44"/>
      <c r="P106" s="1276"/>
      <c r="Q106" s="1277"/>
    </row>
    <row r="107" spans="2:17">
      <c r="B107" s="213"/>
      <c r="C107" s="595"/>
      <c r="D107" s="44"/>
      <c r="E107" s="44"/>
      <c r="F107" s="44"/>
      <c r="G107" s="44"/>
      <c r="H107" s="44"/>
      <c r="I107" s="44"/>
      <c r="J107" s="44"/>
      <c r="K107" s="44"/>
      <c r="L107" s="44"/>
      <c r="M107" s="44"/>
      <c r="N107" s="44"/>
      <c r="O107" s="44"/>
      <c r="P107" s="1276"/>
      <c r="Q107" s="1277"/>
    </row>
    <row r="108" spans="2:17">
      <c r="B108" s="213"/>
      <c r="C108" s="595"/>
      <c r="D108" s="44"/>
      <c r="E108" s="44"/>
      <c r="F108" s="44"/>
      <c r="G108" s="44"/>
      <c r="H108" s="44"/>
      <c r="I108" s="44"/>
      <c r="J108" s="44"/>
      <c r="K108" s="44"/>
      <c r="L108" s="44"/>
      <c r="M108" s="44"/>
      <c r="N108" s="44"/>
      <c r="O108" s="44"/>
      <c r="P108" s="1276"/>
      <c r="Q108" s="1277"/>
    </row>
    <row r="109" spans="2:17" ht="27" thickBot="1">
      <c r="B109" s="1374" t="s">
        <v>118</v>
      </c>
      <c r="C109" s="1375"/>
      <c r="D109" s="1375"/>
      <c r="E109" s="1375"/>
      <c r="F109" s="1375"/>
      <c r="G109" s="1375"/>
      <c r="H109" s="1375"/>
      <c r="I109" s="1375"/>
      <c r="J109" s="1375"/>
      <c r="K109" s="1375"/>
      <c r="L109" s="1375"/>
      <c r="M109" s="1375"/>
      <c r="N109" s="1376"/>
    </row>
    <row r="112" spans="2:17" ht="46.15" customHeight="1">
      <c r="B112" s="115" t="s">
        <v>17</v>
      </c>
      <c r="C112" s="115" t="s">
        <v>119</v>
      </c>
      <c r="D112" s="1271" t="s">
        <v>82</v>
      </c>
      <c r="E112" s="1273"/>
    </row>
    <row r="113" spans="1:26" ht="69.75" customHeight="1">
      <c r="B113" s="129" t="s">
        <v>181</v>
      </c>
      <c r="C113" s="1113" t="s">
        <v>19</v>
      </c>
      <c r="D113" s="1760" t="s">
        <v>4230</v>
      </c>
      <c r="E113" s="1761"/>
    </row>
    <row r="116" spans="1:26" ht="26.25">
      <c r="B116" s="1256" t="s">
        <v>121</v>
      </c>
      <c r="C116" s="1257"/>
      <c r="D116" s="1257"/>
      <c r="E116" s="1257"/>
      <c r="F116" s="1257"/>
      <c r="G116" s="1257"/>
      <c r="H116" s="1257"/>
      <c r="I116" s="1257"/>
      <c r="J116" s="1257"/>
      <c r="K116" s="1257"/>
      <c r="L116" s="1257"/>
      <c r="M116" s="1257"/>
      <c r="N116" s="1257"/>
      <c r="O116" s="1257"/>
      <c r="P116" s="1257"/>
    </row>
    <row r="118" spans="1:26" ht="15.75" thickBot="1"/>
    <row r="119" spans="1:26" ht="27" thickBot="1">
      <c r="B119" s="1268" t="s">
        <v>122</v>
      </c>
      <c r="C119" s="1269"/>
      <c r="D119" s="1269"/>
      <c r="E119" s="1269"/>
      <c r="F119" s="1269"/>
      <c r="G119" s="1269"/>
      <c r="H119" s="1269"/>
      <c r="I119" s="1269"/>
      <c r="J119" s="1269"/>
      <c r="K119" s="1269"/>
      <c r="L119" s="1269"/>
      <c r="M119" s="1269"/>
      <c r="N119" s="1270"/>
    </row>
    <row r="121" spans="1:26" ht="15.75" thickBot="1">
      <c r="M121" s="51"/>
      <c r="N121" s="51"/>
    </row>
    <row r="122" spans="1:26" s="15" customFormat="1" ht="109.5" customHeight="1">
      <c r="B122" s="52" t="s">
        <v>33</v>
      </c>
      <c r="C122" s="52" t="s">
        <v>34</v>
      </c>
      <c r="D122" s="52" t="s">
        <v>35</v>
      </c>
      <c r="E122" s="52" t="s">
        <v>36</v>
      </c>
      <c r="F122" s="52" t="s">
        <v>37</v>
      </c>
      <c r="G122" s="52" t="s">
        <v>38</v>
      </c>
      <c r="H122" s="52" t="s">
        <v>39</v>
      </c>
      <c r="I122" s="52" t="s">
        <v>40</v>
      </c>
      <c r="J122" s="52" t="s">
        <v>41</v>
      </c>
      <c r="K122" s="52" t="s">
        <v>42</v>
      </c>
      <c r="L122" s="52" t="s">
        <v>43</v>
      </c>
      <c r="M122" s="53" t="s">
        <v>44</v>
      </c>
      <c r="N122" s="52" t="s">
        <v>45</v>
      </c>
      <c r="O122" s="52" t="s">
        <v>46</v>
      </c>
      <c r="P122" s="54" t="s">
        <v>47</v>
      </c>
      <c r="Q122" s="54" t="s">
        <v>48</v>
      </c>
    </row>
    <row r="123" spans="1:26" s="162" customFormat="1">
      <c r="A123" s="150"/>
      <c r="B123" s="153"/>
      <c r="C123" s="152"/>
      <c r="D123" s="153"/>
      <c r="E123" s="154"/>
      <c r="F123" s="155"/>
      <c r="G123" s="155"/>
      <c r="H123" s="156"/>
      <c r="I123" s="157"/>
      <c r="J123" s="157"/>
      <c r="K123" s="159"/>
      <c r="L123" s="545"/>
      <c r="M123" s="159"/>
      <c r="N123" s="159"/>
      <c r="O123" s="160"/>
      <c r="P123" s="160"/>
      <c r="Q123" s="174"/>
      <c r="R123" s="175"/>
      <c r="S123" s="175"/>
      <c r="T123" s="175"/>
      <c r="U123" s="175"/>
      <c r="V123" s="175"/>
      <c r="W123" s="175"/>
      <c r="X123" s="175"/>
      <c r="Y123" s="175"/>
      <c r="Z123" s="175"/>
    </row>
    <row r="124" spans="1:26" s="162" customFormat="1">
      <c r="A124" s="150"/>
      <c r="B124" s="153"/>
      <c r="C124" s="152"/>
      <c r="D124" s="153"/>
      <c r="E124" s="154"/>
      <c r="F124" s="155"/>
      <c r="G124" s="155"/>
      <c r="H124" s="156"/>
      <c r="I124" s="157"/>
      <c r="J124" s="157"/>
      <c r="K124" s="159"/>
      <c r="L124" s="545"/>
      <c r="M124" s="159"/>
      <c r="N124" s="159"/>
      <c r="O124" s="160"/>
      <c r="P124" s="160"/>
      <c r="Q124" s="174"/>
      <c r="R124" s="175"/>
      <c r="S124" s="175"/>
      <c r="T124" s="175"/>
      <c r="U124" s="175"/>
      <c r="V124" s="175"/>
      <c r="W124" s="175"/>
      <c r="X124" s="175"/>
      <c r="Y124" s="175"/>
      <c r="Z124" s="175"/>
    </row>
    <row r="125" spans="1:26" s="162" customFormat="1">
      <c r="A125" s="150"/>
      <c r="B125" s="153"/>
      <c r="C125" s="152"/>
      <c r="D125" s="153"/>
      <c r="E125" s="154"/>
      <c r="F125" s="155"/>
      <c r="G125" s="155"/>
      <c r="H125" s="155"/>
      <c r="I125" s="157"/>
      <c r="J125" s="157"/>
      <c r="K125" s="159"/>
      <c r="L125" s="157"/>
      <c r="M125" s="159"/>
      <c r="N125" s="159"/>
      <c r="O125" s="160"/>
      <c r="P125" s="160"/>
      <c r="Q125" s="174"/>
      <c r="R125" s="175"/>
      <c r="S125" s="175"/>
      <c r="T125" s="175"/>
      <c r="U125" s="175"/>
      <c r="V125" s="175"/>
      <c r="W125" s="175"/>
      <c r="X125" s="175"/>
      <c r="Y125" s="175"/>
      <c r="Z125" s="175"/>
    </row>
    <row r="126" spans="1:26" s="162" customFormat="1">
      <c r="A126" s="150"/>
      <c r="B126" s="153"/>
      <c r="C126" s="152"/>
      <c r="D126" s="153"/>
      <c r="E126" s="154"/>
      <c r="F126" s="155"/>
      <c r="G126" s="155"/>
      <c r="H126" s="155"/>
      <c r="I126" s="157"/>
      <c r="J126" s="157"/>
      <c r="K126" s="157"/>
      <c r="L126" s="157"/>
      <c r="M126" s="173"/>
      <c r="N126" s="173"/>
      <c r="O126" s="160"/>
      <c r="P126" s="160"/>
      <c r="Q126" s="174"/>
      <c r="R126" s="175"/>
      <c r="S126" s="175"/>
      <c r="T126" s="175"/>
      <c r="U126" s="175"/>
      <c r="V126" s="175"/>
      <c r="W126" s="175"/>
      <c r="X126" s="175"/>
      <c r="Y126" s="175"/>
      <c r="Z126" s="175"/>
    </row>
    <row r="127" spans="1:26" s="162" customFormat="1">
      <c r="A127" s="150"/>
      <c r="B127" s="153"/>
      <c r="C127" s="152"/>
      <c r="D127" s="153"/>
      <c r="E127" s="154"/>
      <c r="F127" s="155"/>
      <c r="G127" s="155"/>
      <c r="H127" s="155"/>
      <c r="I127" s="157"/>
      <c r="J127" s="157"/>
      <c r="K127" s="157"/>
      <c r="L127" s="157"/>
      <c r="M127" s="173"/>
      <c r="N127" s="173"/>
      <c r="O127" s="160"/>
      <c r="P127" s="160"/>
      <c r="Q127" s="174"/>
      <c r="R127" s="175"/>
      <c r="S127" s="175"/>
      <c r="T127" s="175"/>
      <c r="U127" s="175"/>
      <c r="V127" s="175"/>
      <c r="W127" s="175"/>
      <c r="X127" s="175"/>
      <c r="Y127" s="175"/>
      <c r="Z127" s="175"/>
    </row>
    <row r="128" spans="1:26" s="162" customFormat="1">
      <c r="A128" s="150"/>
      <c r="B128" s="153"/>
      <c r="C128" s="152"/>
      <c r="D128" s="153"/>
      <c r="E128" s="154"/>
      <c r="F128" s="155"/>
      <c r="G128" s="155"/>
      <c r="H128" s="155"/>
      <c r="I128" s="157"/>
      <c r="J128" s="157"/>
      <c r="K128" s="157"/>
      <c r="L128" s="157"/>
      <c r="M128" s="173"/>
      <c r="N128" s="173"/>
      <c r="O128" s="160"/>
      <c r="P128" s="160"/>
      <c r="Q128" s="174"/>
      <c r="R128" s="175"/>
      <c r="S128" s="175"/>
      <c r="T128" s="175"/>
      <c r="U128" s="175"/>
      <c r="V128" s="175"/>
      <c r="W128" s="175"/>
      <c r="X128" s="175"/>
      <c r="Y128" s="175"/>
      <c r="Z128" s="175"/>
    </row>
    <row r="129" spans="1:17" s="162" customFormat="1">
      <c r="A129" s="150"/>
      <c r="B129" s="151" t="s">
        <v>28</v>
      </c>
      <c r="C129" s="152"/>
      <c r="D129" s="153"/>
      <c r="E129" s="154"/>
      <c r="F129" s="155"/>
      <c r="G129" s="155"/>
      <c r="H129" s="155"/>
      <c r="I129" s="157"/>
      <c r="J129" s="157"/>
      <c r="K129" s="158">
        <f>SUM(K123:K128)</f>
        <v>0</v>
      </c>
      <c r="L129" s="158">
        <f>SUM(L123:L128)</f>
        <v>0</v>
      </c>
      <c r="M129" s="185">
        <f>SUM(M123:M128)</f>
        <v>0</v>
      </c>
      <c r="N129" s="158">
        <f>SUM(N123:N128)</f>
        <v>0</v>
      </c>
      <c r="O129" s="160"/>
      <c r="P129" s="160"/>
      <c r="Q129" s="161"/>
    </row>
    <row r="130" spans="1:17">
      <c r="B130" s="112"/>
      <c r="C130" s="112"/>
      <c r="D130" s="112"/>
      <c r="E130" s="163"/>
      <c r="F130" s="112"/>
      <c r="G130" s="112"/>
      <c r="H130" s="112"/>
      <c r="I130" s="112"/>
      <c r="J130" s="112"/>
      <c r="K130" s="112"/>
      <c r="L130" s="112"/>
      <c r="M130" s="112"/>
      <c r="N130" s="112"/>
      <c r="O130" s="112"/>
      <c r="P130" s="112"/>
    </row>
    <row r="131" spans="1:17" ht="18.75">
      <c r="B131" s="166" t="s">
        <v>123</v>
      </c>
      <c r="C131" s="176">
        <f>+K129</f>
        <v>0</v>
      </c>
      <c r="H131" s="168"/>
      <c r="I131" s="168"/>
      <c r="J131" s="168"/>
      <c r="K131" s="168"/>
      <c r="L131" s="168"/>
      <c r="M131" s="168"/>
      <c r="N131" s="112"/>
      <c r="O131" s="112"/>
      <c r="P131" s="112"/>
    </row>
    <row r="133" spans="1:17" ht="15.75" thickBot="1"/>
    <row r="134" spans="1:17" ht="37.15" customHeight="1" thickBot="1">
      <c r="B134" s="177" t="s">
        <v>124</v>
      </c>
      <c r="C134" s="142" t="s">
        <v>125</v>
      </c>
      <c r="D134" s="177" t="s">
        <v>27</v>
      </c>
      <c r="E134" s="142" t="s">
        <v>126</v>
      </c>
    </row>
    <row r="135" spans="1:17" ht="41.45" customHeight="1">
      <c r="B135" s="178" t="s">
        <v>127</v>
      </c>
      <c r="C135" s="179">
        <v>20</v>
      </c>
      <c r="D135" s="179">
        <v>0</v>
      </c>
      <c r="E135" s="1282">
        <f>+D135+D136+D137</f>
        <v>0</v>
      </c>
    </row>
    <row r="136" spans="1:17">
      <c r="B136" s="178" t="s">
        <v>128</v>
      </c>
      <c r="C136" s="118">
        <v>30</v>
      </c>
      <c r="D136" s="605">
        <v>0</v>
      </c>
      <c r="E136" s="1283"/>
    </row>
    <row r="137" spans="1:17" ht="15.75" thickBot="1">
      <c r="B137" s="178" t="s">
        <v>129</v>
      </c>
      <c r="C137" s="180">
        <v>40</v>
      </c>
      <c r="D137" s="180">
        <v>0</v>
      </c>
      <c r="E137" s="1284"/>
    </row>
    <row r="139" spans="1:17" ht="15.75" thickBot="1"/>
    <row r="140" spans="1:17" ht="27" thickBot="1">
      <c r="B140" s="1268" t="s">
        <v>130</v>
      </c>
      <c r="C140" s="1269"/>
      <c r="D140" s="1269"/>
      <c r="E140" s="1269"/>
      <c r="F140" s="1269"/>
      <c r="G140" s="1269"/>
      <c r="H140" s="1269"/>
      <c r="I140" s="1269"/>
      <c r="J140" s="1269"/>
      <c r="K140" s="1269"/>
      <c r="L140" s="1269"/>
      <c r="M140" s="1269"/>
      <c r="N140" s="1270"/>
    </row>
    <row r="142" spans="1:17" ht="76.5" customHeight="1">
      <c r="B142" s="114" t="s">
        <v>92</v>
      </c>
      <c r="C142" s="114" t="s">
        <v>93</v>
      </c>
      <c r="D142" s="114" t="s">
        <v>94</v>
      </c>
      <c r="E142" s="114" t="s">
        <v>95</v>
      </c>
      <c r="F142" s="114" t="s">
        <v>96</v>
      </c>
      <c r="G142" s="114" t="s">
        <v>97</v>
      </c>
      <c r="H142" s="114" t="s">
        <v>98</v>
      </c>
      <c r="I142" s="114" t="s">
        <v>99</v>
      </c>
      <c r="J142" s="1271" t="s">
        <v>100</v>
      </c>
      <c r="K142" s="1272"/>
      <c r="L142" s="1273"/>
      <c r="M142" s="114" t="s">
        <v>101</v>
      </c>
      <c r="N142" s="114" t="s">
        <v>102</v>
      </c>
      <c r="O142" s="114" t="s">
        <v>103</v>
      </c>
      <c r="P142" s="1271" t="s">
        <v>82</v>
      </c>
      <c r="Q142" s="1273"/>
    </row>
    <row r="143" spans="1:17" ht="60.75" customHeight="1">
      <c r="B143" s="213"/>
      <c r="C143" s="213"/>
      <c r="D143" s="119"/>
      <c r="E143" s="119"/>
      <c r="F143" s="119"/>
      <c r="G143" s="119"/>
      <c r="H143" s="119"/>
      <c r="I143" s="120"/>
      <c r="J143" s="46"/>
      <c r="K143" s="188"/>
      <c r="L143" s="122"/>
      <c r="M143" s="44"/>
      <c r="N143" s="44"/>
      <c r="O143" s="44"/>
      <c r="P143" s="1276"/>
      <c r="Q143" s="1277"/>
    </row>
    <row r="144" spans="1:17" ht="60.75" customHeight="1">
      <c r="B144" s="213"/>
      <c r="C144" s="213"/>
      <c r="D144" s="119"/>
      <c r="E144" s="119"/>
      <c r="F144" s="119"/>
      <c r="G144" s="119"/>
      <c r="H144" s="119"/>
      <c r="I144" s="120"/>
      <c r="J144" s="46"/>
      <c r="K144" s="188"/>
      <c r="L144" s="122"/>
      <c r="M144" s="44"/>
      <c r="N144" s="44"/>
      <c r="O144" s="44"/>
      <c r="P144" s="605"/>
      <c r="Q144" s="605"/>
    </row>
    <row r="145" spans="2:17" ht="33.6" customHeight="1">
      <c r="B145" s="213"/>
      <c r="C145" s="213"/>
      <c r="D145" s="119"/>
      <c r="E145" s="119"/>
      <c r="F145" s="119"/>
      <c r="G145" s="119"/>
      <c r="H145" s="119"/>
      <c r="I145" s="120"/>
      <c r="J145" s="46"/>
      <c r="K145" s="122"/>
      <c r="L145" s="122"/>
      <c r="M145" s="44"/>
      <c r="N145" s="44"/>
      <c r="O145" s="44"/>
      <c r="P145" s="1281"/>
      <c r="Q145" s="1281"/>
    </row>
    <row r="148" spans="2:17" ht="15.75" thickBot="1"/>
    <row r="149" spans="2:17" ht="54" customHeight="1">
      <c r="B149" s="615" t="s">
        <v>17</v>
      </c>
      <c r="C149" s="615" t="s">
        <v>124</v>
      </c>
      <c r="D149" s="114" t="s">
        <v>125</v>
      </c>
      <c r="E149" s="615" t="s">
        <v>27</v>
      </c>
      <c r="F149" s="142" t="s">
        <v>138</v>
      </c>
      <c r="G149" s="143"/>
    </row>
    <row r="150" spans="2:17" ht="120.75" customHeight="1">
      <c r="B150" s="1285" t="s">
        <v>139</v>
      </c>
      <c r="C150" s="144" t="s">
        <v>140</v>
      </c>
      <c r="D150" s="605">
        <v>25</v>
      </c>
      <c r="E150" s="605"/>
      <c r="F150" s="1286">
        <f>+E150+E151+E152</f>
        <v>0</v>
      </c>
      <c r="G150" s="145"/>
    </row>
    <row r="151" spans="2:17" ht="76.150000000000006" customHeight="1">
      <c r="B151" s="1285"/>
      <c r="C151" s="144" t="s">
        <v>141</v>
      </c>
      <c r="D151" s="602">
        <v>25</v>
      </c>
      <c r="E151" s="605"/>
      <c r="F151" s="1287"/>
      <c r="G151" s="145"/>
    </row>
    <row r="152" spans="2:17" ht="69" customHeight="1">
      <c r="B152" s="1285"/>
      <c r="C152" s="144" t="s">
        <v>142</v>
      </c>
      <c r="D152" s="605">
        <v>10</v>
      </c>
      <c r="E152" s="605"/>
      <c r="F152" s="1288"/>
      <c r="G152" s="145"/>
    </row>
    <row r="153" spans="2:17">
      <c r="C153"/>
    </row>
    <row r="156" spans="2:17">
      <c r="B156" s="42" t="s">
        <v>143</v>
      </c>
    </row>
    <row r="159" spans="2:17">
      <c r="B159" s="43" t="s">
        <v>17</v>
      </c>
      <c r="C159" s="43" t="s">
        <v>26</v>
      </c>
      <c r="D159" s="615" t="s">
        <v>27</v>
      </c>
      <c r="E159" s="615" t="s">
        <v>28</v>
      </c>
    </row>
    <row r="160" spans="2:17" ht="28.5">
      <c r="B160" s="49" t="s">
        <v>144</v>
      </c>
      <c r="C160" s="50">
        <v>40</v>
      </c>
      <c r="D160" s="605">
        <f>+E135</f>
        <v>0</v>
      </c>
      <c r="E160" s="1265">
        <f>+D160+D161</f>
        <v>0</v>
      </c>
    </row>
    <row r="161" spans="2:5" ht="42.75">
      <c r="B161" s="49" t="s">
        <v>145</v>
      </c>
      <c r="C161" s="50">
        <v>60</v>
      </c>
      <c r="D161" s="605">
        <f>+F150</f>
        <v>0</v>
      </c>
      <c r="E161" s="1266"/>
    </row>
  </sheetData>
  <mergeCells count="61">
    <mergeCell ref="P145:Q145"/>
    <mergeCell ref="B150:B152"/>
    <mergeCell ref="F150:F152"/>
    <mergeCell ref="E160:E161"/>
    <mergeCell ref="B119:N119"/>
    <mergeCell ref="E135:E137"/>
    <mergeCell ref="B140:N140"/>
    <mergeCell ref="J142:L142"/>
    <mergeCell ref="P142:Q142"/>
    <mergeCell ref="P143:Q143"/>
    <mergeCell ref="B116:P116"/>
    <mergeCell ref="P101:Q101"/>
    <mergeCell ref="P102:Q102"/>
    <mergeCell ref="P103:Q103"/>
    <mergeCell ref="P104:Q104"/>
    <mergeCell ref="P105:Q105"/>
    <mergeCell ref="P106:Q106"/>
    <mergeCell ref="P107:Q107"/>
    <mergeCell ref="P108:Q108"/>
    <mergeCell ref="B109:N109"/>
    <mergeCell ref="D112:E112"/>
    <mergeCell ref="D113:E113"/>
    <mergeCell ref="P100:Q100"/>
    <mergeCell ref="P89:Q89"/>
    <mergeCell ref="P90:Q90"/>
    <mergeCell ref="P91:Q91"/>
    <mergeCell ref="P92:Q92"/>
    <mergeCell ref="P93:Q93"/>
    <mergeCell ref="P94:Q94"/>
    <mergeCell ref="P95:Q95"/>
    <mergeCell ref="P96:Q96"/>
    <mergeCell ref="P97:Q97"/>
    <mergeCell ref="P98:Q98"/>
    <mergeCell ref="P99:Q99"/>
    <mergeCell ref="J88:L88"/>
    <mergeCell ref="P88:Q88"/>
    <mergeCell ref="C65:N65"/>
    <mergeCell ref="B67:N67"/>
    <mergeCell ref="O70:P70"/>
    <mergeCell ref="O71:P71"/>
    <mergeCell ref="O72:P72"/>
    <mergeCell ref="O73:P73"/>
    <mergeCell ref="O74:P74"/>
    <mergeCell ref="O75:P75"/>
    <mergeCell ref="O76:P76"/>
    <mergeCell ref="O77:P77"/>
    <mergeCell ref="B83:N83"/>
    <mergeCell ref="B61:B62"/>
    <mergeCell ref="C61:C62"/>
    <mergeCell ref="D61:E61"/>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77 WLL983077 C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C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C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C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C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C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C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C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C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C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C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C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C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C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C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7 A65573 IS65573 SO65573 ACK65573 AMG65573 AWC65573 BFY65573 BPU65573 BZQ65573 CJM65573 CTI65573 DDE65573 DNA65573 DWW65573 EGS65573 EQO65573 FAK65573 FKG65573 FUC65573 GDY65573 GNU65573 GXQ65573 HHM65573 HRI65573 IBE65573 ILA65573 IUW65573 JES65573 JOO65573 JYK65573 KIG65573 KSC65573 LBY65573 LLU65573 LVQ65573 MFM65573 MPI65573 MZE65573 NJA65573 NSW65573 OCS65573 OMO65573 OWK65573 PGG65573 PQC65573 PZY65573 QJU65573 QTQ65573 RDM65573 RNI65573 RXE65573 SHA65573 SQW65573 TAS65573 TKO65573 TUK65573 UEG65573 UOC65573 UXY65573 VHU65573 VRQ65573 WBM65573 WLI65573 WVE65573 A131109 IS131109 SO131109 ACK131109 AMG131109 AWC131109 BFY131109 BPU131109 BZQ131109 CJM131109 CTI131109 DDE131109 DNA131109 DWW131109 EGS131109 EQO131109 FAK131109 FKG131109 FUC131109 GDY131109 GNU131109 GXQ131109 HHM131109 HRI131109 IBE131109 ILA131109 IUW131109 JES131109 JOO131109 JYK131109 KIG131109 KSC131109 LBY131109 LLU131109 LVQ131109 MFM131109 MPI131109 MZE131109 NJA131109 NSW131109 OCS131109 OMO131109 OWK131109 PGG131109 PQC131109 PZY131109 QJU131109 QTQ131109 RDM131109 RNI131109 RXE131109 SHA131109 SQW131109 TAS131109 TKO131109 TUK131109 UEG131109 UOC131109 UXY131109 VHU131109 VRQ131109 WBM131109 WLI131109 WVE131109 A196645 IS196645 SO196645 ACK196645 AMG196645 AWC196645 BFY196645 BPU196645 BZQ196645 CJM196645 CTI196645 DDE196645 DNA196645 DWW196645 EGS196645 EQO196645 FAK196645 FKG196645 FUC196645 GDY196645 GNU196645 GXQ196645 HHM196645 HRI196645 IBE196645 ILA196645 IUW196645 JES196645 JOO196645 JYK196645 KIG196645 KSC196645 LBY196645 LLU196645 LVQ196645 MFM196645 MPI196645 MZE196645 NJA196645 NSW196645 OCS196645 OMO196645 OWK196645 PGG196645 PQC196645 PZY196645 QJU196645 QTQ196645 RDM196645 RNI196645 RXE196645 SHA196645 SQW196645 TAS196645 TKO196645 TUK196645 UEG196645 UOC196645 UXY196645 VHU196645 VRQ196645 WBM196645 WLI196645 WVE196645 A262181 IS262181 SO262181 ACK262181 AMG262181 AWC262181 BFY262181 BPU262181 BZQ262181 CJM262181 CTI262181 DDE262181 DNA262181 DWW262181 EGS262181 EQO262181 FAK262181 FKG262181 FUC262181 GDY262181 GNU262181 GXQ262181 HHM262181 HRI262181 IBE262181 ILA262181 IUW262181 JES262181 JOO262181 JYK262181 KIG262181 KSC262181 LBY262181 LLU262181 LVQ262181 MFM262181 MPI262181 MZE262181 NJA262181 NSW262181 OCS262181 OMO262181 OWK262181 PGG262181 PQC262181 PZY262181 QJU262181 QTQ262181 RDM262181 RNI262181 RXE262181 SHA262181 SQW262181 TAS262181 TKO262181 TUK262181 UEG262181 UOC262181 UXY262181 VHU262181 VRQ262181 WBM262181 WLI262181 WVE262181 A327717 IS327717 SO327717 ACK327717 AMG327717 AWC327717 BFY327717 BPU327717 BZQ327717 CJM327717 CTI327717 DDE327717 DNA327717 DWW327717 EGS327717 EQO327717 FAK327717 FKG327717 FUC327717 GDY327717 GNU327717 GXQ327717 HHM327717 HRI327717 IBE327717 ILA327717 IUW327717 JES327717 JOO327717 JYK327717 KIG327717 KSC327717 LBY327717 LLU327717 LVQ327717 MFM327717 MPI327717 MZE327717 NJA327717 NSW327717 OCS327717 OMO327717 OWK327717 PGG327717 PQC327717 PZY327717 QJU327717 QTQ327717 RDM327717 RNI327717 RXE327717 SHA327717 SQW327717 TAS327717 TKO327717 TUK327717 UEG327717 UOC327717 UXY327717 VHU327717 VRQ327717 WBM327717 WLI327717 WVE327717 A393253 IS393253 SO393253 ACK393253 AMG393253 AWC393253 BFY393253 BPU393253 BZQ393253 CJM393253 CTI393253 DDE393253 DNA393253 DWW393253 EGS393253 EQO393253 FAK393253 FKG393253 FUC393253 GDY393253 GNU393253 GXQ393253 HHM393253 HRI393253 IBE393253 ILA393253 IUW393253 JES393253 JOO393253 JYK393253 KIG393253 KSC393253 LBY393253 LLU393253 LVQ393253 MFM393253 MPI393253 MZE393253 NJA393253 NSW393253 OCS393253 OMO393253 OWK393253 PGG393253 PQC393253 PZY393253 QJU393253 QTQ393253 RDM393253 RNI393253 RXE393253 SHA393253 SQW393253 TAS393253 TKO393253 TUK393253 UEG393253 UOC393253 UXY393253 VHU393253 VRQ393253 WBM393253 WLI393253 WVE393253 A458789 IS458789 SO458789 ACK458789 AMG458789 AWC458789 BFY458789 BPU458789 BZQ458789 CJM458789 CTI458789 DDE458789 DNA458789 DWW458789 EGS458789 EQO458789 FAK458789 FKG458789 FUC458789 GDY458789 GNU458789 GXQ458789 HHM458789 HRI458789 IBE458789 ILA458789 IUW458789 JES458789 JOO458789 JYK458789 KIG458789 KSC458789 LBY458789 LLU458789 LVQ458789 MFM458789 MPI458789 MZE458789 NJA458789 NSW458789 OCS458789 OMO458789 OWK458789 PGG458789 PQC458789 PZY458789 QJU458789 QTQ458789 RDM458789 RNI458789 RXE458789 SHA458789 SQW458789 TAS458789 TKO458789 TUK458789 UEG458789 UOC458789 UXY458789 VHU458789 VRQ458789 WBM458789 WLI458789 WVE458789 A524325 IS524325 SO524325 ACK524325 AMG524325 AWC524325 BFY524325 BPU524325 BZQ524325 CJM524325 CTI524325 DDE524325 DNA524325 DWW524325 EGS524325 EQO524325 FAK524325 FKG524325 FUC524325 GDY524325 GNU524325 GXQ524325 HHM524325 HRI524325 IBE524325 ILA524325 IUW524325 JES524325 JOO524325 JYK524325 KIG524325 KSC524325 LBY524325 LLU524325 LVQ524325 MFM524325 MPI524325 MZE524325 NJA524325 NSW524325 OCS524325 OMO524325 OWK524325 PGG524325 PQC524325 PZY524325 QJU524325 QTQ524325 RDM524325 RNI524325 RXE524325 SHA524325 SQW524325 TAS524325 TKO524325 TUK524325 UEG524325 UOC524325 UXY524325 VHU524325 VRQ524325 WBM524325 WLI524325 WVE524325 A589861 IS589861 SO589861 ACK589861 AMG589861 AWC589861 BFY589861 BPU589861 BZQ589861 CJM589861 CTI589861 DDE589861 DNA589861 DWW589861 EGS589861 EQO589861 FAK589861 FKG589861 FUC589861 GDY589861 GNU589861 GXQ589861 HHM589861 HRI589861 IBE589861 ILA589861 IUW589861 JES589861 JOO589861 JYK589861 KIG589861 KSC589861 LBY589861 LLU589861 LVQ589861 MFM589861 MPI589861 MZE589861 NJA589861 NSW589861 OCS589861 OMO589861 OWK589861 PGG589861 PQC589861 PZY589861 QJU589861 QTQ589861 RDM589861 RNI589861 RXE589861 SHA589861 SQW589861 TAS589861 TKO589861 TUK589861 UEG589861 UOC589861 UXY589861 VHU589861 VRQ589861 WBM589861 WLI589861 WVE589861 A655397 IS655397 SO655397 ACK655397 AMG655397 AWC655397 BFY655397 BPU655397 BZQ655397 CJM655397 CTI655397 DDE655397 DNA655397 DWW655397 EGS655397 EQO655397 FAK655397 FKG655397 FUC655397 GDY655397 GNU655397 GXQ655397 HHM655397 HRI655397 IBE655397 ILA655397 IUW655397 JES655397 JOO655397 JYK655397 KIG655397 KSC655397 LBY655397 LLU655397 LVQ655397 MFM655397 MPI655397 MZE655397 NJA655397 NSW655397 OCS655397 OMO655397 OWK655397 PGG655397 PQC655397 PZY655397 QJU655397 QTQ655397 RDM655397 RNI655397 RXE655397 SHA655397 SQW655397 TAS655397 TKO655397 TUK655397 UEG655397 UOC655397 UXY655397 VHU655397 VRQ655397 WBM655397 WLI655397 WVE655397 A720933 IS720933 SO720933 ACK720933 AMG720933 AWC720933 BFY720933 BPU720933 BZQ720933 CJM720933 CTI720933 DDE720933 DNA720933 DWW720933 EGS720933 EQO720933 FAK720933 FKG720933 FUC720933 GDY720933 GNU720933 GXQ720933 HHM720933 HRI720933 IBE720933 ILA720933 IUW720933 JES720933 JOO720933 JYK720933 KIG720933 KSC720933 LBY720933 LLU720933 LVQ720933 MFM720933 MPI720933 MZE720933 NJA720933 NSW720933 OCS720933 OMO720933 OWK720933 PGG720933 PQC720933 PZY720933 QJU720933 QTQ720933 RDM720933 RNI720933 RXE720933 SHA720933 SQW720933 TAS720933 TKO720933 TUK720933 UEG720933 UOC720933 UXY720933 VHU720933 VRQ720933 WBM720933 WLI720933 WVE720933 A786469 IS786469 SO786469 ACK786469 AMG786469 AWC786469 BFY786469 BPU786469 BZQ786469 CJM786469 CTI786469 DDE786469 DNA786469 DWW786469 EGS786469 EQO786469 FAK786469 FKG786469 FUC786469 GDY786469 GNU786469 GXQ786469 HHM786469 HRI786469 IBE786469 ILA786469 IUW786469 JES786469 JOO786469 JYK786469 KIG786469 KSC786469 LBY786469 LLU786469 LVQ786469 MFM786469 MPI786469 MZE786469 NJA786469 NSW786469 OCS786469 OMO786469 OWK786469 PGG786469 PQC786469 PZY786469 QJU786469 QTQ786469 RDM786469 RNI786469 RXE786469 SHA786469 SQW786469 TAS786469 TKO786469 TUK786469 UEG786469 UOC786469 UXY786469 VHU786469 VRQ786469 WBM786469 WLI786469 WVE786469 A852005 IS852005 SO852005 ACK852005 AMG852005 AWC852005 BFY852005 BPU852005 BZQ852005 CJM852005 CTI852005 DDE852005 DNA852005 DWW852005 EGS852005 EQO852005 FAK852005 FKG852005 FUC852005 GDY852005 GNU852005 GXQ852005 HHM852005 HRI852005 IBE852005 ILA852005 IUW852005 JES852005 JOO852005 JYK852005 KIG852005 KSC852005 LBY852005 LLU852005 LVQ852005 MFM852005 MPI852005 MZE852005 NJA852005 NSW852005 OCS852005 OMO852005 OWK852005 PGG852005 PQC852005 PZY852005 QJU852005 QTQ852005 RDM852005 RNI852005 RXE852005 SHA852005 SQW852005 TAS852005 TKO852005 TUK852005 UEG852005 UOC852005 UXY852005 VHU852005 VRQ852005 WBM852005 WLI852005 WVE852005 A917541 IS917541 SO917541 ACK917541 AMG917541 AWC917541 BFY917541 BPU917541 BZQ917541 CJM917541 CTI917541 DDE917541 DNA917541 DWW917541 EGS917541 EQO917541 FAK917541 FKG917541 FUC917541 GDY917541 GNU917541 GXQ917541 HHM917541 HRI917541 IBE917541 ILA917541 IUW917541 JES917541 JOO917541 JYK917541 KIG917541 KSC917541 LBY917541 LLU917541 LVQ917541 MFM917541 MPI917541 MZE917541 NJA917541 NSW917541 OCS917541 OMO917541 OWK917541 PGG917541 PQC917541 PZY917541 QJU917541 QTQ917541 RDM917541 RNI917541 RXE917541 SHA917541 SQW917541 TAS917541 TKO917541 TUK917541 UEG917541 UOC917541 UXY917541 VHU917541 VRQ917541 WBM917541 WLI917541 WVE917541 A983077 IS983077 SO983077 ACK983077 AMG983077 AWC983077 BFY983077 BPU983077 BZQ983077 CJM983077 CTI983077 DDE983077 DNA983077 DWW983077 EGS983077 EQO983077 FAK983077 FKG983077 FUC983077 GDY983077 GNU983077 GXQ983077 HHM983077 HRI983077 IBE983077 ILA983077 IUW983077 JES983077 JOO983077 JYK983077 KIG983077 KSC983077 LBY983077 LLU983077 LVQ983077 MFM983077 MPI983077 MZE983077 NJA983077 NSW983077 OCS983077 OMO983077 OWK983077 PGG983077 PQC983077 PZY983077 QJU983077 QTQ983077 RDM983077 RNI983077 RXE983077 SHA983077 SQW983077 TAS983077 TKO983077 TUK983077 UEG983077 UOC983077 UXY983077 VHU983077 VRQ983077 WBM983077 WLI98307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2:Z161"/>
  <sheetViews>
    <sheetView zoomScale="78" zoomScaleNormal="78" workbookViewId="0">
      <selection activeCell="B14" sqref="B14:C21"/>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9.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4175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4293</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15</v>
      </c>
      <c r="E15" s="20">
        <v>1973425545</v>
      </c>
      <c r="F15" s="446">
        <v>945</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28">
        <v>1973425545</v>
      </c>
      <c r="F22" s="644">
        <v>945</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1235">
        <f>+F22*0.8</f>
        <v>756</v>
      </c>
      <c r="D24" s="647"/>
      <c r="E24" s="1236">
        <f>E22</f>
        <v>1973425545</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605"/>
      <c r="D30" s="605" t="s">
        <v>184</v>
      </c>
      <c r="E30"/>
      <c r="F30"/>
      <c r="G30"/>
      <c r="H30"/>
      <c r="I30" s="15"/>
      <c r="J30" s="15"/>
      <c r="K30" s="15"/>
      <c r="L30" s="15"/>
      <c r="M30" s="15"/>
      <c r="N30" s="16"/>
    </row>
    <row r="31" spans="1:14">
      <c r="A31" s="773"/>
      <c r="B31" s="44" t="s">
        <v>21</v>
      </c>
      <c r="C31" s="605" t="s">
        <v>184</v>
      </c>
      <c r="D31" s="605"/>
      <c r="E31"/>
      <c r="F31"/>
      <c r="G31"/>
      <c r="H31"/>
      <c r="I31" s="15"/>
      <c r="J31" s="15"/>
      <c r="K31" s="15"/>
      <c r="L31" s="15"/>
      <c r="M31" s="15"/>
      <c r="N31" s="16"/>
    </row>
    <row r="32" spans="1:14">
      <c r="A32" s="773"/>
      <c r="B32" s="44" t="s">
        <v>22</v>
      </c>
      <c r="C32" s="605"/>
      <c r="D32" s="605" t="s">
        <v>184</v>
      </c>
      <c r="E32"/>
      <c r="F32"/>
      <c r="G32"/>
      <c r="H32"/>
      <c r="I32" s="15"/>
      <c r="J32" s="15"/>
      <c r="K32" s="15"/>
      <c r="L32" s="15"/>
      <c r="M32" s="15"/>
      <c r="N32" s="16"/>
    </row>
    <row r="33" spans="1:17">
      <c r="A33" s="773"/>
      <c r="B33" s="44" t="s">
        <v>23</v>
      </c>
      <c r="C33" s="605"/>
      <c r="D33" s="605" t="s">
        <v>184</v>
      </c>
      <c r="E33"/>
      <c r="F33"/>
      <c r="G33"/>
      <c r="H33"/>
      <c r="I33" s="15"/>
      <c r="J33" s="15"/>
      <c r="K33" s="15"/>
      <c r="L33" s="15"/>
      <c r="M33" s="15"/>
      <c r="N33" s="16"/>
    </row>
    <row r="34" spans="1:17">
      <c r="A34" s="773"/>
      <c r="B34" s="46" t="s">
        <v>24</v>
      </c>
      <c r="C34" s="46"/>
      <c r="D34" s="47" t="s">
        <v>184</v>
      </c>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42.75">
      <c r="A41" s="773"/>
      <c r="B41" s="49" t="s">
        <v>30</v>
      </c>
      <c r="C41" s="50">
        <v>60</v>
      </c>
      <c r="D41" s="605">
        <f>+F160</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c r="B49" s="153" t="s">
        <v>4176</v>
      </c>
      <c r="C49" s="152" t="s">
        <v>4177</v>
      </c>
      <c r="D49" s="152" t="s">
        <v>4177</v>
      </c>
      <c r="E49" s="159" t="s">
        <v>4178</v>
      </c>
      <c r="F49" s="155" t="s">
        <v>4179</v>
      </c>
      <c r="G49" s="184">
        <v>0.6</v>
      </c>
      <c r="H49" s="156">
        <v>40323</v>
      </c>
      <c r="I49" s="156">
        <v>40573</v>
      </c>
      <c r="J49" s="157"/>
      <c r="K49" s="159">
        <v>0</v>
      </c>
      <c r="L49" s="159"/>
      <c r="M49" s="159">
        <v>850</v>
      </c>
      <c r="N49" s="159">
        <v>100</v>
      </c>
      <c r="O49" s="160">
        <v>583643937</v>
      </c>
      <c r="P49" s="711">
        <v>29</v>
      </c>
      <c r="Q49" s="174" t="s">
        <v>4180</v>
      </c>
      <c r="R49" s="175"/>
      <c r="S49" s="175"/>
      <c r="T49" s="175"/>
      <c r="U49" s="175"/>
      <c r="V49" s="175"/>
      <c r="W49" s="175"/>
      <c r="X49" s="175"/>
      <c r="Y49" s="175"/>
      <c r="Z49" s="175"/>
    </row>
    <row r="50" spans="1:26" s="162" customFormat="1" ht="60">
      <c r="A50" s="150"/>
      <c r="B50" s="153" t="s">
        <v>4176</v>
      </c>
      <c r="C50" s="152" t="s">
        <v>4181</v>
      </c>
      <c r="D50" s="152" t="s">
        <v>4181</v>
      </c>
      <c r="E50" s="159" t="s">
        <v>4182</v>
      </c>
      <c r="F50" s="155" t="s">
        <v>4183</v>
      </c>
      <c r="G50" s="184">
        <v>1</v>
      </c>
      <c r="H50" s="156">
        <v>40534</v>
      </c>
      <c r="I50" s="156">
        <v>40838</v>
      </c>
      <c r="J50" s="157"/>
      <c r="K50" s="159">
        <v>0</v>
      </c>
      <c r="L50" s="159"/>
      <c r="M50" s="159">
        <v>1270</v>
      </c>
      <c r="N50" s="159">
        <v>100</v>
      </c>
      <c r="O50" s="160">
        <v>190500000</v>
      </c>
      <c r="P50" s="160">
        <v>7</v>
      </c>
      <c r="Q50" s="174" t="s">
        <v>4184</v>
      </c>
      <c r="R50" s="175"/>
      <c r="S50" s="175"/>
      <c r="T50" s="175"/>
      <c r="U50" s="175"/>
      <c r="V50" s="175"/>
      <c r="W50" s="175"/>
      <c r="X50" s="175"/>
      <c r="Y50" s="175"/>
      <c r="Z50" s="175"/>
    </row>
    <row r="51" spans="1:26" s="162" customFormat="1" ht="60">
      <c r="A51" s="150"/>
      <c r="B51" s="153" t="s">
        <v>4176</v>
      </c>
      <c r="C51" s="152" t="s">
        <v>4185</v>
      </c>
      <c r="D51" s="152" t="s">
        <v>4185</v>
      </c>
      <c r="E51" s="159" t="s">
        <v>4186</v>
      </c>
      <c r="F51" s="155" t="s">
        <v>4187</v>
      </c>
      <c r="G51" s="184">
        <v>1</v>
      </c>
      <c r="H51" s="156">
        <v>38511</v>
      </c>
      <c r="I51" s="156">
        <v>38876</v>
      </c>
      <c r="J51" s="157"/>
      <c r="K51" s="769">
        <v>0</v>
      </c>
      <c r="L51" s="159"/>
      <c r="M51" s="159">
        <v>1200</v>
      </c>
      <c r="N51" s="159">
        <v>100</v>
      </c>
      <c r="O51" s="160">
        <v>180000000</v>
      </c>
      <c r="P51" s="160">
        <v>11</v>
      </c>
      <c r="Q51" s="174" t="s">
        <v>4184</v>
      </c>
      <c r="R51" s="175"/>
      <c r="S51" s="175"/>
      <c r="T51" s="175"/>
      <c r="U51" s="175"/>
      <c r="V51" s="175"/>
      <c r="W51" s="175"/>
      <c r="X51" s="175"/>
      <c r="Y51" s="175"/>
      <c r="Z51" s="175"/>
    </row>
    <row r="52" spans="1:26" s="162" customFormat="1" ht="60">
      <c r="A52" s="150"/>
      <c r="B52" s="153" t="s">
        <v>4176</v>
      </c>
      <c r="C52" s="152" t="s">
        <v>4188</v>
      </c>
      <c r="D52" s="152" t="s">
        <v>4188</v>
      </c>
      <c r="E52" s="159" t="s">
        <v>4189</v>
      </c>
      <c r="F52" s="155" t="s">
        <v>4187</v>
      </c>
      <c r="G52" s="184">
        <v>1</v>
      </c>
      <c r="H52" s="156">
        <v>39071</v>
      </c>
      <c r="I52" s="156">
        <v>39375</v>
      </c>
      <c r="J52" s="157"/>
      <c r="K52" s="159">
        <v>0</v>
      </c>
      <c r="L52" s="157"/>
      <c r="M52" s="159">
        <v>1200</v>
      </c>
      <c r="N52" s="159">
        <v>100</v>
      </c>
      <c r="O52" s="160">
        <v>180000000</v>
      </c>
      <c r="P52" s="160">
        <v>5</v>
      </c>
      <c r="Q52" s="174" t="s">
        <v>4184</v>
      </c>
      <c r="R52" s="175"/>
      <c r="S52" s="175"/>
      <c r="T52" s="175"/>
      <c r="U52" s="175"/>
      <c r="V52" s="175"/>
      <c r="W52" s="175"/>
      <c r="X52" s="175"/>
      <c r="Y52" s="175"/>
      <c r="Z52" s="175"/>
    </row>
    <row r="53" spans="1:26" s="162" customFormat="1" ht="72">
      <c r="A53" s="150"/>
      <c r="B53" s="153" t="s">
        <v>4176</v>
      </c>
      <c r="C53" s="152" t="s">
        <v>4190</v>
      </c>
      <c r="D53" s="152" t="s">
        <v>4190</v>
      </c>
      <c r="E53" s="159" t="s">
        <v>4191</v>
      </c>
      <c r="F53" s="155" t="s">
        <v>4192</v>
      </c>
      <c r="G53" s="184">
        <v>1</v>
      </c>
      <c r="H53" s="156">
        <v>40161</v>
      </c>
      <c r="I53" s="156">
        <v>40891</v>
      </c>
      <c r="J53" s="157"/>
      <c r="K53" s="159">
        <v>0</v>
      </c>
      <c r="L53" s="545"/>
      <c r="M53" s="159">
        <v>1500</v>
      </c>
      <c r="N53" s="159">
        <v>100</v>
      </c>
      <c r="O53" s="160" t="s">
        <v>4193</v>
      </c>
      <c r="P53" s="160">
        <v>9</v>
      </c>
      <c r="Q53" s="174" t="s">
        <v>4184</v>
      </c>
      <c r="R53" s="175"/>
      <c r="S53" s="175"/>
      <c r="T53" s="175"/>
      <c r="U53" s="175"/>
      <c r="V53" s="175"/>
      <c r="W53" s="175"/>
      <c r="X53" s="175"/>
      <c r="Y53" s="175"/>
      <c r="Z53" s="175"/>
    </row>
    <row r="54" spans="1:26" s="162" customFormat="1" ht="60">
      <c r="A54" s="150"/>
      <c r="B54" s="153" t="s">
        <v>4176</v>
      </c>
      <c r="C54" s="152" t="s">
        <v>4194</v>
      </c>
      <c r="D54" s="152" t="s">
        <v>4194</v>
      </c>
      <c r="E54" s="159" t="s">
        <v>4195</v>
      </c>
      <c r="F54" s="155" t="s">
        <v>4196</v>
      </c>
      <c r="G54" s="184">
        <v>1</v>
      </c>
      <c r="H54" s="156">
        <v>40709</v>
      </c>
      <c r="I54" s="156">
        <v>40881</v>
      </c>
      <c r="J54" s="157"/>
      <c r="K54" s="159">
        <v>0</v>
      </c>
      <c r="L54" s="545"/>
      <c r="M54" s="159">
        <v>120</v>
      </c>
      <c r="N54" s="159">
        <f>120*100/668</f>
        <v>17.964071856287426</v>
      </c>
      <c r="O54" s="160">
        <v>23500000</v>
      </c>
      <c r="P54" s="160">
        <v>6</v>
      </c>
      <c r="Q54" s="174" t="s">
        <v>4184</v>
      </c>
      <c r="R54" s="175"/>
      <c r="S54" s="175"/>
      <c r="T54" s="175"/>
      <c r="U54" s="175"/>
      <c r="V54" s="175"/>
      <c r="W54" s="175"/>
      <c r="X54" s="175"/>
      <c r="Y54" s="175"/>
      <c r="Z54" s="175"/>
    </row>
    <row r="55" spans="1:26" s="162" customFormat="1">
      <c r="A55" s="150"/>
      <c r="B55" s="153"/>
      <c r="C55" s="152"/>
      <c r="D55" s="153"/>
      <c r="E55" s="154"/>
      <c r="F55" s="155"/>
      <c r="G55" s="184"/>
      <c r="H55" s="156"/>
      <c r="I55" s="157"/>
      <c r="J55" s="157"/>
      <c r="K55" s="159"/>
      <c r="L55" s="545"/>
      <c r="M55" s="159"/>
      <c r="N55" s="159"/>
      <c r="O55" s="160"/>
      <c r="P55" s="160"/>
      <c r="Q55" s="174"/>
      <c r="R55" s="175"/>
      <c r="S55" s="175"/>
      <c r="T55" s="175"/>
      <c r="U55" s="175"/>
      <c r="V55" s="175"/>
      <c r="W55" s="175"/>
      <c r="X55" s="175"/>
      <c r="Y55" s="175"/>
      <c r="Z55" s="175"/>
    </row>
    <row r="56" spans="1:26" s="162" customFormat="1">
      <c r="A56" s="150"/>
      <c r="B56" s="153"/>
      <c r="C56" s="152"/>
      <c r="D56" s="153"/>
      <c r="E56" s="154"/>
      <c r="F56" s="155"/>
      <c r="G56" s="155"/>
      <c r="H56" s="156"/>
      <c r="I56" s="157"/>
      <c r="J56" s="157"/>
      <c r="K56" s="159"/>
      <c r="L56" s="545"/>
      <c r="M56" s="159"/>
      <c r="N56" s="159"/>
      <c r="O56" s="160"/>
      <c r="P56" s="160"/>
      <c r="Q56" s="174"/>
      <c r="R56" s="175"/>
      <c r="S56" s="175"/>
      <c r="T56" s="175"/>
      <c r="U56" s="175"/>
      <c r="V56" s="175"/>
      <c r="W56" s="175"/>
      <c r="X56" s="175"/>
      <c r="Y56" s="175"/>
      <c r="Z56" s="175"/>
    </row>
    <row r="57" spans="1:26" s="162" customFormat="1">
      <c r="A57" s="150"/>
      <c r="B57" s="153"/>
      <c r="C57" s="152"/>
      <c r="D57" s="153"/>
      <c r="E57" s="154"/>
      <c r="F57" s="155"/>
      <c r="G57" s="155"/>
      <c r="H57" s="156"/>
      <c r="I57" s="157"/>
      <c r="J57" s="157"/>
      <c r="K57" s="159"/>
      <c r="L57" s="545"/>
      <c r="M57" s="159"/>
      <c r="N57" s="159"/>
      <c r="O57" s="160"/>
      <c r="P57" s="160"/>
      <c r="Q57" s="174"/>
      <c r="R57" s="175"/>
      <c r="S57" s="175"/>
      <c r="T57" s="175"/>
      <c r="U57" s="175"/>
      <c r="V57" s="175"/>
      <c r="W57" s="175"/>
      <c r="X57" s="175"/>
      <c r="Y57" s="175"/>
      <c r="Z57" s="175"/>
    </row>
    <row r="58" spans="1:26" s="162" customFormat="1">
      <c r="A58" s="150"/>
      <c r="B58" s="153"/>
      <c r="C58" s="152"/>
      <c r="D58" s="153"/>
      <c r="E58" s="154"/>
      <c r="F58" s="155"/>
      <c r="G58" s="155"/>
      <c r="H58" s="155"/>
      <c r="I58" s="157"/>
      <c r="J58" s="157"/>
      <c r="K58" s="159"/>
      <c r="L58" s="157"/>
      <c r="M58" s="159"/>
      <c r="N58" s="159"/>
      <c r="O58" s="160"/>
      <c r="P58" s="160"/>
      <c r="Q58" s="174"/>
      <c r="R58" s="175"/>
      <c r="S58" s="175"/>
      <c r="T58" s="175"/>
      <c r="U58" s="175"/>
      <c r="V58" s="175"/>
      <c r="W58" s="175"/>
      <c r="X58" s="175"/>
      <c r="Y58" s="175"/>
      <c r="Z58" s="175"/>
    </row>
    <row r="59" spans="1:26" s="162" customFormat="1">
      <c r="A59" s="150"/>
      <c r="B59" s="151" t="s">
        <v>28</v>
      </c>
      <c r="C59" s="152"/>
      <c r="D59" s="153"/>
      <c r="E59" s="154"/>
      <c r="F59" s="155"/>
      <c r="G59" s="155"/>
      <c r="H59" s="155"/>
      <c r="I59" s="157"/>
      <c r="J59" s="157"/>
      <c r="K59" s="158">
        <f>SUM(K49:K58)</f>
        <v>0</v>
      </c>
      <c r="L59" s="158">
        <f>SUM(L49:L55)</f>
        <v>0</v>
      </c>
      <c r="M59" s="185">
        <f>SUM(M49:M58)</f>
        <v>6140</v>
      </c>
      <c r="N59" s="158">
        <f>SUM(N49:N56)</f>
        <v>517.96407185628743</v>
      </c>
      <c r="O59" s="160"/>
      <c r="P59" s="160"/>
      <c r="Q59" s="161"/>
    </row>
    <row r="60" spans="1:26" s="112" customFormat="1">
      <c r="E60" s="163"/>
    </row>
    <row r="61" spans="1:26" s="112" customFormat="1">
      <c r="B61" s="1253" t="s">
        <v>60</v>
      </c>
      <c r="C61" s="1253" t="s">
        <v>61</v>
      </c>
      <c r="D61" s="1255" t="s">
        <v>62</v>
      </c>
      <c r="E61" s="1255"/>
    </row>
    <row r="62" spans="1:26" s="112" customFormat="1">
      <c r="B62" s="1254"/>
      <c r="C62" s="1254"/>
      <c r="D62" s="625" t="s">
        <v>63</v>
      </c>
      <c r="E62" s="165" t="s">
        <v>64</v>
      </c>
    </row>
    <row r="63" spans="1:26" s="112" customFormat="1" ht="30.6" customHeight="1">
      <c r="B63" s="166" t="s">
        <v>65</v>
      </c>
      <c r="C63" s="167">
        <f>+K59</f>
        <v>0</v>
      </c>
      <c r="D63" s="118"/>
      <c r="E63" s="118" t="s">
        <v>186</v>
      </c>
      <c r="F63" s="168"/>
      <c r="G63" s="168"/>
      <c r="H63" s="168"/>
      <c r="I63" s="168"/>
      <c r="J63" s="168"/>
      <c r="K63" s="168"/>
      <c r="L63" s="168"/>
      <c r="M63" s="168"/>
    </row>
    <row r="64" spans="1:26" s="112" customFormat="1" ht="30" customHeight="1">
      <c r="B64" s="166" t="s">
        <v>66</v>
      </c>
      <c r="C64" s="167">
        <f>+M59</f>
        <v>6140</v>
      </c>
      <c r="D64" s="118" t="s">
        <v>186</v>
      </c>
      <c r="E64" s="118"/>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ht="44.25" customHeight="1">
      <c r="B71" s="119"/>
      <c r="C71" s="119"/>
      <c r="D71" s="188"/>
      <c r="E71" s="120"/>
      <c r="F71" s="121"/>
      <c r="G71" s="121"/>
      <c r="H71" s="121"/>
      <c r="I71" s="122"/>
      <c r="J71" s="122"/>
      <c r="K71" s="44"/>
      <c r="L71" s="44"/>
      <c r="M71" s="44"/>
      <c r="N71" s="44"/>
      <c r="O71" s="1276" t="s">
        <v>4197</v>
      </c>
      <c r="P71" s="1277"/>
      <c r="Q71" s="44" t="s">
        <v>19</v>
      </c>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119"/>
      <c r="C76" s="119"/>
      <c r="D76" s="120"/>
      <c r="E76" s="120"/>
      <c r="F76" s="121"/>
      <c r="G76" s="121"/>
      <c r="H76" s="121"/>
      <c r="I76" s="122"/>
      <c r="J76" s="122"/>
      <c r="K76" s="44"/>
      <c r="L76" s="44"/>
      <c r="M76" s="44"/>
      <c r="N76" s="44"/>
      <c r="O76" s="1278"/>
      <c r="P76" s="1279"/>
      <c r="Q76" s="44"/>
    </row>
    <row r="77" spans="2:17">
      <c r="B77" s="44"/>
      <c r="C77" s="44"/>
      <c r="D77" s="44"/>
      <c r="E77" s="44"/>
      <c r="F77" s="44"/>
      <c r="G77" s="44"/>
      <c r="H77" s="44"/>
      <c r="I77" s="44"/>
      <c r="J77" s="44"/>
      <c r="K77" s="44"/>
      <c r="L77" s="44"/>
      <c r="M77" s="44"/>
      <c r="N77" s="44"/>
      <c r="O77" s="1278"/>
      <c r="P77" s="1279"/>
      <c r="Q77" s="44"/>
    </row>
    <row r="78" spans="2:17">
      <c r="B78" s="1" t="s">
        <v>88</v>
      </c>
    </row>
    <row r="79" spans="2:17">
      <c r="B79" s="1" t="s">
        <v>89</v>
      </c>
    </row>
    <row r="80" spans="2:17">
      <c r="B80" s="1" t="s">
        <v>90</v>
      </c>
    </row>
    <row r="82" spans="2:17" ht="15.75" thickBot="1"/>
    <row r="83" spans="2:17" ht="27" thickBot="1">
      <c r="B83" s="1268" t="s">
        <v>91</v>
      </c>
      <c r="C83" s="1269"/>
      <c r="D83" s="1269"/>
      <c r="E83" s="1269"/>
      <c r="F83" s="1269"/>
      <c r="G83" s="1269"/>
      <c r="H83" s="1269"/>
      <c r="I83" s="1269"/>
      <c r="J83" s="1269"/>
      <c r="K83" s="1269"/>
      <c r="L83" s="1269"/>
      <c r="M83" s="1269"/>
      <c r="N83" s="1270"/>
    </row>
    <row r="88" spans="2:17" ht="76.5" customHeight="1">
      <c r="B88" s="114" t="s">
        <v>92</v>
      </c>
      <c r="C88" s="114" t="s">
        <v>93</v>
      </c>
      <c r="D88" s="114" t="s">
        <v>94</v>
      </c>
      <c r="E88" s="114" t="s">
        <v>95</v>
      </c>
      <c r="F88" s="114" t="s">
        <v>96</v>
      </c>
      <c r="G88" s="114" t="s">
        <v>97</v>
      </c>
      <c r="H88" s="114" t="s">
        <v>98</v>
      </c>
      <c r="I88" s="114" t="s">
        <v>99</v>
      </c>
      <c r="J88" s="1271" t="s">
        <v>100</v>
      </c>
      <c r="K88" s="1272"/>
      <c r="L88" s="1273"/>
      <c r="M88" s="114" t="s">
        <v>101</v>
      </c>
      <c r="N88" s="114" t="s">
        <v>102</v>
      </c>
      <c r="O88" s="114" t="s">
        <v>103</v>
      </c>
      <c r="P88" s="1271" t="s">
        <v>82</v>
      </c>
      <c r="Q88" s="1273"/>
    </row>
    <row r="89" spans="2:17" ht="35.25" customHeight="1">
      <c r="B89" s="1123" t="s">
        <v>1056</v>
      </c>
      <c r="C89" s="595" t="s">
        <v>4294</v>
      </c>
      <c r="D89" s="1123" t="s">
        <v>4295</v>
      </c>
      <c r="E89" s="1124">
        <v>41956027</v>
      </c>
      <c r="F89" s="119" t="s">
        <v>114</v>
      </c>
      <c r="G89" s="119" t="s">
        <v>182</v>
      </c>
      <c r="H89" s="119" t="s">
        <v>4296</v>
      </c>
      <c r="I89" s="120" t="s">
        <v>18</v>
      </c>
      <c r="J89" s="46" t="s">
        <v>4297</v>
      </c>
      <c r="K89" s="122" t="s">
        <v>4298</v>
      </c>
      <c r="L89" s="122" t="s">
        <v>4299</v>
      </c>
      <c r="M89" s="44" t="s">
        <v>18</v>
      </c>
      <c r="N89" s="44" t="s">
        <v>18</v>
      </c>
      <c r="O89" s="44"/>
      <c r="P89" s="1276"/>
      <c r="Q89" s="1277"/>
    </row>
    <row r="90" spans="2:17" ht="33.6" customHeight="1">
      <c r="B90" s="1123" t="s">
        <v>1056</v>
      </c>
      <c r="C90" s="595" t="s">
        <v>4294</v>
      </c>
      <c r="D90" s="1123" t="s">
        <v>4300</v>
      </c>
      <c r="E90" s="1124">
        <v>66942802</v>
      </c>
      <c r="F90" s="119" t="s">
        <v>4301</v>
      </c>
      <c r="G90" s="119" t="s">
        <v>134</v>
      </c>
      <c r="H90" s="119" t="s">
        <v>4302</v>
      </c>
      <c r="I90" s="120" t="s">
        <v>18</v>
      </c>
      <c r="J90" s="46" t="s">
        <v>4303</v>
      </c>
      <c r="K90" s="122" t="s">
        <v>4304</v>
      </c>
      <c r="L90" s="122" t="s">
        <v>4305</v>
      </c>
      <c r="M90" s="44" t="s">
        <v>18</v>
      </c>
      <c r="N90" s="44" t="s">
        <v>18</v>
      </c>
      <c r="O90" s="44"/>
      <c r="P90" s="1276"/>
      <c r="Q90" s="1277"/>
    </row>
    <row r="91" spans="2:17" ht="33.6" customHeight="1">
      <c r="B91" s="1123" t="s">
        <v>610</v>
      </c>
      <c r="C91" s="595" t="s">
        <v>4306</v>
      </c>
      <c r="D91" s="1123" t="s">
        <v>4307</v>
      </c>
      <c r="E91" s="1124">
        <v>34340388</v>
      </c>
      <c r="F91" s="119" t="s">
        <v>114</v>
      </c>
      <c r="G91" s="119" t="s">
        <v>134</v>
      </c>
      <c r="H91" s="119" t="s">
        <v>4308</v>
      </c>
      <c r="I91" s="120" t="s">
        <v>18</v>
      </c>
      <c r="J91" s="46" t="s">
        <v>4309</v>
      </c>
      <c r="K91" s="122" t="s">
        <v>4310</v>
      </c>
      <c r="L91" s="122" t="s">
        <v>4311</v>
      </c>
      <c r="M91" s="44" t="s">
        <v>18</v>
      </c>
      <c r="N91" s="44" t="s">
        <v>19</v>
      </c>
      <c r="O91" s="44"/>
      <c r="P91" s="122" t="s">
        <v>4312</v>
      </c>
      <c r="Q91" s="122"/>
    </row>
    <row r="92" spans="2:17" ht="33.6" customHeight="1">
      <c r="B92" s="1123" t="s">
        <v>1056</v>
      </c>
      <c r="C92" s="595" t="s">
        <v>4294</v>
      </c>
      <c r="D92" s="1123" t="s">
        <v>4313</v>
      </c>
      <c r="E92" s="1124">
        <v>25290455</v>
      </c>
      <c r="F92" s="119" t="s">
        <v>114</v>
      </c>
      <c r="G92" s="119" t="s">
        <v>4314</v>
      </c>
      <c r="H92" s="119" t="s">
        <v>4315</v>
      </c>
      <c r="I92" s="120" t="s">
        <v>18</v>
      </c>
      <c r="J92" s="46" t="s">
        <v>4316</v>
      </c>
      <c r="K92" s="122" t="s">
        <v>4317</v>
      </c>
      <c r="L92" s="122" t="s">
        <v>4318</v>
      </c>
      <c r="M92" s="44" t="s">
        <v>18</v>
      </c>
      <c r="N92" s="44" t="s">
        <v>18</v>
      </c>
      <c r="O92" s="44"/>
      <c r="P92" s="1276"/>
      <c r="Q92" s="1277"/>
    </row>
    <row r="93" spans="2:17" ht="33.6" customHeight="1">
      <c r="B93" s="1123" t="s">
        <v>1056</v>
      </c>
      <c r="C93" s="595" t="s">
        <v>4294</v>
      </c>
      <c r="D93" s="1123" t="s">
        <v>4319</v>
      </c>
      <c r="E93" s="1124">
        <v>34638757</v>
      </c>
      <c r="F93" s="119" t="s">
        <v>2853</v>
      </c>
      <c r="G93" s="119" t="s">
        <v>4314</v>
      </c>
      <c r="H93" s="119" t="s">
        <v>4320</v>
      </c>
      <c r="I93" s="120" t="s">
        <v>588</v>
      </c>
      <c r="J93" s="46" t="s">
        <v>4267</v>
      </c>
      <c r="K93" s="122" t="s">
        <v>4268</v>
      </c>
      <c r="L93" s="122" t="s">
        <v>4269</v>
      </c>
      <c r="M93" s="44" t="s">
        <v>18</v>
      </c>
      <c r="N93" s="44" t="s">
        <v>18</v>
      </c>
      <c r="O93" s="44"/>
      <c r="P93" s="1276"/>
      <c r="Q93" s="1277"/>
    </row>
    <row r="94" spans="2:17" ht="33.6" customHeight="1">
      <c r="B94" s="1123" t="s">
        <v>610</v>
      </c>
      <c r="C94" s="595" t="s">
        <v>4306</v>
      </c>
      <c r="D94" s="1123" t="s">
        <v>4321</v>
      </c>
      <c r="E94" s="1124">
        <v>34571589</v>
      </c>
      <c r="F94" s="119" t="s">
        <v>114</v>
      </c>
      <c r="G94" s="119" t="s">
        <v>134</v>
      </c>
      <c r="H94" s="119" t="s">
        <v>4322</v>
      </c>
      <c r="I94" s="120" t="s">
        <v>588</v>
      </c>
      <c r="J94" s="46" t="s">
        <v>4323</v>
      </c>
      <c r="K94" s="122" t="s">
        <v>4324</v>
      </c>
      <c r="L94" s="122" t="s">
        <v>4325</v>
      </c>
      <c r="M94" s="44" t="s">
        <v>336</v>
      </c>
      <c r="N94" s="44" t="s">
        <v>588</v>
      </c>
      <c r="O94" s="44"/>
      <c r="P94" s="122" t="s">
        <v>4312</v>
      </c>
      <c r="Q94" s="122"/>
    </row>
    <row r="95" spans="2:17" ht="33.6" customHeight="1">
      <c r="B95" s="1123" t="s">
        <v>1056</v>
      </c>
      <c r="C95" s="595" t="s">
        <v>4294</v>
      </c>
      <c r="D95" s="1123" t="s">
        <v>4326</v>
      </c>
      <c r="E95" s="1124">
        <v>76323148</v>
      </c>
      <c r="F95" s="119" t="s">
        <v>4114</v>
      </c>
      <c r="G95" s="119" t="s">
        <v>4314</v>
      </c>
      <c r="H95" s="119" t="s">
        <v>4327</v>
      </c>
      <c r="I95" s="120" t="s">
        <v>18</v>
      </c>
      <c r="J95" s="46" t="s">
        <v>4328</v>
      </c>
      <c r="K95" s="122" t="s">
        <v>4329</v>
      </c>
      <c r="L95" s="122" t="s">
        <v>4330</v>
      </c>
      <c r="M95" s="44" t="s">
        <v>18</v>
      </c>
      <c r="N95" s="44" t="s">
        <v>18</v>
      </c>
      <c r="O95" s="44" t="s">
        <v>18</v>
      </c>
      <c r="P95" s="1276"/>
      <c r="Q95" s="1277"/>
    </row>
    <row r="96" spans="2:17" ht="33.6" customHeight="1">
      <c r="B96" s="1123" t="s">
        <v>610</v>
      </c>
      <c r="C96" s="595" t="s">
        <v>4306</v>
      </c>
      <c r="D96" s="1123" t="s">
        <v>4331</v>
      </c>
      <c r="E96" s="1124">
        <v>34564580</v>
      </c>
      <c r="F96" s="119" t="s">
        <v>469</v>
      </c>
      <c r="G96" s="119" t="s">
        <v>134</v>
      </c>
      <c r="H96" s="219" t="s">
        <v>4332</v>
      </c>
      <c r="I96" s="120" t="s">
        <v>18</v>
      </c>
      <c r="J96" s="46" t="s">
        <v>4333</v>
      </c>
      <c r="K96" s="122" t="s">
        <v>4334</v>
      </c>
      <c r="L96" s="122" t="s">
        <v>4335</v>
      </c>
      <c r="M96" s="44" t="s">
        <v>18</v>
      </c>
      <c r="N96" s="44" t="s">
        <v>19</v>
      </c>
      <c r="O96" s="44"/>
      <c r="P96" s="1276" t="s">
        <v>4336</v>
      </c>
      <c r="Q96" s="1277"/>
    </row>
    <row r="97" spans="2:17">
      <c r="B97" s="1123" t="s">
        <v>1056</v>
      </c>
      <c r="C97" s="595" t="s">
        <v>4294</v>
      </c>
      <c r="D97" s="1123" t="s">
        <v>4337</v>
      </c>
      <c r="E97" s="1124">
        <v>1061727619</v>
      </c>
      <c r="F97" s="44" t="s">
        <v>4114</v>
      </c>
      <c r="G97" s="44" t="s">
        <v>4314</v>
      </c>
      <c r="H97" s="44" t="s">
        <v>3236</v>
      </c>
      <c r="I97" s="44" t="s">
        <v>18</v>
      </c>
      <c r="J97" s="44" t="s">
        <v>4338</v>
      </c>
      <c r="K97" s="44" t="s">
        <v>4339</v>
      </c>
      <c r="L97" s="44" t="s">
        <v>4340</v>
      </c>
      <c r="M97" s="44" t="s">
        <v>18</v>
      </c>
      <c r="N97" s="44" t="s">
        <v>18</v>
      </c>
      <c r="O97" s="44"/>
      <c r="P97" s="1276" t="s">
        <v>4341</v>
      </c>
      <c r="Q97" s="1277"/>
    </row>
    <row r="98" spans="2:17">
      <c r="B98" s="213"/>
      <c r="C98" s="595"/>
      <c r="D98" s="44"/>
      <c r="E98" s="44"/>
      <c r="F98" s="44"/>
      <c r="G98" s="44"/>
      <c r="H98" s="44"/>
      <c r="I98" s="44"/>
      <c r="J98" s="44"/>
      <c r="K98" s="44"/>
      <c r="L98" s="44"/>
      <c r="M98" s="44"/>
      <c r="N98" s="44"/>
      <c r="O98" s="44"/>
      <c r="P98" s="1276"/>
      <c r="Q98" s="1277"/>
    </row>
    <row r="99" spans="2:17">
      <c r="B99" s="213"/>
      <c r="C99" s="595"/>
      <c r="D99" s="44"/>
      <c r="E99" s="44"/>
      <c r="F99" s="44"/>
      <c r="G99" s="44"/>
      <c r="H99" s="44"/>
      <c r="I99" s="44"/>
      <c r="J99" s="44"/>
      <c r="K99" s="44"/>
      <c r="L99" s="44"/>
      <c r="M99" s="44"/>
      <c r="N99" s="44"/>
      <c r="O99" s="44"/>
      <c r="P99" s="1276"/>
      <c r="Q99" s="1277"/>
    </row>
    <row r="100" spans="2:17">
      <c r="B100" s="213"/>
      <c r="C100" s="595"/>
      <c r="D100" s="44"/>
      <c r="E100" s="44"/>
      <c r="F100" s="44"/>
      <c r="G100" s="44"/>
      <c r="H100" s="44"/>
      <c r="I100" s="44"/>
      <c r="J100" s="44"/>
      <c r="K100" s="44"/>
      <c r="L100" s="44"/>
      <c r="M100" s="44"/>
      <c r="N100" s="44"/>
      <c r="O100" s="44"/>
      <c r="P100" s="1276"/>
      <c r="Q100" s="1277"/>
    </row>
    <row r="101" spans="2:17">
      <c r="B101" s="213"/>
      <c r="C101" s="595"/>
      <c r="D101" s="44"/>
      <c r="E101" s="44"/>
      <c r="F101" s="44"/>
      <c r="G101" s="44"/>
      <c r="H101" s="44"/>
      <c r="I101" s="44"/>
      <c r="J101" s="44"/>
      <c r="K101" s="44"/>
      <c r="L101" s="44"/>
      <c r="M101" s="44"/>
      <c r="N101" s="44"/>
      <c r="O101" s="44"/>
      <c r="P101" s="1276"/>
      <c r="Q101" s="1277"/>
    </row>
    <row r="102" spans="2:17">
      <c r="B102" s="213"/>
      <c r="C102" s="595"/>
      <c r="D102" s="44"/>
      <c r="E102" s="44"/>
      <c r="F102" s="44"/>
      <c r="G102" s="44"/>
      <c r="H102" s="44"/>
      <c r="I102" s="44"/>
      <c r="J102" s="44"/>
      <c r="K102" s="44"/>
      <c r="L102" s="44"/>
      <c r="M102" s="44"/>
      <c r="N102" s="44"/>
      <c r="O102" s="44"/>
      <c r="P102" s="1276"/>
      <c r="Q102" s="1277"/>
    </row>
    <row r="103" spans="2:17">
      <c r="B103" s="213"/>
      <c r="C103" s="595"/>
      <c r="D103" s="44"/>
      <c r="E103" s="44"/>
      <c r="F103" s="44"/>
      <c r="G103" s="44"/>
      <c r="H103" s="44"/>
      <c r="I103" s="44"/>
      <c r="J103" s="44"/>
      <c r="K103" s="44"/>
      <c r="L103" s="44"/>
      <c r="M103" s="44"/>
      <c r="N103" s="44"/>
      <c r="O103" s="44"/>
      <c r="P103" s="1276"/>
      <c r="Q103" s="1277"/>
    </row>
    <row r="104" spans="2:17">
      <c r="B104" s="213"/>
      <c r="C104" s="595"/>
      <c r="D104" s="44"/>
      <c r="E104" s="44"/>
      <c r="F104" s="44"/>
      <c r="G104" s="44"/>
      <c r="H104" s="44"/>
      <c r="I104" s="44"/>
      <c r="J104" s="44"/>
      <c r="K104" s="44"/>
      <c r="L104" s="44"/>
      <c r="M104" s="44"/>
      <c r="N104" s="44"/>
      <c r="O104" s="44"/>
      <c r="P104" s="1276"/>
      <c r="Q104" s="1277"/>
    </row>
    <row r="105" spans="2:17">
      <c r="B105" s="213"/>
      <c r="C105" s="595"/>
      <c r="D105" s="44"/>
      <c r="E105" s="44"/>
      <c r="F105" s="44"/>
      <c r="G105" s="44"/>
      <c r="H105" s="44"/>
      <c r="I105" s="44"/>
      <c r="J105" s="44"/>
      <c r="K105" s="44"/>
      <c r="L105" s="44"/>
      <c r="M105" s="44"/>
      <c r="N105" s="44"/>
      <c r="O105" s="44"/>
      <c r="P105" s="1276"/>
      <c r="Q105" s="1277"/>
    </row>
    <row r="106" spans="2:17">
      <c r="B106" s="213"/>
      <c r="C106" s="595"/>
      <c r="D106" s="44"/>
      <c r="E106" s="44"/>
      <c r="F106" s="44"/>
      <c r="G106" s="44"/>
      <c r="H106" s="44"/>
      <c r="I106" s="44"/>
      <c r="J106" s="44"/>
      <c r="K106" s="44"/>
      <c r="L106" s="44"/>
      <c r="M106" s="44"/>
      <c r="N106" s="44"/>
      <c r="O106" s="44"/>
      <c r="P106" s="1276"/>
      <c r="Q106" s="1277"/>
    </row>
    <row r="107" spans="2:17">
      <c r="B107" s="213"/>
      <c r="C107" s="595"/>
      <c r="D107" s="44"/>
      <c r="E107" s="44"/>
      <c r="F107" s="44"/>
      <c r="G107" s="44"/>
      <c r="H107" s="44"/>
      <c r="I107" s="44"/>
      <c r="J107" s="44"/>
      <c r="K107" s="44"/>
      <c r="L107" s="44"/>
      <c r="M107" s="44"/>
      <c r="N107" s="44"/>
      <c r="O107" s="44"/>
      <c r="P107" s="1276"/>
      <c r="Q107" s="1277"/>
    </row>
    <row r="108" spans="2:17">
      <c r="B108" s="213"/>
      <c r="C108" s="595"/>
      <c r="D108" s="44"/>
      <c r="E108" s="44"/>
      <c r="F108" s="44"/>
      <c r="G108" s="44"/>
      <c r="H108" s="44"/>
      <c r="I108" s="44"/>
      <c r="J108" s="44"/>
      <c r="K108" s="44"/>
      <c r="L108" s="44"/>
      <c r="M108" s="44"/>
      <c r="N108" s="44"/>
      <c r="O108" s="44"/>
      <c r="P108" s="1276"/>
      <c r="Q108" s="1277"/>
    </row>
    <row r="109" spans="2:17" ht="27" thickBot="1">
      <c r="B109" s="1374" t="s">
        <v>118</v>
      </c>
      <c r="C109" s="1375"/>
      <c r="D109" s="1375"/>
      <c r="E109" s="1375"/>
      <c r="F109" s="1375"/>
      <c r="G109" s="1375"/>
      <c r="H109" s="1375"/>
      <c r="I109" s="1375"/>
      <c r="J109" s="1375"/>
      <c r="K109" s="1375"/>
      <c r="L109" s="1375"/>
      <c r="M109" s="1375"/>
      <c r="N109" s="1376"/>
    </row>
    <row r="112" spans="2:17" ht="46.15" customHeight="1">
      <c r="B112" s="115" t="s">
        <v>17</v>
      </c>
      <c r="C112" s="115" t="s">
        <v>119</v>
      </c>
      <c r="D112" s="1271" t="s">
        <v>82</v>
      </c>
      <c r="E112" s="1273"/>
    </row>
    <row r="113" spans="1:26" ht="73.5" customHeight="1">
      <c r="B113" s="129" t="s">
        <v>181</v>
      </c>
      <c r="C113" s="1113" t="s">
        <v>19</v>
      </c>
      <c r="D113" s="1760" t="s">
        <v>4230</v>
      </c>
      <c r="E113" s="1761"/>
    </row>
    <row r="116" spans="1:26" ht="26.25">
      <c r="B116" s="1256" t="s">
        <v>121</v>
      </c>
      <c r="C116" s="1257"/>
      <c r="D116" s="1257"/>
      <c r="E116" s="1257"/>
      <c r="F116" s="1257"/>
      <c r="G116" s="1257"/>
      <c r="H116" s="1257"/>
      <c r="I116" s="1257"/>
      <c r="J116" s="1257"/>
      <c r="K116" s="1257"/>
      <c r="L116" s="1257"/>
      <c r="M116" s="1257"/>
      <c r="N116" s="1257"/>
      <c r="O116" s="1257"/>
      <c r="P116" s="1257"/>
    </row>
    <row r="118" spans="1:26" ht="15.75" thickBot="1"/>
    <row r="119" spans="1:26" ht="27" thickBot="1">
      <c r="B119" s="1268" t="s">
        <v>122</v>
      </c>
      <c r="C119" s="1269"/>
      <c r="D119" s="1269"/>
      <c r="E119" s="1269"/>
      <c r="F119" s="1269"/>
      <c r="G119" s="1269"/>
      <c r="H119" s="1269"/>
      <c r="I119" s="1269"/>
      <c r="J119" s="1269"/>
      <c r="K119" s="1269"/>
      <c r="L119" s="1269"/>
      <c r="M119" s="1269"/>
      <c r="N119" s="1270"/>
    </row>
    <row r="121" spans="1:26" ht="15.75" thickBot="1">
      <c r="M121" s="51"/>
      <c r="N121" s="51"/>
    </row>
    <row r="122" spans="1:26" s="15" customFormat="1" ht="109.5" customHeight="1">
      <c r="B122" s="52" t="s">
        <v>33</v>
      </c>
      <c r="C122" s="52" t="s">
        <v>34</v>
      </c>
      <c r="D122" s="52" t="s">
        <v>35</v>
      </c>
      <c r="E122" s="52" t="s">
        <v>36</v>
      </c>
      <c r="F122" s="52" t="s">
        <v>37</v>
      </c>
      <c r="G122" s="52" t="s">
        <v>38</v>
      </c>
      <c r="H122" s="52" t="s">
        <v>39</v>
      </c>
      <c r="I122" s="52" t="s">
        <v>40</v>
      </c>
      <c r="J122" s="52" t="s">
        <v>41</v>
      </c>
      <c r="K122" s="52" t="s">
        <v>42</v>
      </c>
      <c r="L122" s="52" t="s">
        <v>43</v>
      </c>
      <c r="M122" s="53" t="s">
        <v>44</v>
      </c>
      <c r="N122" s="52" t="s">
        <v>45</v>
      </c>
      <c r="O122" s="52" t="s">
        <v>46</v>
      </c>
      <c r="P122" s="54" t="s">
        <v>47</v>
      </c>
      <c r="Q122" s="54" t="s">
        <v>48</v>
      </c>
    </row>
    <row r="123" spans="1:26" s="162" customFormat="1">
      <c r="A123" s="150"/>
      <c r="B123" s="153"/>
      <c r="C123" s="152"/>
      <c r="D123" s="153"/>
      <c r="E123" s="154"/>
      <c r="F123" s="155"/>
      <c r="G123" s="155"/>
      <c r="H123" s="156"/>
      <c r="I123" s="157"/>
      <c r="J123" s="157"/>
      <c r="K123" s="159"/>
      <c r="L123" s="545"/>
      <c r="M123" s="159"/>
      <c r="N123" s="159"/>
      <c r="O123" s="160"/>
      <c r="P123" s="160"/>
      <c r="Q123" s="174"/>
      <c r="R123" s="175"/>
      <c r="S123" s="175"/>
      <c r="T123" s="175"/>
      <c r="U123" s="175"/>
      <c r="V123" s="175"/>
      <c r="W123" s="175"/>
      <c r="X123" s="175"/>
      <c r="Y123" s="175"/>
      <c r="Z123" s="175"/>
    </row>
    <row r="124" spans="1:26" s="162" customFormat="1">
      <c r="A124" s="150"/>
      <c r="B124" s="153"/>
      <c r="C124" s="152"/>
      <c r="D124" s="153"/>
      <c r="E124" s="154"/>
      <c r="F124" s="155"/>
      <c r="G124" s="155"/>
      <c r="H124" s="156"/>
      <c r="I124" s="157"/>
      <c r="J124" s="157"/>
      <c r="K124" s="159"/>
      <c r="L124" s="545"/>
      <c r="M124" s="159"/>
      <c r="N124" s="159"/>
      <c r="O124" s="160"/>
      <c r="P124" s="160"/>
      <c r="Q124" s="174"/>
      <c r="R124" s="175"/>
      <c r="S124" s="175"/>
      <c r="T124" s="175"/>
      <c r="U124" s="175"/>
      <c r="V124" s="175"/>
      <c r="W124" s="175"/>
      <c r="X124" s="175"/>
      <c r="Y124" s="175"/>
      <c r="Z124" s="175"/>
    </row>
    <row r="125" spans="1:26" s="162" customFormat="1">
      <c r="A125" s="150"/>
      <c r="B125" s="153"/>
      <c r="C125" s="152"/>
      <c r="D125" s="153"/>
      <c r="E125" s="154"/>
      <c r="F125" s="155"/>
      <c r="G125" s="155"/>
      <c r="H125" s="155"/>
      <c r="I125" s="157"/>
      <c r="J125" s="157"/>
      <c r="K125" s="159"/>
      <c r="L125" s="157"/>
      <c r="M125" s="159"/>
      <c r="N125" s="159"/>
      <c r="O125" s="160"/>
      <c r="P125" s="160"/>
      <c r="Q125" s="174"/>
      <c r="R125" s="175"/>
      <c r="S125" s="175"/>
      <c r="T125" s="175"/>
      <c r="U125" s="175"/>
      <c r="V125" s="175"/>
      <c r="W125" s="175"/>
      <c r="X125" s="175"/>
      <c r="Y125" s="175"/>
      <c r="Z125" s="175"/>
    </row>
    <row r="126" spans="1:26" s="162" customFormat="1">
      <c r="A126" s="150"/>
      <c r="B126" s="153"/>
      <c r="C126" s="152"/>
      <c r="D126" s="153"/>
      <c r="E126" s="154"/>
      <c r="F126" s="155"/>
      <c r="G126" s="155"/>
      <c r="H126" s="155"/>
      <c r="I126" s="157"/>
      <c r="J126" s="157"/>
      <c r="K126" s="157"/>
      <c r="L126" s="157"/>
      <c r="M126" s="173"/>
      <c r="N126" s="173"/>
      <c r="O126" s="160"/>
      <c r="P126" s="160"/>
      <c r="Q126" s="174"/>
      <c r="R126" s="175"/>
      <c r="S126" s="175"/>
      <c r="T126" s="175"/>
      <c r="U126" s="175"/>
      <c r="V126" s="175"/>
      <c r="W126" s="175"/>
      <c r="X126" s="175"/>
      <c r="Y126" s="175"/>
      <c r="Z126" s="175"/>
    </row>
    <row r="127" spans="1:26" s="162" customFormat="1">
      <c r="A127" s="150"/>
      <c r="B127" s="153"/>
      <c r="C127" s="152"/>
      <c r="D127" s="153"/>
      <c r="E127" s="154"/>
      <c r="F127" s="155"/>
      <c r="G127" s="155"/>
      <c r="H127" s="155"/>
      <c r="I127" s="157"/>
      <c r="J127" s="157"/>
      <c r="K127" s="157"/>
      <c r="L127" s="157"/>
      <c r="M127" s="173"/>
      <c r="N127" s="173"/>
      <c r="O127" s="160"/>
      <c r="P127" s="160"/>
      <c r="Q127" s="174"/>
      <c r="R127" s="175"/>
      <c r="S127" s="175"/>
      <c r="T127" s="175"/>
      <c r="U127" s="175"/>
      <c r="V127" s="175"/>
      <c r="W127" s="175"/>
      <c r="X127" s="175"/>
      <c r="Y127" s="175"/>
      <c r="Z127" s="175"/>
    </row>
    <row r="128" spans="1:26" s="162" customFormat="1">
      <c r="A128" s="150"/>
      <c r="B128" s="153"/>
      <c r="C128" s="152"/>
      <c r="D128" s="153"/>
      <c r="E128" s="154"/>
      <c r="F128" s="155"/>
      <c r="G128" s="155"/>
      <c r="H128" s="155"/>
      <c r="I128" s="157"/>
      <c r="J128" s="157"/>
      <c r="K128" s="157"/>
      <c r="L128" s="157"/>
      <c r="M128" s="173"/>
      <c r="N128" s="173"/>
      <c r="O128" s="160"/>
      <c r="P128" s="160"/>
      <c r="Q128" s="174"/>
      <c r="R128" s="175"/>
      <c r="S128" s="175"/>
      <c r="T128" s="175"/>
      <c r="U128" s="175"/>
      <c r="V128" s="175"/>
      <c r="W128" s="175"/>
      <c r="X128" s="175"/>
      <c r="Y128" s="175"/>
      <c r="Z128" s="175"/>
    </row>
    <row r="129" spans="1:17" s="162" customFormat="1">
      <c r="A129" s="150"/>
      <c r="B129" s="151" t="s">
        <v>28</v>
      </c>
      <c r="C129" s="152"/>
      <c r="D129" s="153"/>
      <c r="E129" s="154"/>
      <c r="F129" s="155"/>
      <c r="G129" s="155"/>
      <c r="H129" s="155"/>
      <c r="I129" s="157"/>
      <c r="J129" s="157"/>
      <c r="K129" s="158">
        <f>SUM(K123:K128)</f>
        <v>0</v>
      </c>
      <c r="L129" s="158">
        <f>SUM(L123:L128)</f>
        <v>0</v>
      </c>
      <c r="M129" s="185">
        <f>SUM(M123:M128)</f>
        <v>0</v>
      </c>
      <c r="N129" s="158">
        <f>SUM(N123:N128)</f>
        <v>0</v>
      </c>
      <c r="O129" s="160"/>
      <c r="P129" s="160"/>
      <c r="Q129" s="161"/>
    </row>
    <row r="130" spans="1:17">
      <c r="B130" s="112"/>
      <c r="C130" s="112"/>
      <c r="D130" s="112"/>
      <c r="E130" s="163"/>
      <c r="F130" s="112"/>
      <c r="G130" s="112"/>
      <c r="H130" s="112"/>
      <c r="I130" s="112"/>
      <c r="J130" s="112"/>
      <c r="K130" s="112"/>
      <c r="L130" s="112"/>
      <c r="M130" s="112"/>
      <c r="N130" s="112"/>
      <c r="O130" s="112"/>
      <c r="P130" s="112"/>
    </row>
    <row r="131" spans="1:17" ht="18.75">
      <c r="B131" s="166" t="s">
        <v>123</v>
      </c>
      <c r="C131" s="176">
        <f>+K129</f>
        <v>0</v>
      </c>
      <c r="H131" s="168"/>
      <c r="I131" s="168"/>
      <c r="J131" s="168"/>
      <c r="K131" s="168"/>
      <c r="L131" s="168"/>
      <c r="M131" s="168"/>
      <c r="N131" s="112"/>
      <c r="O131" s="112"/>
      <c r="P131" s="112"/>
    </row>
    <row r="133" spans="1:17" ht="15.75" thickBot="1"/>
    <row r="134" spans="1:17" ht="37.15" customHeight="1" thickBot="1">
      <c r="B134" s="177" t="s">
        <v>124</v>
      </c>
      <c r="C134" s="142" t="s">
        <v>125</v>
      </c>
      <c r="D134" s="177" t="s">
        <v>27</v>
      </c>
      <c r="E134" s="142" t="s">
        <v>126</v>
      </c>
    </row>
    <row r="135" spans="1:17" ht="41.45" customHeight="1">
      <c r="B135" s="178" t="s">
        <v>127</v>
      </c>
      <c r="C135" s="179">
        <v>20</v>
      </c>
      <c r="D135" s="179">
        <v>0</v>
      </c>
      <c r="E135" s="1282">
        <f>+D135+D136+D137</f>
        <v>0</v>
      </c>
    </row>
    <row r="136" spans="1:17">
      <c r="B136" s="178" t="s">
        <v>128</v>
      </c>
      <c r="C136" s="118">
        <v>30</v>
      </c>
      <c r="D136" s="605">
        <v>0</v>
      </c>
      <c r="E136" s="1283"/>
    </row>
    <row r="137" spans="1:17" ht="15.75" thickBot="1">
      <c r="B137" s="178" t="s">
        <v>129</v>
      </c>
      <c r="C137" s="180">
        <v>40</v>
      </c>
      <c r="D137" s="180">
        <v>0</v>
      </c>
      <c r="E137" s="1284"/>
    </row>
    <row r="139" spans="1:17" ht="15.75" thickBot="1"/>
    <row r="140" spans="1:17" ht="27" thickBot="1">
      <c r="B140" s="1268" t="s">
        <v>130</v>
      </c>
      <c r="C140" s="1269"/>
      <c r="D140" s="1269"/>
      <c r="E140" s="1269"/>
      <c r="F140" s="1269"/>
      <c r="G140" s="1269"/>
      <c r="H140" s="1269"/>
      <c r="I140" s="1269"/>
      <c r="J140" s="1269"/>
      <c r="K140" s="1269"/>
      <c r="L140" s="1269"/>
      <c r="M140" s="1269"/>
      <c r="N140" s="1270"/>
    </row>
    <row r="142" spans="1:17" ht="76.5" customHeight="1">
      <c r="B142" s="114" t="s">
        <v>92</v>
      </c>
      <c r="C142" s="114" t="s">
        <v>93</v>
      </c>
      <c r="D142" s="114" t="s">
        <v>94</v>
      </c>
      <c r="E142" s="114" t="s">
        <v>95</v>
      </c>
      <c r="F142" s="114" t="s">
        <v>96</v>
      </c>
      <c r="G142" s="114" t="s">
        <v>97</v>
      </c>
      <c r="H142" s="114" t="s">
        <v>98</v>
      </c>
      <c r="I142" s="114" t="s">
        <v>99</v>
      </c>
      <c r="J142" s="1271" t="s">
        <v>100</v>
      </c>
      <c r="K142" s="1272"/>
      <c r="L142" s="1273"/>
      <c r="M142" s="114" t="s">
        <v>101</v>
      </c>
      <c r="N142" s="114" t="s">
        <v>102</v>
      </c>
      <c r="O142" s="114" t="s">
        <v>103</v>
      </c>
      <c r="P142" s="1271" t="s">
        <v>82</v>
      </c>
      <c r="Q142" s="1273"/>
    </row>
    <row r="143" spans="1:17" ht="60.75" customHeight="1">
      <c r="B143" s="213"/>
      <c r="C143" s="213"/>
      <c r="D143" s="119"/>
      <c r="E143" s="119"/>
      <c r="F143" s="119"/>
      <c r="G143" s="119"/>
      <c r="H143" s="119"/>
      <c r="I143" s="120"/>
      <c r="J143" s="46"/>
      <c r="K143" s="188"/>
      <c r="L143" s="122"/>
      <c r="M143" s="44"/>
      <c r="N143" s="44"/>
      <c r="O143" s="44"/>
      <c r="P143" s="1276"/>
      <c r="Q143" s="1277"/>
    </row>
    <row r="144" spans="1:17" ht="60.75" customHeight="1">
      <c r="B144" s="213"/>
      <c r="C144" s="213"/>
      <c r="D144" s="119"/>
      <c r="E144" s="119"/>
      <c r="F144" s="119"/>
      <c r="G144" s="119"/>
      <c r="H144" s="119"/>
      <c r="I144" s="120"/>
      <c r="J144" s="46"/>
      <c r="K144" s="188"/>
      <c r="L144" s="122"/>
      <c r="M144" s="44"/>
      <c r="N144" s="44"/>
      <c r="O144" s="44"/>
      <c r="P144" s="605"/>
      <c r="Q144" s="605"/>
    </row>
    <row r="145" spans="2:17" ht="33.6" customHeight="1">
      <c r="B145" s="213"/>
      <c r="C145" s="213"/>
      <c r="D145" s="119"/>
      <c r="E145" s="119"/>
      <c r="F145" s="119"/>
      <c r="G145" s="119"/>
      <c r="H145" s="119"/>
      <c r="I145" s="120"/>
      <c r="J145" s="46"/>
      <c r="K145" s="122"/>
      <c r="L145" s="122"/>
      <c r="M145" s="44"/>
      <c r="N145" s="44"/>
      <c r="O145" s="44"/>
      <c r="P145" s="1281"/>
      <c r="Q145" s="1281"/>
    </row>
    <row r="148" spans="2:17" ht="15.75" thickBot="1"/>
    <row r="149" spans="2:17" ht="54" customHeight="1">
      <c r="B149" s="615" t="s">
        <v>17</v>
      </c>
      <c r="C149" s="615" t="s">
        <v>124</v>
      </c>
      <c r="D149" s="114" t="s">
        <v>125</v>
      </c>
      <c r="E149" s="615" t="s">
        <v>27</v>
      </c>
      <c r="F149" s="142" t="s">
        <v>138</v>
      </c>
      <c r="G149" s="143"/>
    </row>
    <row r="150" spans="2:17" ht="120.75" customHeight="1">
      <c r="B150" s="1285" t="s">
        <v>139</v>
      </c>
      <c r="C150" s="144" t="s">
        <v>140</v>
      </c>
      <c r="D150" s="605">
        <v>25</v>
      </c>
      <c r="E150" s="605"/>
      <c r="F150" s="1286">
        <f>+E150+E151+E152</f>
        <v>0</v>
      </c>
      <c r="G150" s="145"/>
    </row>
    <row r="151" spans="2:17" ht="76.150000000000006" customHeight="1">
      <c r="B151" s="1285"/>
      <c r="C151" s="144" t="s">
        <v>141</v>
      </c>
      <c r="D151" s="602">
        <v>25</v>
      </c>
      <c r="E151" s="605"/>
      <c r="F151" s="1287"/>
      <c r="G151" s="145"/>
    </row>
    <row r="152" spans="2:17" ht="69" customHeight="1">
      <c r="B152" s="1285"/>
      <c r="C152" s="144" t="s">
        <v>142</v>
      </c>
      <c r="D152" s="605">
        <v>10</v>
      </c>
      <c r="E152" s="605"/>
      <c r="F152" s="1288"/>
      <c r="G152" s="145"/>
    </row>
    <row r="153" spans="2:17">
      <c r="C153"/>
    </row>
    <row r="156" spans="2:17">
      <c r="B156" s="42" t="s">
        <v>143</v>
      </c>
    </row>
    <row r="159" spans="2:17">
      <c r="B159" s="43" t="s">
        <v>17</v>
      </c>
      <c r="C159" s="43" t="s">
        <v>26</v>
      </c>
      <c r="D159" s="615" t="s">
        <v>27</v>
      </c>
      <c r="E159" s="615" t="s">
        <v>28</v>
      </c>
    </row>
    <row r="160" spans="2:17" ht="28.5">
      <c r="B160" s="49" t="s">
        <v>144</v>
      </c>
      <c r="C160" s="50">
        <v>40</v>
      </c>
      <c r="D160" s="605">
        <f>+E135</f>
        <v>0</v>
      </c>
      <c r="E160" s="1265">
        <f>+D160+D161</f>
        <v>0</v>
      </c>
    </row>
    <row r="161" spans="2:5" ht="42.75">
      <c r="B161" s="49" t="s">
        <v>145</v>
      </c>
      <c r="C161" s="50">
        <v>60</v>
      </c>
      <c r="D161" s="605">
        <f>+F150</f>
        <v>0</v>
      </c>
      <c r="E161" s="1266"/>
    </row>
  </sheetData>
  <mergeCells count="59">
    <mergeCell ref="E160:E161"/>
    <mergeCell ref="B140:N140"/>
    <mergeCell ref="J142:L142"/>
    <mergeCell ref="P142:Q142"/>
    <mergeCell ref="P143:Q143"/>
    <mergeCell ref="P145:Q145"/>
    <mergeCell ref="B150:B152"/>
    <mergeCell ref="F150:F152"/>
    <mergeCell ref="E135:E137"/>
    <mergeCell ref="P103:Q103"/>
    <mergeCell ref="P104:Q104"/>
    <mergeCell ref="P105:Q105"/>
    <mergeCell ref="P106:Q106"/>
    <mergeCell ref="P107:Q107"/>
    <mergeCell ref="P108:Q108"/>
    <mergeCell ref="B109:N109"/>
    <mergeCell ref="D112:E112"/>
    <mergeCell ref="D113:E113"/>
    <mergeCell ref="B116:P116"/>
    <mergeCell ref="B119:N119"/>
    <mergeCell ref="P102:Q102"/>
    <mergeCell ref="P89:Q89"/>
    <mergeCell ref="P90:Q90"/>
    <mergeCell ref="P92:Q92"/>
    <mergeCell ref="P93:Q93"/>
    <mergeCell ref="P95:Q95"/>
    <mergeCell ref="P96:Q96"/>
    <mergeCell ref="P97:Q97"/>
    <mergeCell ref="P98:Q98"/>
    <mergeCell ref="P99:Q99"/>
    <mergeCell ref="P100:Q100"/>
    <mergeCell ref="P101:Q101"/>
    <mergeCell ref="J88:L88"/>
    <mergeCell ref="P88:Q88"/>
    <mergeCell ref="C65:N65"/>
    <mergeCell ref="B67:N67"/>
    <mergeCell ref="O70:P70"/>
    <mergeCell ref="O71:P71"/>
    <mergeCell ref="O72:P72"/>
    <mergeCell ref="O73:P73"/>
    <mergeCell ref="O74:P74"/>
    <mergeCell ref="O75:P75"/>
    <mergeCell ref="O76:P76"/>
    <mergeCell ref="O77:P77"/>
    <mergeCell ref="B83:N83"/>
    <mergeCell ref="B61:B62"/>
    <mergeCell ref="C61:C62"/>
    <mergeCell ref="D61:E61"/>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77 A65573 IS65573 SO65573 ACK65573 AMG65573 AWC65573 BFY65573 BPU65573 BZQ65573 CJM65573 CTI65573 DDE65573 DNA65573 DWW65573 EGS65573 EQO65573 FAK65573 FKG65573 FUC65573 GDY65573 GNU65573 GXQ65573 HHM65573 HRI65573 IBE65573 ILA65573 IUW65573 JES65573 JOO65573 JYK65573 KIG65573 KSC65573 LBY65573 LLU65573 LVQ65573 MFM65573 MPI65573 MZE65573 NJA65573 NSW65573 OCS65573 OMO65573 OWK65573 PGG65573 PQC65573 PZY65573 QJU65573 QTQ65573 RDM65573 RNI65573 RXE65573 SHA65573 SQW65573 TAS65573 TKO65573 TUK65573 UEG65573 UOC65573 UXY65573 VHU65573 VRQ65573 WBM65573 WLI65573 WVE65573 A131109 IS131109 SO131109 ACK131109 AMG131109 AWC131109 BFY131109 BPU131109 BZQ131109 CJM131109 CTI131109 DDE131109 DNA131109 DWW131109 EGS131109 EQO131109 FAK131109 FKG131109 FUC131109 GDY131109 GNU131109 GXQ131109 HHM131109 HRI131109 IBE131109 ILA131109 IUW131109 JES131109 JOO131109 JYK131109 KIG131109 KSC131109 LBY131109 LLU131109 LVQ131109 MFM131109 MPI131109 MZE131109 NJA131109 NSW131109 OCS131109 OMO131109 OWK131109 PGG131109 PQC131109 PZY131109 QJU131109 QTQ131109 RDM131109 RNI131109 RXE131109 SHA131109 SQW131109 TAS131109 TKO131109 TUK131109 UEG131109 UOC131109 UXY131109 VHU131109 VRQ131109 WBM131109 WLI131109 WVE131109 A196645 IS196645 SO196645 ACK196645 AMG196645 AWC196645 BFY196645 BPU196645 BZQ196645 CJM196645 CTI196645 DDE196645 DNA196645 DWW196645 EGS196645 EQO196645 FAK196645 FKG196645 FUC196645 GDY196645 GNU196645 GXQ196645 HHM196645 HRI196645 IBE196645 ILA196645 IUW196645 JES196645 JOO196645 JYK196645 KIG196645 KSC196645 LBY196645 LLU196645 LVQ196645 MFM196645 MPI196645 MZE196645 NJA196645 NSW196645 OCS196645 OMO196645 OWK196645 PGG196645 PQC196645 PZY196645 QJU196645 QTQ196645 RDM196645 RNI196645 RXE196645 SHA196645 SQW196645 TAS196645 TKO196645 TUK196645 UEG196645 UOC196645 UXY196645 VHU196645 VRQ196645 WBM196645 WLI196645 WVE196645 A262181 IS262181 SO262181 ACK262181 AMG262181 AWC262181 BFY262181 BPU262181 BZQ262181 CJM262181 CTI262181 DDE262181 DNA262181 DWW262181 EGS262181 EQO262181 FAK262181 FKG262181 FUC262181 GDY262181 GNU262181 GXQ262181 HHM262181 HRI262181 IBE262181 ILA262181 IUW262181 JES262181 JOO262181 JYK262181 KIG262181 KSC262181 LBY262181 LLU262181 LVQ262181 MFM262181 MPI262181 MZE262181 NJA262181 NSW262181 OCS262181 OMO262181 OWK262181 PGG262181 PQC262181 PZY262181 QJU262181 QTQ262181 RDM262181 RNI262181 RXE262181 SHA262181 SQW262181 TAS262181 TKO262181 TUK262181 UEG262181 UOC262181 UXY262181 VHU262181 VRQ262181 WBM262181 WLI262181 WVE262181 A327717 IS327717 SO327717 ACK327717 AMG327717 AWC327717 BFY327717 BPU327717 BZQ327717 CJM327717 CTI327717 DDE327717 DNA327717 DWW327717 EGS327717 EQO327717 FAK327717 FKG327717 FUC327717 GDY327717 GNU327717 GXQ327717 HHM327717 HRI327717 IBE327717 ILA327717 IUW327717 JES327717 JOO327717 JYK327717 KIG327717 KSC327717 LBY327717 LLU327717 LVQ327717 MFM327717 MPI327717 MZE327717 NJA327717 NSW327717 OCS327717 OMO327717 OWK327717 PGG327717 PQC327717 PZY327717 QJU327717 QTQ327717 RDM327717 RNI327717 RXE327717 SHA327717 SQW327717 TAS327717 TKO327717 TUK327717 UEG327717 UOC327717 UXY327717 VHU327717 VRQ327717 WBM327717 WLI327717 WVE327717 A393253 IS393253 SO393253 ACK393253 AMG393253 AWC393253 BFY393253 BPU393253 BZQ393253 CJM393253 CTI393253 DDE393253 DNA393253 DWW393253 EGS393253 EQO393253 FAK393253 FKG393253 FUC393253 GDY393253 GNU393253 GXQ393253 HHM393253 HRI393253 IBE393253 ILA393253 IUW393253 JES393253 JOO393253 JYK393253 KIG393253 KSC393253 LBY393253 LLU393253 LVQ393253 MFM393253 MPI393253 MZE393253 NJA393253 NSW393253 OCS393253 OMO393253 OWK393253 PGG393253 PQC393253 PZY393253 QJU393253 QTQ393253 RDM393253 RNI393253 RXE393253 SHA393253 SQW393253 TAS393253 TKO393253 TUK393253 UEG393253 UOC393253 UXY393253 VHU393253 VRQ393253 WBM393253 WLI393253 WVE393253 A458789 IS458789 SO458789 ACK458789 AMG458789 AWC458789 BFY458789 BPU458789 BZQ458789 CJM458789 CTI458789 DDE458789 DNA458789 DWW458789 EGS458789 EQO458789 FAK458789 FKG458789 FUC458789 GDY458789 GNU458789 GXQ458789 HHM458789 HRI458789 IBE458789 ILA458789 IUW458789 JES458789 JOO458789 JYK458789 KIG458789 KSC458789 LBY458789 LLU458789 LVQ458789 MFM458789 MPI458789 MZE458789 NJA458789 NSW458789 OCS458789 OMO458789 OWK458789 PGG458789 PQC458789 PZY458789 QJU458789 QTQ458789 RDM458789 RNI458789 RXE458789 SHA458789 SQW458789 TAS458789 TKO458789 TUK458789 UEG458789 UOC458789 UXY458789 VHU458789 VRQ458789 WBM458789 WLI458789 WVE458789 A524325 IS524325 SO524325 ACK524325 AMG524325 AWC524325 BFY524325 BPU524325 BZQ524325 CJM524325 CTI524325 DDE524325 DNA524325 DWW524325 EGS524325 EQO524325 FAK524325 FKG524325 FUC524325 GDY524325 GNU524325 GXQ524325 HHM524325 HRI524325 IBE524325 ILA524325 IUW524325 JES524325 JOO524325 JYK524325 KIG524325 KSC524325 LBY524325 LLU524325 LVQ524325 MFM524325 MPI524325 MZE524325 NJA524325 NSW524325 OCS524325 OMO524325 OWK524325 PGG524325 PQC524325 PZY524325 QJU524325 QTQ524325 RDM524325 RNI524325 RXE524325 SHA524325 SQW524325 TAS524325 TKO524325 TUK524325 UEG524325 UOC524325 UXY524325 VHU524325 VRQ524325 WBM524325 WLI524325 WVE524325 A589861 IS589861 SO589861 ACK589861 AMG589861 AWC589861 BFY589861 BPU589861 BZQ589861 CJM589861 CTI589861 DDE589861 DNA589861 DWW589861 EGS589861 EQO589861 FAK589861 FKG589861 FUC589861 GDY589861 GNU589861 GXQ589861 HHM589861 HRI589861 IBE589861 ILA589861 IUW589861 JES589861 JOO589861 JYK589861 KIG589861 KSC589861 LBY589861 LLU589861 LVQ589861 MFM589861 MPI589861 MZE589861 NJA589861 NSW589861 OCS589861 OMO589861 OWK589861 PGG589861 PQC589861 PZY589861 QJU589861 QTQ589861 RDM589861 RNI589861 RXE589861 SHA589861 SQW589861 TAS589861 TKO589861 TUK589861 UEG589861 UOC589861 UXY589861 VHU589861 VRQ589861 WBM589861 WLI589861 WVE589861 A655397 IS655397 SO655397 ACK655397 AMG655397 AWC655397 BFY655397 BPU655397 BZQ655397 CJM655397 CTI655397 DDE655397 DNA655397 DWW655397 EGS655397 EQO655397 FAK655397 FKG655397 FUC655397 GDY655397 GNU655397 GXQ655397 HHM655397 HRI655397 IBE655397 ILA655397 IUW655397 JES655397 JOO655397 JYK655397 KIG655397 KSC655397 LBY655397 LLU655397 LVQ655397 MFM655397 MPI655397 MZE655397 NJA655397 NSW655397 OCS655397 OMO655397 OWK655397 PGG655397 PQC655397 PZY655397 QJU655397 QTQ655397 RDM655397 RNI655397 RXE655397 SHA655397 SQW655397 TAS655397 TKO655397 TUK655397 UEG655397 UOC655397 UXY655397 VHU655397 VRQ655397 WBM655397 WLI655397 WVE655397 A720933 IS720933 SO720933 ACK720933 AMG720933 AWC720933 BFY720933 BPU720933 BZQ720933 CJM720933 CTI720933 DDE720933 DNA720933 DWW720933 EGS720933 EQO720933 FAK720933 FKG720933 FUC720933 GDY720933 GNU720933 GXQ720933 HHM720933 HRI720933 IBE720933 ILA720933 IUW720933 JES720933 JOO720933 JYK720933 KIG720933 KSC720933 LBY720933 LLU720933 LVQ720933 MFM720933 MPI720933 MZE720933 NJA720933 NSW720933 OCS720933 OMO720933 OWK720933 PGG720933 PQC720933 PZY720933 QJU720933 QTQ720933 RDM720933 RNI720933 RXE720933 SHA720933 SQW720933 TAS720933 TKO720933 TUK720933 UEG720933 UOC720933 UXY720933 VHU720933 VRQ720933 WBM720933 WLI720933 WVE720933 A786469 IS786469 SO786469 ACK786469 AMG786469 AWC786469 BFY786469 BPU786469 BZQ786469 CJM786469 CTI786469 DDE786469 DNA786469 DWW786469 EGS786469 EQO786469 FAK786469 FKG786469 FUC786469 GDY786469 GNU786469 GXQ786469 HHM786469 HRI786469 IBE786469 ILA786469 IUW786469 JES786469 JOO786469 JYK786469 KIG786469 KSC786469 LBY786469 LLU786469 LVQ786469 MFM786469 MPI786469 MZE786469 NJA786469 NSW786469 OCS786469 OMO786469 OWK786469 PGG786469 PQC786469 PZY786469 QJU786469 QTQ786469 RDM786469 RNI786469 RXE786469 SHA786469 SQW786469 TAS786469 TKO786469 TUK786469 UEG786469 UOC786469 UXY786469 VHU786469 VRQ786469 WBM786469 WLI786469 WVE786469 A852005 IS852005 SO852005 ACK852005 AMG852005 AWC852005 BFY852005 BPU852005 BZQ852005 CJM852005 CTI852005 DDE852005 DNA852005 DWW852005 EGS852005 EQO852005 FAK852005 FKG852005 FUC852005 GDY852005 GNU852005 GXQ852005 HHM852005 HRI852005 IBE852005 ILA852005 IUW852005 JES852005 JOO852005 JYK852005 KIG852005 KSC852005 LBY852005 LLU852005 LVQ852005 MFM852005 MPI852005 MZE852005 NJA852005 NSW852005 OCS852005 OMO852005 OWK852005 PGG852005 PQC852005 PZY852005 QJU852005 QTQ852005 RDM852005 RNI852005 RXE852005 SHA852005 SQW852005 TAS852005 TKO852005 TUK852005 UEG852005 UOC852005 UXY852005 VHU852005 VRQ852005 WBM852005 WLI852005 WVE852005 A917541 IS917541 SO917541 ACK917541 AMG917541 AWC917541 BFY917541 BPU917541 BZQ917541 CJM917541 CTI917541 DDE917541 DNA917541 DWW917541 EGS917541 EQO917541 FAK917541 FKG917541 FUC917541 GDY917541 GNU917541 GXQ917541 HHM917541 HRI917541 IBE917541 ILA917541 IUW917541 JES917541 JOO917541 JYK917541 KIG917541 KSC917541 LBY917541 LLU917541 LVQ917541 MFM917541 MPI917541 MZE917541 NJA917541 NSW917541 OCS917541 OMO917541 OWK917541 PGG917541 PQC917541 PZY917541 QJU917541 QTQ917541 RDM917541 RNI917541 RXE917541 SHA917541 SQW917541 TAS917541 TKO917541 TUK917541 UEG917541 UOC917541 UXY917541 VHU917541 VRQ917541 WBM917541 WLI917541 WVE917541 A983077 IS983077 SO983077 ACK983077 AMG983077 AWC983077 BFY983077 BPU983077 BZQ983077 CJM983077 CTI983077 DDE983077 DNA983077 DWW983077 EGS983077 EQO983077 FAK983077 FKG983077 FUC983077 GDY983077 GNU983077 GXQ983077 HHM983077 HRI983077 IBE983077 ILA983077 IUW983077 JES983077 JOO983077 JYK983077 KIG983077 KSC983077 LBY983077 LLU983077 LVQ983077 MFM983077 MPI983077 MZE983077 NJA983077 NSW983077 OCS983077 OMO983077 OWK983077 PGG983077 PQC983077 PZY983077 QJU983077 QTQ983077 RDM983077 RNI983077 RXE983077 SHA983077 SQW983077 TAS983077 TKO983077 TUK983077 UEG983077 UOC983077 UXY983077 VHU983077 VRQ983077 WBM983077 WLI98307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7 WLL983077 C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C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C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C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C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C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C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C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C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C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C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C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C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C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C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2:Z161"/>
  <sheetViews>
    <sheetView zoomScale="80" zoomScaleNormal="80" workbookViewId="0">
      <selection activeCell="B14" sqref="B14:C21"/>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9.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4175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4342</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16</v>
      </c>
      <c r="E15" s="20">
        <v>835312400</v>
      </c>
      <c r="F15" s="208">
        <v>400</v>
      </c>
      <c r="G15" s="779"/>
      <c r="I15" s="23"/>
      <c r="J15" s="23"/>
      <c r="K15" s="23"/>
      <c r="L15" s="23"/>
      <c r="M15" s="23"/>
      <c r="N15" s="16"/>
    </row>
    <row r="16" spans="2:16">
      <c r="B16" s="1262"/>
      <c r="C16" s="1262"/>
      <c r="D16" s="613"/>
      <c r="E16" s="20"/>
      <c r="F16" s="208"/>
      <c r="G16" s="779"/>
      <c r="I16" s="23"/>
      <c r="J16" s="23"/>
      <c r="K16" s="23"/>
      <c r="L16" s="23"/>
      <c r="M16" s="23"/>
      <c r="N16" s="16"/>
    </row>
    <row r="17" spans="1:14">
      <c r="B17" s="1262"/>
      <c r="C17" s="1262"/>
      <c r="D17" s="613"/>
      <c r="E17" s="20"/>
      <c r="F17" s="208"/>
      <c r="G17" s="779"/>
      <c r="I17" s="23"/>
      <c r="J17" s="23"/>
      <c r="K17" s="23"/>
      <c r="L17" s="23"/>
      <c r="M17" s="23"/>
      <c r="N17" s="16"/>
    </row>
    <row r="18" spans="1:14">
      <c r="B18" s="1262"/>
      <c r="C18" s="1262"/>
      <c r="D18" s="613"/>
      <c r="E18" s="24"/>
      <c r="F18" s="208"/>
      <c r="G18" s="779"/>
      <c r="H18" s="25"/>
      <c r="I18" s="23"/>
      <c r="J18" s="23"/>
      <c r="K18" s="23"/>
      <c r="L18" s="23"/>
      <c r="M18" s="23"/>
      <c r="N18" s="26"/>
    </row>
    <row r="19" spans="1:14">
      <c r="B19" s="1262"/>
      <c r="C19" s="1262"/>
      <c r="D19" s="613"/>
      <c r="E19" s="24"/>
      <c r="F19" s="208"/>
      <c r="G19" s="779"/>
      <c r="H19" s="25"/>
      <c r="I19" s="27"/>
      <c r="J19" s="27"/>
      <c r="K19" s="27"/>
      <c r="L19" s="27"/>
      <c r="M19" s="27"/>
      <c r="N19" s="26"/>
    </row>
    <row r="20" spans="1:14">
      <c r="B20" s="1262"/>
      <c r="C20" s="1262"/>
      <c r="D20" s="613"/>
      <c r="E20" s="24"/>
      <c r="F20" s="208"/>
      <c r="G20" s="779"/>
      <c r="H20" s="25"/>
      <c r="I20" s="15"/>
      <c r="J20" s="15"/>
      <c r="K20" s="15"/>
      <c r="L20" s="15"/>
      <c r="M20" s="15"/>
      <c r="N20" s="26"/>
    </row>
    <row r="21" spans="1:14">
      <c r="B21" s="1262"/>
      <c r="C21" s="1262"/>
      <c r="D21" s="613"/>
      <c r="E21" s="24"/>
      <c r="F21" s="208"/>
      <c r="G21" s="779"/>
      <c r="H21" s="25"/>
      <c r="I21" s="15"/>
      <c r="J21" s="15"/>
      <c r="K21" s="15"/>
      <c r="L21" s="15"/>
      <c r="M21" s="15"/>
      <c r="N21" s="26"/>
    </row>
    <row r="22" spans="1:14" ht="15.75" thickBot="1">
      <c r="B22" s="1263" t="s">
        <v>13</v>
      </c>
      <c r="C22" s="1264"/>
      <c r="D22" s="613"/>
      <c r="E22" s="28">
        <v>835312400</v>
      </c>
      <c r="F22" s="645">
        <v>400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1235">
        <f>+F22*0.8</f>
        <v>320</v>
      </c>
      <c r="D24" s="647"/>
      <c r="E24" s="1236">
        <f>E22</f>
        <v>835312400</v>
      </c>
      <c r="F24" s="37"/>
      <c r="G24" s="37"/>
      <c r="H24" s="37"/>
      <c r="I24" s="38"/>
      <c r="J24" s="38"/>
      <c r="K24" s="38"/>
      <c r="L24" s="38"/>
      <c r="M24" s="38"/>
    </row>
    <row r="25" spans="1:14">
      <c r="A25" s="773"/>
      <c r="C25" s="646"/>
      <c r="D25" s="647"/>
      <c r="E25" s="648"/>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605"/>
      <c r="D30" s="605" t="s">
        <v>184</v>
      </c>
      <c r="E30"/>
      <c r="F30"/>
      <c r="G30"/>
      <c r="H30"/>
      <c r="I30" s="15"/>
      <c r="J30" s="15"/>
      <c r="K30" s="15"/>
      <c r="L30" s="15"/>
      <c r="M30" s="15"/>
      <c r="N30" s="16"/>
    </row>
    <row r="31" spans="1:14">
      <c r="A31" s="773"/>
      <c r="B31" s="44" t="s">
        <v>21</v>
      </c>
      <c r="C31" s="605" t="s">
        <v>184</v>
      </c>
      <c r="D31" s="605"/>
      <c r="E31"/>
      <c r="F31"/>
      <c r="G31"/>
      <c r="H31"/>
      <c r="I31" s="15"/>
      <c r="J31" s="15"/>
      <c r="K31" s="15"/>
      <c r="L31" s="15"/>
      <c r="M31" s="15"/>
      <c r="N31" s="16"/>
    </row>
    <row r="32" spans="1:14">
      <c r="A32" s="773"/>
      <c r="B32" s="44" t="s">
        <v>22</v>
      </c>
      <c r="C32" s="605"/>
      <c r="D32" s="605" t="s">
        <v>184</v>
      </c>
      <c r="E32"/>
      <c r="F32"/>
      <c r="G32"/>
      <c r="H32"/>
      <c r="I32" s="15"/>
      <c r="J32" s="15"/>
      <c r="K32" s="15"/>
      <c r="L32" s="15"/>
      <c r="M32" s="15"/>
      <c r="N32" s="16"/>
    </row>
    <row r="33" spans="1:17">
      <c r="A33" s="773"/>
      <c r="B33" s="44" t="s">
        <v>23</v>
      </c>
      <c r="C33" s="605"/>
      <c r="D33" s="605" t="s">
        <v>184</v>
      </c>
      <c r="E33"/>
      <c r="F33"/>
      <c r="G33"/>
      <c r="H33"/>
      <c r="I33" s="15"/>
      <c r="J33" s="15"/>
      <c r="K33" s="15"/>
      <c r="L33" s="15"/>
      <c r="M33" s="15"/>
      <c r="N33" s="16"/>
    </row>
    <row r="34" spans="1:17">
      <c r="A34" s="773"/>
      <c r="B34" s="46" t="s">
        <v>24</v>
      </c>
      <c r="C34" s="46"/>
      <c r="D34" s="47" t="s">
        <v>184</v>
      </c>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42.75">
      <c r="A41" s="773"/>
      <c r="B41" s="49" t="s">
        <v>30</v>
      </c>
      <c r="C41" s="50">
        <v>60</v>
      </c>
      <c r="D41" s="605">
        <f>+F160</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c r="B49" s="153" t="s">
        <v>4176</v>
      </c>
      <c r="C49" s="152" t="s">
        <v>4177</v>
      </c>
      <c r="D49" s="152" t="s">
        <v>4177</v>
      </c>
      <c r="E49" s="159" t="s">
        <v>4178</v>
      </c>
      <c r="F49" s="155" t="s">
        <v>4179</v>
      </c>
      <c r="G49" s="184">
        <v>0.6</v>
      </c>
      <c r="H49" s="156">
        <v>40323</v>
      </c>
      <c r="I49" s="156">
        <v>40573</v>
      </c>
      <c r="J49" s="157"/>
      <c r="K49" s="159">
        <v>0</v>
      </c>
      <c r="L49" s="159"/>
      <c r="M49" s="159">
        <v>850</v>
      </c>
      <c r="N49" s="159">
        <v>100</v>
      </c>
      <c r="O49" s="160">
        <v>583643937</v>
      </c>
      <c r="P49" s="711">
        <v>29</v>
      </c>
      <c r="Q49" s="174" t="s">
        <v>4180</v>
      </c>
      <c r="R49" s="175"/>
      <c r="S49" s="175"/>
      <c r="T49" s="175"/>
      <c r="U49" s="175"/>
      <c r="V49" s="175"/>
      <c r="W49" s="175"/>
      <c r="X49" s="175"/>
      <c r="Y49" s="175"/>
      <c r="Z49" s="175"/>
    </row>
    <row r="50" spans="1:26" s="162" customFormat="1" ht="60">
      <c r="A50" s="150"/>
      <c r="B50" s="153" t="s">
        <v>4176</v>
      </c>
      <c r="C50" s="152" t="s">
        <v>4181</v>
      </c>
      <c r="D50" s="152" t="s">
        <v>4181</v>
      </c>
      <c r="E50" s="159" t="s">
        <v>4182</v>
      </c>
      <c r="F50" s="155" t="s">
        <v>4183</v>
      </c>
      <c r="G50" s="184">
        <v>1</v>
      </c>
      <c r="H50" s="156">
        <v>40534</v>
      </c>
      <c r="I50" s="156">
        <v>40838</v>
      </c>
      <c r="J50" s="157"/>
      <c r="K50" s="159">
        <v>0</v>
      </c>
      <c r="L50" s="159"/>
      <c r="M50" s="159">
        <v>1270</v>
      </c>
      <c r="N50" s="159">
        <v>100</v>
      </c>
      <c r="O50" s="160">
        <v>190500000</v>
      </c>
      <c r="P50" s="160">
        <v>7</v>
      </c>
      <c r="Q50" s="174" t="s">
        <v>4184</v>
      </c>
      <c r="R50" s="175"/>
      <c r="S50" s="175"/>
      <c r="T50" s="175"/>
      <c r="U50" s="175"/>
      <c r="V50" s="175"/>
      <c r="W50" s="175"/>
      <c r="X50" s="175"/>
      <c r="Y50" s="175"/>
      <c r="Z50" s="175"/>
    </row>
    <row r="51" spans="1:26" s="162" customFormat="1" ht="60">
      <c r="A51" s="150"/>
      <c r="B51" s="153" t="s">
        <v>4176</v>
      </c>
      <c r="C51" s="152" t="s">
        <v>4185</v>
      </c>
      <c r="D51" s="152" t="s">
        <v>4185</v>
      </c>
      <c r="E51" s="159" t="s">
        <v>4186</v>
      </c>
      <c r="F51" s="155" t="s">
        <v>4187</v>
      </c>
      <c r="G51" s="184">
        <v>1</v>
      </c>
      <c r="H51" s="156">
        <v>38511</v>
      </c>
      <c r="I51" s="156">
        <v>38876</v>
      </c>
      <c r="J51" s="157"/>
      <c r="K51" s="769">
        <v>0</v>
      </c>
      <c r="L51" s="159"/>
      <c r="M51" s="159">
        <v>1200</v>
      </c>
      <c r="N51" s="159">
        <v>100</v>
      </c>
      <c r="O51" s="160">
        <v>180000000</v>
      </c>
      <c r="P51" s="160">
        <v>11</v>
      </c>
      <c r="Q51" s="174" t="s">
        <v>4184</v>
      </c>
      <c r="R51" s="175"/>
      <c r="S51" s="175"/>
      <c r="T51" s="175"/>
      <c r="U51" s="175"/>
      <c r="V51" s="175"/>
      <c r="W51" s="175"/>
      <c r="X51" s="175"/>
      <c r="Y51" s="175"/>
      <c r="Z51" s="175"/>
    </row>
    <row r="52" spans="1:26" s="162" customFormat="1" ht="60">
      <c r="A52" s="150"/>
      <c r="B52" s="153" t="s">
        <v>4176</v>
      </c>
      <c r="C52" s="152" t="s">
        <v>4188</v>
      </c>
      <c r="D52" s="152" t="s">
        <v>4188</v>
      </c>
      <c r="E52" s="159" t="s">
        <v>4189</v>
      </c>
      <c r="F52" s="155" t="s">
        <v>4187</v>
      </c>
      <c r="G52" s="184">
        <v>1</v>
      </c>
      <c r="H52" s="156">
        <v>39071</v>
      </c>
      <c r="I52" s="156">
        <v>39375</v>
      </c>
      <c r="J52" s="157"/>
      <c r="K52" s="159">
        <v>0</v>
      </c>
      <c r="L52" s="157"/>
      <c r="M52" s="159">
        <v>1200</v>
      </c>
      <c r="N52" s="159">
        <v>100</v>
      </c>
      <c r="O52" s="160">
        <v>180000000</v>
      </c>
      <c r="P52" s="160">
        <v>5</v>
      </c>
      <c r="Q52" s="174" t="s">
        <v>4184</v>
      </c>
      <c r="R52" s="175"/>
      <c r="S52" s="175"/>
      <c r="T52" s="175"/>
      <c r="U52" s="175"/>
      <c r="V52" s="175"/>
      <c r="W52" s="175"/>
      <c r="X52" s="175"/>
      <c r="Y52" s="175"/>
      <c r="Z52" s="175"/>
    </row>
    <row r="53" spans="1:26" s="162" customFormat="1" ht="72">
      <c r="A53" s="150"/>
      <c r="B53" s="153" t="s">
        <v>4176</v>
      </c>
      <c r="C53" s="152" t="s">
        <v>4190</v>
      </c>
      <c r="D53" s="152" t="s">
        <v>4190</v>
      </c>
      <c r="E53" s="159" t="s">
        <v>4191</v>
      </c>
      <c r="F53" s="155" t="s">
        <v>4192</v>
      </c>
      <c r="G53" s="184">
        <v>1</v>
      </c>
      <c r="H53" s="156">
        <v>40161</v>
      </c>
      <c r="I53" s="156">
        <v>40891</v>
      </c>
      <c r="J53" s="157"/>
      <c r="K53" s="159">
        <v>0</v>
      </c>
      <c r="L53" s="545"/>
      <c r="M53" s="159">
        <v>1500</v>
      </c>
      <c r="N53" s="159">
        <v>100</v>
      </c>
      <c r="O53" s="1120" t="s">
        <v>4193</v>
      </c>
      <c r="P53" s="160">
        <v>9</v>
      </c>
      <c r="Q53" s="174" t="s">
        <v>4184</v>
      </c>
      <c r="R53" s="175"/>
      <c r="S53" s="175"/>
      <c r="T53" s="175"/>
      <c r="U53" s="175"/>
      <c r="V53" s="175"/>
      <c r="W53" s="175"/>
      <c r="X53" s="175"/>
      <c r="Y53" s="175"/>
      <c r="Z53" s="175"/>
    </row>
    <row r="54" spans="1:26" s="162" customFormat="1" ht="60">
      <c r="A54" s="150"/>
      <c r="B54" s="153" t="s">
        <v>4176</v>
      </c>
      <c r="C54" s="152" t="s">
        <v>4194</v>
      </c>
      <c r="D54" s="152" t="s">
        <v>4194</v>
      </c>
      <c r="E54" s="159" t="s">
        <v>4195</v>
      </c>
      <c r="F54" s="155" t="s">
        <v>4196</v>
      </c>
      <c r="G54" s="184">
        <v>1</v>
      </c>
      <c r="H54" s="156">
        <v>40709</v>
      </c>
      <c r="I54" s="156">
        <v>40881</v>
      </c>
      <c r="J54" s="157"/>
      <c r="K54" s="159">
        <v>0</v>
      </c>
      <c r="L54" s="545"/>
      <c r="M54" s="159">
        <v>120</v>
      </c>
      <c r="N54" s="159">
        <f>120*100/668</f>
        <v>17.964071856287426</v>
      </c>
      <c r="O54" s="160">
        <v>23500000</v>
      </c>
      <c r="P54" s="160">
        <v>6</v>
      </c>
      <c r="Q54" s="174" t="s">
        <v>4184</v>
      </c>
      <c r="R54" s="175"/>
      <c r="S54" s="175"/>
      <c r="T54" s="175"/>
      <c r="U54" s="175"/>
      <c r="V54" s="175"/>
      <c r="W54" s="175"/>
      <c r="X54" s="175"/>
      <c r="Y54" s="175"/>
      <c r="Z54" s="175"/>
    </row>
    <row r="55" spans="1:26" s="162" customFormat="1">
      <c r="A55" s="150"/>
      <c r="B55" s="153"/>
      <c r="C55" s="152"/>
      <c r="D55" s="153"/>
      <c r="E55" s="154"/>
      <c r="F55" s="155"/>
      <c r="G55" s="184"/>
      <c r="H55" s="156"/>
      <c r="I55" s="157"/>
      <c r="J55" s="157"/>
      <c r="K55" s="159"/>
      <c r="L55" s="545"/>
      <c r="M55" s="159"/>
      <c r="N55" s="159"/>
      <c r="O55" s="160"/>
      <c r="P55" s="160"/>
      <c r="Q55" s="174"/>
      <c r="R55" s="175"/>
      <c r="S55" s="175"/>
      <c r="T55" s="175"/>
      <c r="U55" s="175"/>
      <c r="V55" s="175"/>
      <c r="W55" s="175"/>
      <c r="X55" s="175"/>
      <c r="Y55" s="175"/>
      <c r="Z55" s="175"/>
    </row>
    <row r="56" spans="1:26" s="162" customFormat="1">
      <c r="A56" s="150"/>
      <c r="B56" s="153"/>
      <c r="C56" s="152"/>
      <c r="D56" s="153"/>
      <c r="E56" s="154"/>
      <c r="F56" s="155"/>
      <c r="G56" s="155"/>
      <c r="H56" s="156"/>
      <c r="I56" s="157"/>
      <c r="J56" s="157"/>
      <c r="K56" s="159"/>
      <c r="L56" s="545"/>
      <c r="M56" s="159"/>
      <c r="N56" s="159"/>
      <c r="O56" s="160"/>
      <c r="P56" s="160"/>
      <c r="Q56" s="174"/>
      <c r="R56" s="175"/>
      <c r="S56" s="175"/>
      <c r="T56" s="175"/>
      <c r="U56" s="175"/>
      <c r="V56" s="175"/>
      <c r="W56" s="175"/>
      <c r="X56" s="175"/>
      <c r="Y56" s="175"/>
      <c r="Z56" s="175"/>
    </row>
    <row r="57" spans="1:26" s="162" customFormat="1">
      <c r="A57" s="150"/>
      <c r="B57" s="153"/>
      <c r="C57" s="152"/>
      <c r="D57" s="153"/>
      <c r="E57" s="154"/>
      <c r="F57" s="155"/>
      <c r="G57" s="155"/>
      <c r="H57" s="156"/>
      <c r="I57" s="157"/>
      <c r="J57" s="157"/>
      <c r="K57" s="159"/>
      <c r="L57" s="545"/>
      <c r="M57" s="159"/>
      <c r="N57" s="159"/>
      <c r="O57" s="160"/>
      <c r="P57" s="160"/>
      <c r="Q57" s="174"/>
      <c r="R57" s="175"/>
      <c r="S57" s="175"/>
      <c r="T57" s="175"/>
      <c r="U57" s="175"/>
      <c r="V57" s="175"/>
      <c r="W57" s="175"/>
      <c r="X57" s="175"/>
      <c r="Y57" s="175"/>
      <c r="Z57" s="175"/>
    </row>
    <row r="58" spans="1:26" s="162" customFormat="1">
      <c r="A58" s="150"/>
      <c r="B58" s="153"/>
      <c r="C58" s="152"/>
      <c r="D58" s="153"/>
      <c r="E58" s="154"/>
      <c r="F58" s="155"/>
      <c r="G58" s="155"/>
      <c r="H58" s="155"/>
      <c r="I58" s="157"/>
      <c r="J58" s="157"/>
      <c r="K58" s="159"/>
      <c r="L58" s="157"/>
      <c r="M58" s="159"/>
      <c r="N58" s="159"/>
      <c r="O58" s="160"/>
      <c r="P58" s="160"/>
      <c r="Q58" s="174"/>
      <c r="R58" s="175"/>
      <c r="S58" s="175"/>
      <c r="T58" s="175"/>
      <c r="U58" s="175"/>
      <c r="V58" s="175"/>
      <c r="W58" s="175"/>
      <c r="X58" s="175"/>
      <c r="Y58" s="175"/>
      <c r="Z58" s="175"/>
    </row>
    <row r="59" spans="1:26" s="162" customFormat="1">
      <c r="A59" s="150"/>
      <c r="B59" s="151" t="s">
        <v>28</v>
      </c>
      <c r="C59" s="152"/>
      <c r="D59" s="153"/>
      <c r="E59" s="154"/>
      <c r="F59" s="155"/>
      <c r="G59" s="155"/>
      <c r="H59" s="155"/>
      <c r="I59" s="157"/>
      <c r="J59" s="157"/>
      <c r="K59" s="158">
        <f>SUM(K49:K58)</f>
        <v>0</v>
      </c>
      <c r="L59" s="158">
        <f>SUM(L49:L55)</f>
        <v>0</v>
      </c>
      <c r="M59" s="185">
        <f>SUM(M49:M58)</f>
        <v>6140</v>
      </c>
      <c r="N59" s="158">
        <f>SUM(N49:N56)</f>
        <v>517.96407185628743</v>
      </c>
      <c r="O59" s="160"/>
      <c r="P59" s="160"/>
      <c r="Q59" s="161"/>
    </row>
    <row r="60" spans="1:26" s="112" customFormat="1">
      <c r="E60" s="163"/>
    </row>
    <row r="61" spans="1:26" s="112" customFormat="1">
      <c r="B61" s="1253" t="s">
        <v>60</v>
      </c>
      <c r="C61" s="1253" t="s">
        <v>61</v>
      </c>
      <c r="D61" s="1255" t="s">
        <v>62</v>
      </c>
      <c r="E61" s="1255"/>
    </row>
    <row r="62" spans="1:26" s="112" customFormat="1">
      <c r="B62" s="1254"/>
      <c r="C62" s="1254"/>
      <c r="D62" s="625" t="s">
        <v>63</v>
      </c>
      <c r="E62" s="165" t="s">
        <v>64</v>
      </c>
    </row>
    <row r="63" spans="1:26" s="112" customFormat="1" ht="30.6" customHeight="1">
      <c r="B63" s="166" t="s">
        <v>65</v>
      </c>
      <c r="C63" s="167">
        <f>+K59</f>
        <v>0</v>
      </c>
      <c r="D63" s="118"/>
      <c r="E63" s="118" t="s">
        <v>186</v>
      </c>
      <c r="F63" s="168"/>
      <c r="G63" s="168"/>
      <c r="H63" s="168"/>
      <c r="I63" s="168"/>
      <c r="J63" s="168"/>
      <c r="K63" s="168"/>
      <c r="L63" s="168"/>
      <c r="M63" s="168"/>
    </row>
    <row r="64" spans="1:26" s="112" customFormat="1" ht="30" customHeight="1">
      <c r="B64" s="166" t="s">
        <v>66</v>
      </c>
      <c r="C64" s="167">
        <f>+M59</f>
        <v>6140</v>
      </c>
      <c r="D64" s="118" t="s">
        <v>186</v>
      </c>
      <c r="E64" s="118"/>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ht="44.25" customHeight="1">
      <c r="B71" s="119"/>
      <c r="C71" s="119"/>
      <c r="D71" s="188"/>
      <c r="E71" s="120"/>
      <c r="F71" s="121"/>
      <c r="G71" s="121"/>
      <c r="H71" s="121"/>
      <c r="I71" s="122"/>
      <c r="J71" s="122"/>
      <c r="K71" s="44"/>
      <c r="L71" s="44"/>
      <c r="M71" s="44"/>
      <c r="N71" s="44"/>
      <c r="O71" s="1276" t="s">
        <v>4197</v>
      </c>
      <c r="P71" s="1277"/>
      <c r="Q71" s="44" t="s">
        <v>19</v>
      </c>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119"/>
      <c r="C76" s="119"/>
      <c r="D76" s="120"/>
      <c r="E76" s="120"/>
      <c r="F76" s="121"/>
      <c r="G76" s="121"/>
      <c r="H76" s="121"/>
      <c r="I76" s="122"/>
      <c r="J76" s="122"/>
      <c r="K76" s="44"/>
      <c r="L76" s="44"/>
      <c r="M76" s="44"/>
      <c r="N76" s="44"/>
      <c r="O76" s="1278"/>
      <c r="P76" s="1279"/>
      <c r="Q76" s="44"/>
    </row>
    <row r="77" spans="2:17">
      <c r="B77" s="44"/>
      <c r="C77" s="44"/>
      <c r="D77" s="44"/>
      <c r="E77" s="44"/>
      <c r="F77" s="44"/>
      <c r="G77" s="44"/>
      <c r="H77" s="44"/>
      <c r="I77" s="44"/>
      <c r="J77" s="44"/>
      <c r="K77" s="44"/>
      <c r="L77" s="44"/>
      <c r="M77" s="44"/>
      <c r="N77" s="44"/>
      <c r="O77" s="1278"/>
      <c r="P77" s="1279"/>
      <c r="Q77" s="44"/>
    </row>
    <row r="78" spans="2:17">
      <c r="B78" s="1" t="s">
        <v>88</v>
      </c>
    </row>
    <row r="79" spans="2:17">
      <c r="B79" s="1" t="s">
        <v>89</v>
      </c>
    </row>
    <row r="80" spans="2:17">
      <c r="B80" s="1" t="s">
        <v>90</v>
      </c>
    </row>
    <row r="82" spans="2:17" ht="15.75" thickBot="1"/>
    <row r="83" spans="2:17" ht="27" thickBot="1">
      <c r="B83" s="1268" t="s">
        <v>91</v>
      </c>
      <c r="C83" s="1269"/>
      <c r="D83" s="1269"/>
      <c r="E83" s="1269"/>
      <c r="F83" s="1269"/>
      <c r="G83" s="1269"/>
      <c r="H83" s="1269"/>
      <c r="I83" s="1269"/>
      <c r="J83" s="1269"/>
      <c r="K83" s="1269"/>
      <c r="L83" s="1269"/>
      <c r="M83" s="1269"/>
      <c r="N83" s="1270"/>
    </row>
    <row r="88" spans="2:17" ht="76.5" customHeight="1">
      <c r="B88" s="114" t="s">
        <v>92</v>
      </c>
      <c r="C88" s="114" t="s">
        <v>93</v>
      </c>
      <c r="D88" s="114" t="s">
        <v>94</v>
      </c>
      <c r="E88" s="114" t="s">
        <v>95</v>
      </c>
      <c r="F88" s="114" t="s">
        <v>96</v>
      </c>
      <c r="G88" s="114" t="s">
        <v>97</v>
      </c>
      <c r="H88" s="114" t="s">
        <v>98</v>
      </c>
      <c r="I88" s="114" t="s">
        <v>99</v>
      </c>
      <c r="J88" s="1271" t="s">
        <v>100</v>
      </c>
      <c r="K88" s="1272"/>
      <c r="L88" s="1273"/>
      <c r="M88" s="114" t="s">
        <v>101</v>
      </c>
      <c r="N88" s="114" t="s">
        <v>102</v>
      </c>
      <c r="O88" s="114" t="s">
        <v>103</v>
      </c>
      <c r="P88" s="1271" t="s">
        <v>82</v>
      </c>
      <c r="Q88" s="1273"/>
    </row>
    <row r="89" spans="2:17" ht="60.75" customHeight="1">
      <c r="B89" s="1123" t="s">
        <v>610</v>
      </c>
      <c r="C89" s="595"/>
      <c r="D89" s="1123" t="s">
        <v>4343</v>
      </c>
      <c r="E89" s="1124">
        <v>25483797</v>
      </c>
      <c r="F89" s="119" t="s">
        <v>114</v>
      </c>
      <c r="G89" s="119" t="s">
        <v>4344</v>
      </c>
      <c r="H89" s="119" t="s">
        <v>4345</v>
      </c>
      <c r="I89" s="120" t="s">
        <v>4345</v>
      </c>
      <c r="J89" s="46" t="s">
        <v>4346</v>
      </c>
      <c r="K89" s="188" t="s">
        <v>4347</v>
      </c>
      <c r="L89" s="188" t="s">
        <v>4348</v>
      </c>
      <c r="M89" s="44" t="s">
        <v>18</v>
      </c>
      <c r="N89" s="44" t="s">
        <v>19</v>
      </c>
      <c r="O89" s="44"/>
      <c r="P89" s="1276" t="s">
        <v>4349</v>
      </c>
      <c r="Q89" s="1277"/>
    </row>
    <row r="90" spans="2:17" ht="33.6" customHeight="1">
      <c r="B90" s="1123" t="s">
        <v>1056</v>
      </c>
      <c r="C90" s="595"/>
      <c r="D90" s="1123" t="s">
        <v>4350</v>
      </c>
      <c r="E90" s="1124">
        <v>25618614</v>
      </c>
      <c r="F90" s="119" t="s">
        <v>114</v>
      </c>
      <c r="G90" s="119" t="s">
        <v>134</v>
      </c>
      <c r="H90" s="219">
        <v>39255</v>
      </c>
      <c r="I90" s="120">
        <v>135635</v>
      </c>
      <c r="J90" s="46" t="s">
        <v>4351</v>
      </c>
      <c r="K90" s="122" t="s">
        <v>4352</v>
      </c>
      <c r="L90" s="122" t="s">
        <v>4353</v>
      </c>
      <c r="M90" s="44" t="s">
        <v>18</v>
      </c>
      <c r="N90" s="44" t="s">
        <v>18</v>
      </c>
      <c r="O90" s="44"/>
      <c r="P90" s="1276" t="s">
        <v>4354</v>
      </c>
      <c r="Q90" s="1277"/>
    </row>
    <row r="91" spans="2:17" ht="33.6" customHeight="1">
      <c r="B91" s="1123" t="s">
        <v>1056</v>
      </c>
      <c r="C91" s="595"/>
      <c r="D91" s="1123" t="s">
        <v>4355</v>
      </c>
      <c r="E91" s="1124">
        <v>25280598</v>
      </c>
      <c r="F91" s="119" t="s">
        <v>4356</v>
      </c>
      <c r="G91" s="119" t="s">
        <v>353</v>
      </c>
      <c r="H91" s="119"/>
      <c r="I91" s="120" t="s">
        <v>223</v>
      </c>
      <c r="J91" s="46" t="s">
        <v>4357</v>
      </c>
      <c r="K91" s="122" t="s">
        <v>4358</v>
      </c>
      <c r="L91" s="122" t="s">
        <v>4359</v>
      </c>
      <c r="M91" s="44" t="s">
        <v>18</v>
      </c>
      <c r="N91" s="44" t="s">
        <v>19</v>
      </c>
      <c r="O91" s="44"/>
      <c r="P91" s="1276" t="s">
        <v>4360</v>
      </c>
      <c r="Q91" s="1277"/>
    </row>
    <row r="92" spans="2:17" ht="33.6" customHeight="1">
      <c r="B92" s="213"/>
      <c r="C92" s="595"/>
      <c r="D92" s="119"/>
      <c r="E92" s="119"/>
      <c r="F92" s="119"/>
      <c r="G92" s="119"/>
      <c r="H92" s="119"/>
      <c r="I92" s="120"/>
      <c r="J92" s="46"/>
      <c r="K92" s="122"/>
      <c r="L92" s="122"/>
      <c r="M92" s="44"/>
      <c r="N92" s="44"/>
      <c r="O92" s="44"/>
      <c r="P92" s="1276"/>
      <c r="Q92" s="1277"/>
    </row>
    <row r="93" spans="2:17" ht="33.6" customHeight="1">
      <c r="B93" s="213"/>
      <c r="C93" s="595"/>
      <c r="D93" s="119"/>
      <c r="E93" s="119"/>
      <c r="F93" s="119"/>
      <c r="G93" s="119"/>
      <c r="H93" s="119"/>
      <c r="I93" s="120"/>
      <c r="J93" s="46"/>
      <c r="K93" s="122"/>
      <c r="L93" s="122"/>
      <c r="M93" s="44"/>
      <c r="N93" s="44"/>
      <c r="O93" s="44"/>
      <c r="P93" s="1276"/>
      <c r="Q93" s="1277"/>
    </row>
    <row r="94" spans="2:17" ht="33.6" customHeight="1">
      <c r="B94" s="213"/>
      <c r="C94" s="595"/>
      <c r="D94" s="119"/>
      <c r="E94" s="119"/>
      <c r="F94" s="119"/>
      <c r="G94" s="119"/>
      <c r="H94" s="119"/>
      <c r="I94" s="120"/>
      <c r="J94" s="46"/>
      <c r="K94" s="122"/>
      <c r="L94" s="122"/>
      <c r="M94" s="44"/>
      <c r="N94" s="44"/>
      <c r="O94" s="44"/>
      <c r="P94" s="1276"/>
      <c r="Q94" s="1277"/>
    </row>
    <row r="95" spans="2:17" ht="33.6" customHeight="1">
      <c r="B95" s="213"/>
      <c r="C95" s="595"/>
      <c r="D95" s="119"/>
      <c r="E95" s="119"/>
      <c r="F95" s="119"/>
      <c r="G95" s="119"/>
      <c r="H95" s="119"/>
      <c r="I95" s="120"/>
      <c r="J95" s="46"/>
      <c r="K95" s="122"/>
      <c r="L95" s="122"/>
      <c r="M95" s="44"/>
      <c r="N95" s="44"/>
      <c r="O95" s="44"/>
      <c r="P95" s="1276"/>
      <c r="Q95" s="1277"/>
    </row>
    <row r="96" spans="2:17" ht="33.6" customHeight="1">
      <c r="B96" s="213"/>
      <c r="C96" s="595"/>
      <c r="D96" s="119"/>
      <c r="E96" s="119"/>
      <c r="F96" s="119"/>
      <c r="G96" s="119"/>
      <c r="H96" s="119"/>
      <c r="I96" s="120"/>
      <c r="J96" s="46"/>
      <c r="K96" s="122"/>
      <c r="L96" s="122"/>
      <c r="M96" s="44"/>
      <c r="N96" s="44"/>
      <c r="O96" s="44"/>
      <c r="P96" s="1276"/>
      <c r="Q96" s="1277"/>
    </row>
    <row r="97" spans="2:17">
      <c r="B97" s="213"/>
      <c r="C97" s="595"/>
      <c r="D97" s="44"/>
      <c r="E97" s="44"/>
      <c r="F97" s="44"/>
      <c r="G97" s="44"/>
      <c r="H97" s="44"/>
      <c r="I97" s="44"/>
      <c r="J97" s="44"/>
      <c r="K97" s="44"/>
      <c r="L97" s="44"/>
      <c r="M97" s="44"/>
      <c r="N97" s="44"/>
      <c r="O97" s="44"/>
      <c r="P97" s="1276"/>
      <c r="Q97" s="1277"/>
    </row>
    <row r="98" spans="2:17">
      <c r="B98" s="213"/>
      <c r="C98" s="595"/>
      <c r="D98" s="44"/>
      <c r="E98" s="44"/>
      <c r="F98" s="44"/>
      <c r="G98" s="44"/>
      <c r="H98" s="44"/>
      <c r="I98" s="44"/>
      <c r="J98" s="44"/>
      <c r="K98" s="44"/>
      <c r="L98" s="44"/>
      <c r="M98" s="44"/>
      <c r="N98" s="44"/>
      <c r="O98" s="44"/>
      <c r="P98" s="1276"/>
      <c r="Q98" s="1277"/>
    </row>
    <row r="99" spans="2:17">
      <c r="B99" s="213"/>
      <c r="C99" s="595"/>
      <c r="D99" s="44"/>
      <c r="E99" s="44"/>
      <c r="F99" s="44"/>
      <c r="G99" s="44"/>
      <c r="H99" s="44"/>
      <c r="I99" s="44"/>
      <c r="J99" s="44"/>
      <c r="K99" s="44"/>
      <c r="L99" s="44"/>
      <c r="M99" s="44"/>
      <c r="N99" s="44"/>
      <c r="O99" s="44"/>
      <c r="P99" s="1276"/>
      <c r="Q99" s="1277"/>
    </row>
    <row r="100" spans="2:17">
      <c r="B100" s="213"/>
      <c r="C100" s="595"/>
      <c r="D100" s="44"/>
      <c r="E100" s="44"/>
      <c r="F100" s="44"/>
      <c r="G100" s="44"/>
      <c r="H100" s="44"/>
      <c r="I100" s="44"/>
      <c r="J100" s="44"/>
      <c r="K100" s="44"/>
      <c r="L100" s="44"/>
      <c r="M100" s="44"/>
      <c r="N100" s="44"/>
      <c r="O100" s="44"/>
      <c r="P100" s="1276"/>
      <c r="Q100" s="1277"/>
    </row>
    <row r="101" spans="2:17">
      <c r="B101" s="213"/>
      <c r="C101" s="595"/>
      <c r="D101" s="44"/>
      <c r="E101" s="44"/>
      <c r="F101" s="44"/>
      <c r="G101" s="44"/>
      <c r="H101" s="44"/>
      <c r="I101" s="44"/>
      <c r="J101" s="44"/>
      <c r="K101" s="44"/>
      <c r="L101" s="44"/>
      <c r="M101" s="44"/>
      <c r="N101" s="44"/>
      <c r="O101" s="44"/>
      <c r="P101" s="1276"/>
      <c r="Q101" s="1277"/>
    </row>
    <row r="102" spans="2:17">
      <c r="B102" s="213"/>
      <c r="C102" s="595"/>
      <c r="D102" s="44"/>
      <c r="E102" s="44"/>
      <c r="F102" s="44"/>
      <c r="G102" s="44"/>
      <c r="H102" s="44"/>
      <c r="I102" s="44"/>
      <c r="J102" s="44"/>
      <c r="K102" s="44"/>
      <c r="L102" s="44"/>
      <c r="M102" s="44"/>
      <c r="N102" s="44"/>
      <c r="O102" s="44"/>
      <c r="P102" s="1276"/>
      <c r="Q102" s="1277"/>
    </row>
    <row r="103" spans="2:17">
      <c r="B103" s="213"/>
      <c r="C103" s="595"/>
      <c r="D103" s="44"/>
      <c r="E103" s="44"/>
      <c r="F103" s="44"/>
      <c r="G103" s="44"/>
      <c r="H103" s="44"/>
      <c r="I103" s="44"/>
      <c r="J103" s="44"/>
      <c r="K103" s="44"/>
      <c r="L103" s="44"/>
      <c r="M103" s="44"/>
      <c r="N103" s="44"/>
      <c r="O103" s="44"/>
      <c r="P103" s="1276"/>
      <c r="Q103" s="1277"/>
    </row>
    <row r="104" spans="2:17">
      <c r="B104" s="213"/>
      <c r="C104" s="595"/>
      <c r="D104" s="44"/>
      <c r="E104" s="44"/>
      <c r="F104" s="44"/>
      <c r="G104" s="44"/>
      <c r="H104" s="44"/>
      <c r="I104" s="44"/>
      <c r="J104" s="44"/>
      <c r="K104" s="44"/>
      <c r="L104" s="44"/>
      <c r="M104" s="44"/>
      <c r="N104" s="44"/>
      <c r="O104" s="44"/>
      <c r="P104" s="1276"/>
      <c r="Q104" s="1277"/>
    </row>
    <row r="105" spans="2:17">
      <c r="B105" s="213"/>
      <c r="C105" s="595"/>
      <c r="D105" s="44"/>
      <c r="E105" s="44"/>
      <c r="F105" s="44"/>
      <c r="G105" s="44"/>
      <c r="H105" s="44"/>
      <c r="I105" s="44"/>
      <c r="J105" s="44"/>
      <c r="K105" s="44"/>
      <c r="L105" s="44"/>
      <c r="M105" s="44"/>
      <c r="N105" s="44"/>
      <c r="O105" s="44"/>
      <c r="P105" s="1276"/>
      <c r="Q105" s="1277"/>
    </row>
    <row r="106" spans="2:17">
      <c r="B106" s="213"/>
      <c r="C106" s="595"/>
      <c r="D106" s="44"/>
      <c r="E106" s="44"/>
      <c r="F106" s="44"/>
      <c r="G106" s="44"/>
      <c r="H106" s="44"/>
      <c r="I106" s="44"/>
      <c r="J106" s="44"/>
      <c r="K106" s="44"/>
      <c r="L106" s="44"/>
      <c r="M106" s="44"/>
      <c r="N106" s="44"/>
      <c r="O106" s="44"/>
      <c r="P106" s="1276"/>
      <c r="Q106" s="1277"/>
    </row>
    <row r="107" spans="2:17">
      <c r="B107" s="213"/>
      <c r="C107" s="595"/>
      <c r="D107" s="44"/>
      <c r="E107" s="44"/>
      <c r="F107" s="44"/>
      <c r="G107" s="44"/>
      <c r="H107" s="44"/>
      <c r="I107" s="44"/>
      <c r="J107" s="44"/>
      <c r="K107" s="44"/>
      <c r="L107" s="44"/>
      <c r="M107" s="44"/>
      <c r="N107" s="44"/>
      <c r="O107" s="44"/>
      <c r="P107" s="1276"/>
      <c r="Q107" s="1277"/>
    </row>
    <row r="108" spans="2:17">
      <c r="B108" s="213"/>
      <c r="C108" s="595"/>
      <c r="D108" s="44"/>
      <c r="E108" s="44"/>
      <c r="F108" s="44"/>
      <c r="G108" s="44"/>
      <c r="H108" s="44"/>
      <c r="I108" s="44"/>
      <c r="J108" s="44"/>
      <c r="K108" s="44"/>
      <c r="L108" s="44"/>
      <c r="M108" s="44"/>
      <c r="N108" s="44"/>
      <c r="O108" s="44"/>
      <c r="P108" s="1276"/>
      <c r="Q108" s="1277"/>
    </row>
    <row r="109" spans="2:17" ht="27" thickBot="1">
      <c r="B109" s="1374" t="s">
        <v>118</v>
      </c>
      <c r="C109" s="1375"/>
      <c r="D109" s="1375"/>
      <c r="E109" s="1375"/>
      <c r="F109" s="1375"/>
      <c r="G109" s="1375"/>
      <c r="H109" s="1375"/>
      <c r="I109" s="1375"/>
      <c r="J109" s="1375"/>
      <c r="K109" s="1375"/>
      <c r="L109" s="1375"/>
      <c r="M109" s="1375"/>
      <c r="N109" s="1376"/>
    </row>
    <row r="112" spans="2:17" ht="46.15" customHeight="1">
      <c r="B112" s="115" t="s">
        <v>17</v>
      </c>
      <c r="C112" s="115" t="s">
        <v>119</v>
      </c>
      <c r="D112" s="1271" t="s">
        <v>82</v>
      </c>
      <c r="E112" s="1273"/>
    </row>
    <row r="113" spans="1:26" ht="46.9" customHeight="1">
      <c r="B113" s="129" t="s">
        <v>181</v>
      </c>
      <c r="C113" s="1113" t="s">
        <v>19</v>
      </c>
      <c r="D113" s="1758" t="s">
        <v>4230</v>
      </c>
      <c r="E113" s="1759"/>
    </row>
    <row r="116" spans="1:26" ht="26.25">
      <c r="B116" s="1256" t="s">
        <v>121</v>
      </c>
      <c r="C116" s="1257"/>
      <c r="D116" s="1257"/>
      <c r="E116" s="1257"/>
      <c r="F116" s="1257"/>
      <c r="G116" s="1257"/>
      <c r="H116" s="1257"/>
      <c r="I116" s="1257"/>
      <c r="J116" s="1257"/>
      <c r="K116" s="1257"/>
      <c r="L116" s="1257"/>
      <c r="M116" s="1257"/>
      <c r="N116" s="1257"/>
      <c r="O116" s="1257"/>
      <c r="P116" s="1257"/>
    </row>
    <row r="118" spans="1:26" ht="15.75" thickBot="1"/>
    <row r="119" spans="1:26" ht="27" thickBot="1">
      <c r="B119" s="1268" t="s">
        <v>122</v>
      </c>
      <c r="C119" s="1269"/>
      <c r="D119" s="1269"/>
      <c r="E119" s="1269"/>
      <c r="F119" s="1269"/>
      <c r="G119" s="1269"/>
      <c r="H119" s="1269"/>
      <c r="I119" s="1269"/>
      <c r="J119" s="1269"/>
      <c r="K119" s="1269"/>
      <c r="L119" s="1269"/>
      <c r="M119" s="1269"/>
      <c r="N119" s="1270"/>
    </row>
    <row r="121" spans="1:26" ht="15.75" thickBot="1">
      <c r="M121" s="51"/>
      <c r="N121" s="51"/>
    </row>
    <row r="122" spans="1:26" s="15" customFormat="1" ht="109.5" customHeight="1">
      <c r="B122" s="52" t="s">
        <v>33</v>
      </c>
      <c r="C122" s="52" t="s">
        <v>34</v>
      </c>
      <c r="D122" s="52" t="s">
        <v>35</v>
      </c>
      <c r="E122" s="52" t="s">
        <v>36</v>
      </c>
      <c r="F122" s="52" t="s">
        <v>37</v>
      </c>
      <c r="G122" s="52" t="s">
        <v>38</v>
      </c>
      <c r="H122" s="52" t="s">
        <v>39</v>
      </c>
      <c r="I122" s="52" t="s">
        <v>40</v>
      </c>
      <c r="J122" s="52" t="s">
        <v>41</v>
      </c>
      <c r="K122" s="52" t="s">
        <v>42</v>
      </c>
      <c r="L122" s="52" t="s">
        <v>43</v>
      </c>
      <c r="M122" s="53" t="s">
        <v>44</v>
      </c>
      <c r="N122" s="52" t="s">
        <v>45</v>
      </c>
      <c r="O122" s="52" t="s">
        <v>46</v>
      </c>
      <c r="P122" s="54" t="s">
        <v>47</v>
      </c>
      <c r="Q122" s="54" t="s">
        <v>48</v>
      </c>
    </row>
    <row r="123" spans="1:26" s="162" customFormat="1">
      <c r="A123" s="150"/>
      <c r="B123" s="153"/>
      <c r="C123" s="152"/>
      <c r="D123" s="153"/>
      <c r="E123" s="154"/>
      <c r="F123" s="155"/>
      <c r="G123" s="155"/>
      <c r="H123" s="156"/>
      <c r="I123" s="157"/>
      <c r="J123" s="157"/>
      <c r="K123" s="159"/>
      <c r="L123" s="545"/>
      <c r="M123" s="159"/>
      <c r="N123" s="159"/>
      <c r="O123" s="160"/>
      <c r="P123" s="160"/>
      <c r="Q123" s="174"/>
      <c r="R123" s="175"/>
      <c r="S123" s="175"/>
      <c r="T123" s="175"/>
      <c r="U123" s="175"/>
      <c r="V123" s="175"/>
      <c r="W123" s="175"/>
      <c r="X123" s="175"/>
      <c r="Y123" s="175"/>
      <c r="Z123" s="175"/>
    </row>
    <row r="124" spans="1:26" s="162" customFormat="1">
      <c r="A124" s="150"/>
      <c r="B124" s="153"/>
      <c r="C124" s="152"/>
      <c r="D124" s="153"/>
      <c r="E124" s="154"/>
      <c r="F124" s="155"/>
      <c r="G124" s="155"/>
      <c r="H124" s="156"/>
      <c r="I124" s="157"/>
      <c r="J124" s="157"/>
      <c r="K124" s="159"/>
      <c r="L124" s="545"/>
      <c r="M124" s="159"/>
      <c r="N124" s="159"/>
      <c r="O124" s="160"/>
      <c r="P124" s="160"/>
      <c r="Q124" s="174"/>
      <c r="R124" s="175"/>
      <c r="S124" s="175"/>
      <c r="T124" s="175"/>
      <c r="U124" s="175"/>
      <c r="V124" s="175"/>
      <c r="W124" s="175"/>
      <c r="X124" s="175"/>
      <c r="Y124" s="175"/>
      <c r="Z124" s="175"/>
    </row>
    <row r="125" spans="1:26" s="162" customFormat="1">
      <c r="A125" s="150"/>
      <c r="B125" s="153"/>
      <c r="C125" s="152"/>
      <c r="D125" s="153"/>
      <c r="E125" s="154"/>
      <c r="F125" s="155"/>
      <c r="G125" s="155"/>
      <c r="H125" s="155"/>
      <c r="I125" s="157"/>
      <c r="J125" s="157"/>
      <c r="K125" s="159"/>
      <c r="L125" s="157"/>
      <c r="M125" s="159"/>
      <c r="N125" s="159"/>
      <c r="O125" s="160"/>
      <c r="P125" s="160"/>
      <c r="Q125" s="174"/>
      <c r="R125" s="175"/>
      <c r="S125" s="175"/>
      <c r="T125" s="175"/>
      <c r="U125" s="175"/>
      <c r="V125" s="175"/>
      <c r="W125" s="175"/>
      <c r="X125" s="175"/>
      <c r="Y125" s="175"/>
      <c r="Z125" s="175"/>
    </row>
    <row r="126" spans="1:26" s="162" customFormat="1">
      <c r="A126" s="150"/>
      <c r="B126" s="153"/>
      <c r="C126" s="152"/>
      <c r="D126" s="153"/>
      <c r="E126" s="154"/>
      <c r="F126" s="155"/>
      <c r="G126" s="155"/>
      <c r="H126" s="155"/>
      <c r="I126" s="157"/>
      <c r="J126" s="157"/>
      <c r="K126" s="157"/>
      <c r="L126" s="157"/>
      <c r="M126" s="173"/>
      <c r="N126" s="173"/>
      <c r="O126" s="160"/>
      <c r="P126" s="160"/>
      <c r="Q126" s="174"/>
      <c r="R126" s="175"/>
      <c r="S126" s="175"/>
      <c r="T126" s="175"/>
      <c r="U126" s="175"/>
      <c r="V126" s="175"/>
      <c r="W126" s="175"/>
      <c r="X126" s="175"/>
      <c r="Y126" s="175"/>
      <c r="Z126" s="175"/>
    </row>
    <row r="127" spans="1:26" s="162" customFormat="1">
      <c r="A127" s="150"/>
      <c r="B127" s="153"/>
      <c r="C127" s="152"/>
      <c r="D127" s="153"/>
      <c r="E127" s="154"/>
      <c r="F127" s="155"/>
      <c r="G127" s="155"/>
      <c r="H127" s="155"/>
      <c r="I127" s="157"/>
      <c r="J127" s="157"/>
      <c r="K127" s="157"/>
      <c r="L127" s="157"/>
      <c r="M127" s="173"/>
      <c r="N127" s="173"/>
      <c r="O127" s="160"/>
      <c r="P127" s="160"/>
      <c r="Q127" s="174"/>
      <c r="R127" s="175"/>
      <c r="S127" s="175"/>
      <c r="T127" s="175"/>
      <c r="U127" s="175"/>
      <c r="V127" s="175"/>
      <c r="W127" s="175"/>
      <c r="X127" s="175"/>
      <c r="Y127" s="175"/>
      <c r="Z127" s="175"/>
    </row>
    <row r="128" spans="1:26" s="162" customFormat="1">
      <c r="A128" s="150"/>
      <c r="B128" s="153"/>
      <c r="C128" s="152"/>
      <c r="D128" s="153"/>
      <c r="E128" s="154"/>
      <c r="F128" s="155"/>
      <c r="G128" s="155"/>
      <c r="H128" s="155"/>
      <c r="I128" s="157"/>
      <c r="J128" s="157"/>
      <c r="K128" s="157"/>
      <c r="L128" s="157"/>
      <c r="M128" s="173"/>
      <c r="N128" s="173"/>
      <c r="O128" s="160"/>
      <c r="P128" s="160"/>
      <c r="Q128" s="174"/>
      <c r="R128" s="175"/>
      <c r="S128" s="175"/>
      <c r="T128" s="175"/>
      <c r="U128" s="175"/>
      <c r="V128" s="175"/>
      <c r="W128" s="175"/>
      <c r="X128" s="175"/>
      <c r="Y128" s="175"/>
      <c r="Z128" s="175"/>
    </row>
    <row r="129" spans="1:17" s="162" customFormat="1">
      <c r="A129" s="150"/>
      <c r="B129" s="151" t="s">
        <v>28</v>
      </c>
      <c r="C129" s="152"/>
      <c r="D129" s="153"/>
      <c r="E129" s="154"/>
      <c r="F129" s="155"/>
      <c r="G129" s="155"/>
      <c r="H129" s="155"/>
      <c r="I129" s="157"/>
      <c r="J129" s="157"/>
      <c r="K129" s="158">
        <f>SUM(K123:K128)</f>
        <v>0</v>
      </c>
      <c r="L129" s="158">
        <f>SUM(L123:L128)</f>
        <v>0</v>
      </c>
      <c r="M129" s="185">
        <f>SUM(M123:M128)</f>
        <v>0</v>
      </c>
      <c r="N129" s="158">
        <f>SUM(N123:N128)</f>
        <v>0</v>
      </c>
      <c r="O129" s="160"/>
      <c r="P129" s="160"/>
      <c r="Q129" s="161"/>
    </row>
    <row r="130" spans="1:17">
      <c r="B130" s="112"/>
      <c r="C130" s="112"/>
      <c r="D130" s="112"/>
      <c r="E130" s="163"/>
      <c r="F130" s="112"/>
      <c r="G130" s="112"/>
      <c r="H130" s="112"/>
      <c r="I130" s="112"/>
      <c r="J130" s="112"/>
      <c r="K130" s="112"/>
      <c r="L130" s="112"/>
      <c r="M130" s="112"/>
      <c r="N130" s="112"/>
      <c r="O130" s="112"/>
      <c r="P130" s="112"/>
    </row>
    <row r="131" spans="1:17" ht="18.75">
      <c r="B131" s="166" t="s">
        <v>123</v>
      </c>
      <c r="C131" s="176">
        <f>+K129</f>
        <v>0</v>
      </c>
      <c r="H131" s="168"/>
      <c r="I131" s="168"/>
      <c r="J131" s="168"/>
      <c r="K131" s="168"/>
      <c r="L131" s="168"/>
      <c r="M131" s="168"/>
      <c r="N131" s="112"/>
      <c r="O131" s="112"/>
      <c r="P131" s="112"/>
    </row>
    <row r="133" spans="1:17" ht="15.75" thickBot="1"/>
    <row r="134" spans="1:17" ht="37.15" customHeight="1" thickBot="1">
      <c r="B134" s="177" t="s">
        <v>124</v>
      </c>
      <c r="C134" s="142" t="s">
        <v>125</v>
      </c>
      <c r="D134" s="177" t="s">
        <v>27</v>
      </c>
      <c r="E134" s="142" t="s">
        <v>126</v>
      </c>
    </row>
    <row r="135" spans="1:17" ht="41.45" customHeight="1">
      <c r="B135" s="178" t="s">
        <v>127</v>
      </c>
      <c r="C135" s="179">
        <v>20</v>
      </c>
      <c r="D135" s="179">
        <v>0</v>
      </c>
      <c r="E135" s="1282">
        <f>+D135+D136+D137</f>
        <v>0</v>
      </c>
    </row>
    <row r="136" spans="1:17">
      <c r="B136" s="178" t="s">
        <v>128</v>
      </c>
      <c r="C136" s="118">
        <v>30</v>
      </c>
      <c r="D136" s="605">
        <v>0</v>
      </c>
      <c r="E136" s="1283"/>
    </row>
    <row r="137" spans="1:17" ht="15.75" thickBot="1">
      <c r="B137" s="178" t="s">
        <v>129</v>
      </c>
      <c r="C137" s="180">
        <v>40</v>
      </c>
      <c r="D137" s="180">
        <v>0</v>
      </c>
      <c r="E137" s="1284"/>
    </row>
    <row r="139" spans="1:17" ht="15.75" thickBot="1"/>
    <row r="140" spans="1:17" ht="27" thickBot="1">
      <c r="B140" s="1268" t="s">
        <v>130</v>
      </c>
      <c r="C140" s="1269"/>
      <c r="D140" s="1269"/>
      <c r="E140" s="1269"/>
      <c r="F140" s="1269"/>
      <c r="G140" s="1269"/>
      <c r="H140" s="1269"/>
      <c r="I140" s="1269"/>
      <c r="J140" s="1269"/>
      <c r="K140" s="1269"/>
      <c r="L140" s="1269"/>
      <c r="M140" s="1269"/>
      <c r="N140" s="1270"/>
    </row>
    <row r="142" spans="1:17" ht="76.5" customHeight="1">
      <c r="B142" s="114" t="s">
        <v>92</v>
      </c>
      <c r="C142" s="114" t="s">
        <v>93</v>
      </c>
      <c r="D142" s="114" t="s">
        <v>94</v>
      </c>
      <c r="E142" s="114" t="s">
        <v>95</v>
      </c>
      <c r="F142" s="114" t="s">
        <v>96</v>
      </c>
      <c r="G142" s="114" t="s">
        <v>97</v>
      </c>
      <c r="H142" s="114" t="s">
        <v>98</v>
      </c>
      <c r="I142" s="114" t="s">
        <v>99</v>
      </c>
      <c r="J142" s="1271" t="s">
        <v>100</v>
      </c>
      <c r="K142" s="1272"/>
      <c r="L142" s="1273"/>
      <c r="M142" s="114" t="s">
        <v>101</v>
      </c>
      <c r="N142" s="114" t="s">
        <v>102</v>
      </c>
      <c r="O142" s="114" t="s">
        <v>103</v>
      </c>
      <c r="P142" s="1271" t="s">
        <v>82</v>
      </c>
      <c r="Q142" s="1273"/>
    </row>
    <row r="143" spans="1:17" ht="60.75" customHeight="1">
      <c r="B143" s="213"/>
      <c r="C143" s="213"/>
      <c r="D143" s="119"/>
      <c r="E143" s="119"/>
      <c r="F143" s="119"/>
      <c r="G143" s="119"/>
      <c r="H143" s="119"/>
      <c r="I143" s="120"/>
      <c r="J143" s="46"/>
      <c r="K143" s="188"/>
      <c r="L143" s="122"/>
      <c r="M143" s="44"/>
      <c r="N143" s="44"/>
      <c r="O143" s="44"/>
      <c r="P143" s="1276"/>
      <c r="Q143" s="1277"/>
    </row>
    <row r="144" spans="1:17" ht="60.75" customHeight="1">
      <c r="B144" s="213"/>
      <c r="C144" s="213"/>
      <c r="D144" s="119"/>
      <c r="E144" s="119"/>
      <c r="F144" s="119"/>
      <c r="G144" s="119"/>
      <c r="H144" s="119"/>
      <c r="I144" s="120"/>
      <c r="J144" s="46"/>
      <c r="K144" s="188"/>
      <c r="L144" s="122"/>
      <c r="M144" s="44"/>
      <c r="N144" s="44"/>
      <c r="O144" s="44"/>
      <c r="P144" s="605"/>
      <c r="Q144" s="605"/>
    </row>
    <row r="145" spans="2:17" ht="33.6" customHeight="1">
      <c r="B145" s="213"/>
      <c r="C145" s="213"/>
      <c r="D145" s="119"/>
      <c r="E145" s="119"/>
      <c r="F145" s="119"/>
      <c r="G145" s="119"/>
      <c r="H145" s="119"/>
      <c r="I145" s="120"/>
      <c r="J145" s="46"/>
      <c r="K145" s="122"/>
      <c r="L145" s="122"/>
      <c r="M145" s="44"/>
      <c r="N145" s="44"/>
      <c r="O145" s="44"/>
      <c r="P145" s="1281"/>
      <c r="Q145" s="1281"/>
    </row>
    <row r="148" spans="2:17" ht="15.75" thickBot="1"/>
    <row r="149" spans="2:17" ht="54" customHeight="1">
      <c r="B149" s="615" t="s">
        <v>17</v>
      </c>
      <c r="C149" s="615" t="s">
        <v>124</v>
      </c>
      <c r="D149" s="114" t="s">
        <v>125</v>
      </c>
      <c r="E149" s="615" t="s">
        <v>27</v>
      </c>
      <c r="F149" s="142" t="s">
        <v>138</v>
      </c>
      <c r="G149" s="143"/>
    </row>
    <row r="150" spans="2:17" ht="120.75" customHeight="1">
      <c r="B150" s="1285" t="s">
        <v>139</v>
      </c>
      <c r="C150" s="144" t="s">
        <v>140</v>
      </c>
      <c r="D150" s="605">
        <v>25</v>
      </c>
      <c r="E150" s="605"/>
      <c r="F150" s="1286">
        <f>+E150+E151+E152</f>
        <v>0</v>
      </c>
      <c r="G150" s="145"/>
    </row>
    <row r="151" spans="2:17" ht="76.150000000000006" customHeight="1">
      <c r="B151" s="1285"/>
      <c r="C151" s="144" t="s">
        <v>141</v>
      </c>
      <c r="D151" s="602">
        <v>25</v>
      </c>
      <c r="E151" s="605"/>
      <c r="F151" s="1287"/>
      <c r="G151" s="145"/>
    </row>
    <row r="152" spans="2:17" ht="69" customHeight="1">
      <c r="B152" s="1285"/>
      <c r="C152" s="144" t="s">
        <v>142</v>
      </c>
      <c r="D152" s="605">
        <v>10</v>
      </c>
      <c r="E152" s="605"/>
      <c r="F152" s="1288"/>
      <c r="G152" s="145"/>
    </row>
    <row r="153" spans="2:17">
      <c r="C153"/>
    </row>
    <row r="156" spans="2:17">
      <c r="B156" s="42" t="s">
        <v>143</v>
      </c>
    </row>
    <row r="159" spans="2:17">
      <c r="B159" s="43" t="s">
        <v>17</v>
      </c>
      <c r="C159" s="43" t="s">
        <v>26</v>
      </c>
      <c r="D159" s="615" t="s">
        <v>27</v>
      </c>
      <c r="E159" s="615" t="s">
        <v>28</v>
      </c>
    </row>
    <row r="160" spans="2:17" ht="28.5">
      <c r="B160" s="49" t="s">
        <v>144</v>
      </c>
      <c r="C160" s="50">
        <v>40</v>
      </c>
      <c r="D160" s="605">
        <f>+E135</f>
        <v>0</v>
      </c>
      <c r="E160" s="1265">
        <f>+D160+D161</f>
        <v>0</v>
      </c>
    </row>
    <row r="161" spans="2:5" ht="42.75">
      <c r="B161" s="49" t="s">
        <v>145</v>
      </c>
      <c r="C161" s="50">
        <v>60</v>
      </c>
      <c r="D161" s="605">
        <f>+F150</f>
        <v>0</v>
      </c>
      <c r="E161" s="1266"/>
    </row>
  </sheetData>
  <mergeCells count="61">
    <mergeCell ref="P145:Q145"/>
    <mergeCell ref="B150:B152"/>
    <mergeCell ref="F150:F152"/>
    <mergeCell ref="E160:E161"/>
    <mergeCell ref="B119:N119"/>
    <mergeCell ref="E135:E137"/>
    <mergeCell ref="B140:N140"/>
    <mergeCell ref="J142:L142"/>
    <mergeCell ref="P142:Q142"/>
    <mergeCell ref="P143:Q143"/>
    <mergeCell ref="B116:P116"/>
    <mergeCell ref="P101:Q101"/>
    <mergeCell ref="P102:Q102"/>
    <mergeCell ref="P103:Q103"/>
    <mergeCell ref="P104:Q104"/>
    <mergeCell ref="P105:Q105"/>
    <mergeCell ref="P106:Q106"/>
    <mergeCell ref="P107:Q107"/>
    <mergeCell ref="P108:Q108"/>
    <mergeCell ref="B109:N109"/>
    <mergeCell ref="D112:E112"/>
    <mergeCell ref="D113:E113"/>
    <mergeCell ref="P100:Q100"/>
    <mergeCell ref="P89:Q89"/>
    <mergeCell ref="P90:Q90"/>
    <mergeCell ref="P91:Q91"/>
    <mergeCell ref="P92:Q92"/>
    <mergeCell ref="P93:Q93"/>
    <mergeCell ref="P94:Q94"/>
    <mergeCell ref="P95:Q95"/>
    <mergeCell ref="P96:Q96"/>
    <mergeCell ref="P97:Q97"/>
    <mergeCell ref="P98:Q98"/>
    <mergeCell ref="P99:Q99"/>
    <mergeCell ref="J88:L88"/>
    <mergeCell ref="P88:Q88"/>
    <mergeCell ref="C65:N65"/>
    <mergeCell ref="B67:N67"/>
    <mergeCell ref="O70:P70"/>
    <mergeCell ref="O71:P71"/>
    <mergeCell ref="O72:P72"/>
    <mergeCell ref="O73:P73"/>
    <mergeCell ref="O74:P74"/>
    <mergeCell ref="O75:P75"/>
    <mergeCell ref="O76:P76"/>
    <mergeCell ref="O77:P77"/>
    <mergeCell ref="B83:N83"/>
    <mergeCell ref="B61:B62"/>
    <mergeCell ref="C61:C62"/>
    <mergeCell ref="D61:E61"/>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77 WLL983077 C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C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C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C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C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C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C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C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C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C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C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C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C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C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C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7 A65573 IS65573 SO65573 ACK65573 AMG65573 AWC65573 BFY65573 BPU65573 BZQ65573 CJM65573 CTI65573 DDE65573 DNA65573 DWW65573 EGS65573 EQO65573 FAK65573 FKG65573 FUC65573 GDY65573 GNU65573 GXQ65573 HHM65573 HRI65573 IBE65573 ILA65573 IUW65573 JES65573 JOO65573 JYK65573 KIG65573 KSC65573 LBY65573 LLU65573 LVQ65573 MFM65573 MPI65573 MZE65573 NJA65573 NSW65573 OCS65573 OMO65573 OWK65573 PGG65573 PQC65573 PZY65573 QJU65573 QTQ65573 RDM65573 RNI65573 RXE65573 SHA65573 SQW65573 TAS65573 TKO65573 TUK65573 UEG65573 UOC65573 UXY65573 VHU65573 VRQ65573 WBM65573 WLI65573 WVE65573 A131109 IS131109 SO131109 ACK131109 AMG131109 AWC131109 BFY131109 BPU131109 BZQ131109 CJM131109 CTI131109 DDE131109 DNA131109 DWW131109 EGS131109 EQO131109 FAK131109 FKG131109 FUC131109 GDY131109 GNU131109 GXQ131109 HHM131109 HRI131109 IBE131109 ILA131109 IUW131109 JES131109 JOO131109 JYK131109 KIG131109 KSC131109 LBY131109 LLU131109 LVQ131109 MFM131109 MPI131109 MZE131109 NJA131109 NSW131109 OCS131109 OMO131109 OWK131109 PGG131109 PQC131109 PZY131109 QJU131109 QTQ131109 RDM131109 RNI131109 RXE131109 SHA131109 SQW131109 TAS131109 TKO131109 TUK131109 UEG131109 UOC131109 UXY131109 VHU131109 VRQ131109 WBM131109 WLI131109 WVE131109 A196645 IS196645 SO196645 ACK196645 AMG196645 AWC196645 BFY196645 BPU196645 BZQ196645 CJM196645 CTI196645 DDE196645 DNA196645 DWW196645 EGS196645 EQO196645 FAK196645 FKG196645 FUC196645 GDY196645 GNU196645 GXQ196645 HHM196645 HRI196645 IBE196645 ILA196645 IUW196645 JES196645 JOO196645 JYK196645 KIG196645 KSC196645 LBY196645 LLU196645 LVQ196645 MFM196645 MPI196645 MZE196645 NJA196645 NSW196645 OCS196645 OMO196645 OWK196645 PGG196645 PQC196645 PZY196645 QJU196645 QTQ196645 RDM196645 RNI196645 RXE196645 SHA196645 SQW196645 TAS196645 TKO196645 TUK196645 UEG196645 UOC196645 UXY196645 VHU196645 VRQ196645 WBM196645 WLI196645 WVE196645 A262181 IS262181 SO262181 ACK262181 AMG262181 AWC262181 BFY262181 BPU262181 BZQ262181 CJM262181 CTI262181 DDE262181 DNA262181 DWW262181 EGS262181 EQO262181 FAK262181 FKG262181 FUC262181 GDY262181 GNU262181 GXQ262181 HHM262181 HRI262181 IBE262181 ILA262181 IUW262181 JES262181 JOO262181 JYK262181 KIG262181 KSC262181 LBY262181 LLU262181 LVQ262181 MFM262181 MPI262181 MZE262181 NJA262181 NSW262181 OCS262181 OMO262181 OWK262181 PGG262181 PQC262181 PZY262181 QJU262181 QTQ262181 RDM262181 RNI262181 RXE262181 SHA262181 SQW262181 TAS262181 TKO262181 TUK262181 UEG262181 UOC262181 UXY262181 VHU262181 VRQ262181 WBM262181 WLI262181 WVE262181 A327717 IS327717 SO327717 ACK327717 AMG327717 AWC327717 BFY327717 BPU327717 BZQ327717 CJM327717 CTI327717 DDE327717 DNA327717 DWW327717 EGS327717 EQO327717 FAK327717 FKG327717 FUC327717 GDY327717 GNU327717 GXQ327717 HHM327717 HRI327717 IBE327717 ILA327717 IUW327717 JES327717 JOO327717 JYK327717 KIG327717 KSC327717 LBY327717 LLU327717 LVQ327717 MFM327717 MPI327717 MZE327717 NJA327717 NSW327717 OCS327717 OMO327717 OWK327717 PGG327717 PQC327717 PZY327717 QJU327717 QTQ327717 RDM327717 RNI327717 RXE327717 SHA327717 SQW327717 TAS327717 TKO327717 TUK327717 UEG327717 UOC327717 UXY327717 VHU327717 VRQ327717 WBM327717 WLI327717 WVE327717 A393253 IS393253 SO393253 ACK393253 AMG393253 AWC393253 BFY393253 BPU393253 BZQ393253 CJM393253 CTI393253 DDE393253 DNA393253 DWW393253 EGS393253 EQO393253 FAK393253 FKG393253 FUC393253 GDY393253 GNU393253 GXQ393253 HHM393253 HRI393253 IBE393253 ILA393253 IUW393253 JES393253 JOO393253 JYK393253 KIG393253 KSC393253 LBY393253 LLU393253 LVQ393253 MFM393253 MPI393253 MZE393253 NJA393253 NSW393253 OCS393253 OMO393253 OWK393253 PGG393253 PQC393253 PZY393253 QJU393253 QTQ393253 RDM393253 RNI393253 RXE393253 SHA393253 SQW393253 TAS393253 TKO393253 TUK393253 UEG393253 UOC393253 UXY393253 VHU393253 VRQ393253 WBM393253 WLI393253 WVE393253 A458789 IS458789 SO458789 ACK458789 AMG458789 AWC458789 BFY458789 BPU458789 BZQ458789 CJM458789 CTI458789 DDE458789 DNA458789 DWW458789 EGS458789 EQO458789 FAK458789 FKG458789 FUC458789 GDY458789 GNU458789 GXQ458789 HHM458789 HRI458789 IBE458789 ILA458789 IUW458789 JES458789 JOO458789 JYK458789 KIG458789 KSC458789 LBY458789 LLU458789 LVQ458789 MFM458789 MPI458789 MZE458789 NJA458789 NSW458789 OCS458789 OMO458789 OWK458789 PGG458789 PQC458789 PZY458789 QJU458789 QTQ458789 RDM458789 RNI458789 RXE458789 SHA458789 SQW458789 TAS458789 TKO458789 TUK458789 UEG458789 UOC458789 UXY458789 VHU458789 VRQ458789 WBM458789 WLI458789 WVE458789 A524325 IS524325 SO524325 ACK524325 AMG524325 AWC524325 BFY524325 BPU524325 BZQ524325 CJM524325 CTI524325 DDE524325 DNA524325 DWW524325 EGS524325 EQO524325 FAK524325 FKG524325 FUC524325 GDY524325 GNU524325 GXQ524325 HHM524325 HRI524325 IBE524325 ILA524325 IUW524325 JES524325 JOO524325 JYK524325 KIG524325 KSC524325 LBY524325 LLU524325 LVQ524325 MFM524325 MPI524325 MZE524325 NJA524325 NSW524325 OCS524325 OMO524325 OWK524325 PGG524325 PQC524325 PZY524325 QJU524325 QTQ524325 RDM524325 RNI524325 RXE524325 SHA524325 SQW524325 TAS524325 TKO524325 TUK524325 UEG524325 UOC524325 UXY524325 VHU524325 VRQ524325 WBM524325 WLI524325 WVE524325 A589861 IS589861 SO589861 ACK589861 AMG589861 AWC589861 BFY589861 BPU589861 BZQ589861 CJM589861 CTI589861 DDE589861 DNA589861 DWW589861 EGS589861 EQO589861 FAK589861 FKG589861 FUC589861 GDY589861 GNU589861 GXQ589861 HHM589861 HRI589861 IBE589861 ILA589861 IUW589861 JES589861 JOO589861 JYK589861 KIG589861 KSC589861 LBY589861 LLU589861 LVQ589861 MFM589861 MPI589861 MZE589861 NJA589861 NSW589861 OCS589861 OMO589861 OWK589861 PGG589861 PQC589861 PZY589861 QJU589861 QTQ589861 RDM589861 RNI589861 RXE589861 SHA589861 SQW589861 TAS589861 TKO589861 TUK589861 UEG589861 UOC589861 UXY589861 VHU589861 VRQ589861 WBM589861 WLI589861 WVE589861 A655397 IS655397 SO655397 ACK655397 AMG655397 AWC655397 BFY655397 BPU655397 BZQ655397 CJM655397 CTI655397 DDE655397 DNA655397 DWW655397 EGS655397 EQO655397 FAK655397 FKG655397 FUC655397 GDY655397 GNU655397 GXQ655397 HHM655397 HRI655397 IBE655397 ILA655397 IUW655397 JES655397 JOO655397 JYK655397 KIG655397 KSC655397 LBY655397 LLU655397 LVQ655397 MFM655397 MPI655397 MZE655397 NJA655397 NSW655397 OCS655397 OMO655397 OWK655397 PGG655397 PQC655397 PZY655397 QJU655397 QTQ655397 RDM655397 RNI655397 RXE655397 SHA655397 SQW655397 TAS655397 TKO655397 TUK655397 UEG655397 UOC655397 UXY655397 VHU655397 VRQ655397 WBM655397 WLI655397 WVE655397 A720933 IS720933 SO720933 ACK720933 AMG720933 AWC720933 BFY720933 BPU720933 BZQ720933 CJM720933 CTI720933 DDE720933 DNA720933 DWW720933 EGS720933 EQO720933 FAK720933 FKG720933 FUC720933 GDY720933 GNU720933 GXQ720933 HHM720933 HRI720933 IBE720933 ILA720933 IUW720933 JES720933 JOO720933 JYK720933 KIG720933 KSC720933 LBY720933 LLU720933 LVQ720933 MFM720933 MPI720933 MZE720933 NJA720933 NSW720933 OCS720933 OMO720933 OWK720933 PGG720933 PQC720933 PZY720933 QJU720933 QTQ720933 RDM720933 RNI720933 RXE720933 SHA720933 SQW720933 TAS720933 TKO720933 TUK720933 UEG720933 UOC720933 UXY720933 VHU720933 VRQ720933 WBM720933 WLI720933 WVE720933 A786469 IS786469 SO786469 ACK786469 AMG786469 AWC786469 BFY786469 BPU786469 BZQ786469 CJM786469 CTI786469 DDE786469 DNA786469 DWW786469 EGS786469 EQO786469 FAK786469 FKG786469 FUC786469 GDY786469 GNU786469 GXQ786469 HHM786469 HRI786469 IBE786469 ILA786469 IUW786469 JES786469 JOO786469 JYK786469 KIG786469 KSC786469 LBY786469 LLU786469 LVQ786469 MFM786469 MPI786469 MZE786469 NJA786469 NSW786469 OCS786469 OMO786469 OWK786469 PGG786469 PQC786469 PZY786469 QJU786469 QTQ786469 RDM786469 RNI786469 RXE786469 SHA786469 SQW786469 TAS786469 TKO786469 TUK786469 UEG786469 UOC786469 UXY786469 VHU786469 VRQ786469 WBM786469 WLI786469 WVE786469 A852005 IS852005 SO852005 ACK852005 AMG852005 AWC852005 BFY852005 BPU852005 BZQ852005 CJM852005 CTI852005 DDE852005 DNA852005 DWW852005 EGS852005 EQO852005 FAK852005 FKG852005 FUC852005 GDY852005 GNU852005 GXQ852005 HHM852005 HRI852005 IBE852005 ILA852005 IUW852005 JES852005 JOO852005 JYK852005 KIG852005 KSC852005 LBY852005 LLU852005 LVQ852005 MFM852005 MPI852005 MZE852005 NJA852005 NSW852005 OCS852005 OMO852005 OWK852005 PGG852005 PQC852005 PZY852005 QJU852005 QTQ852005 RDM852005 RNI852005 RXE852005 SHA852005 SQW852005 TAS852005 TKO852005 TUK852005 UEG852005 UOC852005 UXY852005 VHU852005 VRQ852005 WBM852005 WLI852005 WVE852005 A917541 IS917541 SO917541 ACK917541 AMG917541 AWC917541 BFY917541 BPU917541 BZQ917541 CJM917541 CTI917541 DDE917541 DNA917541 DWW917541 EGS917541 EQO917541 FAK917541 FKG917541 FUC917541 GDY917541 GNU917541 GXQ917541 HHM917541 HRI917541 IBE917541 ILA917541 IUW917541 JES917541 JOO917541 JYK917541 KIG917541 KSC917541 LBY917541 LLU917541 LVQ917541 MFM917541 MPI917541 MZE917541 NJA917541 NSW917541 OCS917541 OMO917541 OWK917541 PGG917541 PQC917541 PZY917541 QJU917541 QTQ917541 RDM917541 RNI917541 RXE917541 SHA917541 SQW917541 TAS917541 TKO917541 TUK917541 UEG917541 UOC917541 UXY917541 VHU917541 VRQ917541 WBM917541 WLI917541 WVE917541 A983077 IS983077 SO983077 ACK983077 AMG983077 AWC983077 BFY983077 BPU983077 BZQ983077 CJM983077 CTI983077 DDE983077 DNA983077 DWW983077 EGS983077 EQO983077 FAK983077 FKG983077 FUC983077 GDY983077 GNU983077 GXQ983077 HHM983077 HRI983077 IBE983077 ILA983077 IUW983077 JES983077 JOO983077 JYK983077 KIG983077 KSC983077 LBY983077 LLU983077 LVQ983077 MFM983077 MPI983077 MZE983077 NJA983077 NSW983077 OCS983077 OMO983077 OWK983077 PGG983077 PQC983077 PZY983077 QJU983077 QTQ983077 RDM983077 RNI983077 RXE983077 SHA983077 SQW983077 TAS983077 TKO983077 TUK983077 UEG983077 UOC983077 UXY983077 VHU983077 VRQ983077 WBM983077 WLI98307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2:Z161"/>
  <sheetViews>
    <sheetView zoomScale="80" zoomScaleNormal="80" workbookViewId="0">
      <selection activeCell="A22" sqref="A22"/>
    </sheetView>
  </sheetViews>
  <sheetFormatPr baseColWidth="10" defaultRowHeight="1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3.85546875" style="1" customWidth="1"/>
    <col min="12" max="13" width="18.7109375" style="1" customWidth="1"/>
    <col min="14" max="14" width="22.140625" style="1" customWidth="1"/>
    <col min="15" max="15" width="26.140625" style="1" customWidth="1"/>
    <col min="16" max="16" width="19.5703125" style="1" bestFit="1" customWidth="1"/>
    <col min="17" max="17" width="19.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c r="B2" s="1256" t="s">
        <v>0</v>
      </c>
      <c r="C2" s="1257"/>
      <c r="D2" s="1257"/>
      <c r="E2" s="1257"/>
      <c r="F2" s="1257"/>
      <c r="G2" s="1257"/>
      <c r="H2" s="1257"/>
      <c r="I2" s="1257"/>
      <c r="J2" s="1257"/>
      <c r="K2" s="1257"/>
      <c r="L2" s="1257"/>
      <c r="M2" s="1257"/>
      <c r="N2" s="1257"/>
      <c r="O2" s="1257"/>
      <c r="P2" s="1257"/>
    </row>
    <row r="4" spans="2:16" ht="26.25">
      <c r="B4" s="1256" t="s">
        <v>1</v>
      </c>
      <c r="C4" s="1257"/>
      <c r="D4" s="1257"/>
      <c r="E4" s="1257"/>
      <c r="F4" s="1257"/>
      <c r="G4" s="1257"/>
      <c r="H4" s="1257"/>
      <c r="I4" s="1257"/>
      <c r="J4" s="1257"/>
      <c r="K4" s="1257"/>
      <c r="L4" s="1257"/>
      <c r="M4" s="1257"/>
      <c r="N4" s="1257"/>
      <c r="O4" s="1257"/>
      <c r="P4" s="1257"/>
    </row>
    <row r="5" spans="2:16" ht="15.75" thickBot="1"/>
    <row r="6" spans="2:16" ht="21.75" thickBot="1">
      <c r="B6" s="2" t="s">
        <v>2</v>
      </c>
      <c r="C6" s="1258" t="s">
        <v>4175</v>
      </c>
      <c r="D6" s="1258"/>
      <c r="E6" s="1258"/>
      <c r="F6" s="1258"/>
      <c r="G6" s="1258"/>
      <c r="H6" s="1258"/>
      <c r="I6" s="1258"/>
      <c r="J6" s="1258"/>
      <c r="K6" s="1258"/>
      <c r="L6" s="1258"/>
      <c r="M6" s="1258"/>
      <c r="N6" s="1259"/>
    </row>
    <row r="7" spans="2:16" ht="16.5" thickBot="1">
      <c r="B7" s="5" t="s">
        <v>4</v>
      </c>
      <c r="C7" s="1258" t="s">
        <v>53</v>
      </c>
      <c r="D7" s="1258"/>
      <c r="E7" s="1258"/>
      <c r="F7" s="1258"/>
      <c r="G7" s="1258"/>
      <c r="H7" s="1258"/>
      <c r="I7" s="1258"/>
      <c r="J7" s="1258"/>
      <c r="K7" s="1258"/>
      <c r="L7" s="1258"/>
      <c r="M7" s="1258"/>
      <c r="N7" s="1259"/>
    </row>
    <row r="8" spans="2:16" ht="16.5" thickBot="1">
      <c r="B8" s="5" t="s">
        <v>5</v>
      </c>
      <c r="C8" s="1258" t="s">
        <v>53</v>
      </c>
      <c r="D8" s="1258"/>
      <c r="E8" s="1258"/>
      <c r="F8" s="1258"/>
      <c r="G8" s="1258"/>
      <c r="H8" s="1258"/>
      <c r="I8" s="1258"/>
      <c r="J8" s="1258"/>
      <c r="K8" s="1258"/>
      <c r="L8" s="1258"/>
      <c r="M8" s="1258"/>
      <c r="N8" s="1259"/>
    </row>
    <row r="9" spans="2:16" ht="16.5" thickBot="1">
      <c r="B9" s="5" t="s">
        <v>6</v>
      </c>
      <c r="C9" s="1258" t="s">
        <v>53</v>
      </c>
      <c r="D9" s="1258"/>
      <c r="E9" s="1258"/>
      <c r="F9" s="1258"/>
      <c r="G9" s="1258"/>
      <c r="H9" s="1258"/>
      <c r="I9" s="1258"/>
      <c r="J9" s="1258"/>
      <c r="K9" s="1258"/>
      <c r="L9" s="1258"/>
      <c r="M9" s="1258"/>
      <c r="N9" s="1259"/>
    </row>
    <row r="10" spans="2:16" ht="16.5" thickBot="1">
      <c r="B10" s="5" t="s">
        <v>7</v>
      </c>
      <c r="C10" s="1260" t="s">
        <v>4361</v>
      </c>
      <c r="D10" s="1260"/>
      <c r="E10" s="1261"/>
      <c r="F10" s="6"/>
      <c r="G10" s="6"/>
      <c r="H10" s="6"/>
      <c r="I10" s="6"/>
      <c r="J10" s="6"/>
      <c r="K10" s="6"/>
      <c r="L10" s="6"/>
      <c r="M10" s="6"/>
      <c r="N10" s="7"/>
    </row>
    <row r="11" spans="2:16" ht="16.5" thickBot="1">
      <c r="B11" s="8" t="s">
        <v>8</v>
      </c>
      <c r="C11" s="9">
        <v>41977</v>
      </c>
      <c r="D11" s="10"/>
      <c r="E11" s="10"/>
      <c r="F11" s="10"/>
      <c r="G11" s="10"/>
      <c r="H11" s="10"/>
      <c r="I11" s="10"/>
      <c r="J11" s="10"/>
      <c r="K11" s="10"/>
      <c r="L11" s="10"/>
      <c r="M11" s="10"/>
      <c r="N11" s="11"/>
    </row>
    <row r="12" spans="2:16" ht="15.75">
      <c r="B12" s="12"/>
      <c r="C12" s="13"/>
      <c r="D12" s="14"/>
      <c r="E12" s="14"/>
      <c r="F12" s="14"/>
      <c r="G12" s="14"/>
      <c r="H12" s="14"/>
      <c r="I12" s="15"/>
      <c r="J12" s="15"/>
      <c r="K12" s="15"/>
      <c r="L12" s="15"/>
      <c r="M12" s="15"/>
      <c r="N12" s="14"/>
    </row>
    <row r="13" spans="2:16">
      <c r="I13" s="15"/>
      <c r="J13" s="15"/>
      <c r="K13" s="15"/>
      <c r="L13" s="15"/>
      <c r="M13" s="15"/>
      <c r="N13" s="16"/>
    </row>
    <row r="14" spans="2:16" ht="45.75" customHeight="1">
      <c r="B14" s="1262" t="s">
        <v>9</v>
      </c>
      <c r="C14" s="1262"/>
      <c r="D14" s="613" t="s">
        <v>10</v>
      </c>
      <c r="E14" s="613" t="s">
        <v>11</v>
      </c>
      <c r="F14" s="613" t="s">
        <v>12</v>
      </c>
      <c r="G14" s="776"/>
      <c r="I14" s="19"/>
      <c r="J14" s="19"/>
      <c r="K14" s="19"/>
      <c r="L14" s="19"/>
      <c r="M14" s="19"/>
      <c r="N14" s="16"/>
    </row>
    <row r="15" spans="2:16">
      <c r="B15" s="1262"/>
      <c r="C15" s="1262"/>
      <c r="D15" s="613">
        <v>18</v>
      </c>
      <c r="E15" s="20">
        <v>626484300</v>
      </c>
      <c r="F15" s="446">
        <v>300</v>
      </c>
      <c r="G15" s="779"/>
      <c r="I15" s="23"/>
      <c r="J15" s="23"/>
      <c r="K15" s="23"/>
      <c r="L15" s="23"/>
      <c r="M15" s="23"/>
      <c r="N15" s="16"/>
    </row>
    <row r="16" spans="2:16">
      <c r="B16" s="1262"/>
      <c r="C16" s="1262"/>
      <c r="D16" s="613"/>
      <c r="E16" s="20"/>
      <c r="F16" s="20"/>
      <c r="G16" s="779"/>
      <c r="I16" s="23"/>
      <c r="J16" s="23"/>
      <c r="K16" s="23"/>
      <c r="L16" s="23"/>
      <c r="M16" s="23"/>
      <c r="N16" s="16"/>
    </row>
    <row r="17" spans="1:14">
      <c r="B17" s="1262"/>
      <c r="C17" s="1262"/>
      <c r="D17" s="613"/>
      <c r="E17" s="20"/>
      <c r="F17" s="20"/>
      <c r="G17" s="779"/>
      <c r="I17" s="23"/>
      <c r="J17" s="23"/>
      <c r="K17" s="23"/>
      <c r="L17" s="23"/>
      <c r="M17" s="23"/>
      <c r="N17" s="16"/>
    </row>
    <row r="18" spans="1:14">
      <c r="B18" s="1262"/>
      <c r="C18" s="1262"/>
      <c r="D18" s="613"/>
      <c r="E18" s="24"/>
      <c r="F18" s="20"/>
      <c r="G18" s="779"/>
      <c r="H18" s="25"/>
      <c r="I18" s="23"/>
      <c r="J18" s="23"/>
      <c r="K18" s="23"/>
      <c r="L18" s="23"/>
      <c r="M18" s="23"/>
      <c r="N18" s="26"/>
    </row>
    <row r="19" spans="1:14">
      <c r="B19" s="1262"/>
      <c r="C19" s="1262"/>
      <c r="D19" s="613"/>
      <c r="E19" s="24"/>
      <c r="F19" s="20"/>
      <c r="G19" s="779"/>
      <c r="H19" s="25"/>
      <c r="I19" s="27"/>
      <c r="J19" s="27"/>
      <c r="K19" s="27"/>
      <c r="L19" s="27"/>
      <c r="M19" s="27"/>
      <c r="N19" s="26"/>
    </row>
    <row r="20" spans="1:14">
      <c r="B20" s="1262"/>
      <c r="C20" s="1262"/>
      <c r="D20" s="613"/>
      <c r="E20" s="24"/>
      <c r="F20" s="20"/>
      <c r="G20" s="779"/>
      <c r="H20" s="25"/>
      <c r="I20" s="15"/>
      <c r="J20" s="15"/>
      <c r="K20" s="15"/>
      <c r="L20" s="15"/>
      <c r="M20" s="15"/>
      <c r="N20" s="26"/>
    </row>
    <row r="21" spans="1:14">
      <c r="B21" s="1262"/>
      <c r="C21" s="1262"/>
      <c r="D21" s="613"/>
      <c r="E21" s="24"/>
      <c r="F21" s="20"/>
      <c r="G21" s="779"/>
      <c r="H21" s="25"/>
      <c r="I21" s="15"/>
      <c r="J21" s="15"/>
      <c r="K21" s="15"/>
      <c r="L21" s="15"/>
      <c r="M21" s="15"/>
      <c r="N21" s="26"/>
    </row>
    <row r="22" spans="1:14" ht="15.75" thickBot="1">
      <c r="B22" s="1263" t="s">
        <v>13</v>
      </c>
      <c r="C22" s="1264"/>
      <c r="D22" s="613"/>
      <c r="E22" s="28">
        <v>626484300</v>
      </c>
      <c r="F22" s="645">
        <v>300</v>
      </c>
      <c r="G22" s="779"/>
      <c r="H22" s="25"/>
      <c r="I22" s="15"/>
      <c r="J22" s="15"/>
      <c r="K22" s="15"/>
      <c r="L22" s="15"/>
      <c r="M22" s="15"/>
      <c r="N22" s="26"/>
    </row>
    <row r="23" spans="1:14" ht="45.75" thickBot="1">
      <c r="A23" s="30"/>
      <c r="B23" s="31" t="s">
        <v>14</v>
      </c>
      <c r="C23" s="31" t="s">
        <v>15</v>
      </c>
      <c r="E23" s="19"/>
      <c r="F23" s="19"/>
      <c r="G23" s="19"/>
      <c r="H23" s="19"/>
      <c r="I23" s="32"/>
      <c r="J23" s="32"/>
      <c r="K23" s="32"/>
      <c r="L23" s="32"/>
      <c r="M23" s="32"/>
    </row>
    <row r="24" spans="1:14" ht="15.75" thickBot="1">
      <c r="A24" s="33">
        <v>1</v>
      </c>
      <c r="C24" s="1235">
        <f>+F22*0.8</f>
        <v>240</v>
      </c>
      <c r="D24" s="647"/>
      <c r="E24" s="1236">
        <f>E22</f>
        <v>626484300</v>
      </c>
      <c r="F24" s="37"/>
      <c r="G24" s="37"/>
      <c r="H24" s="37"/>
      <c r="I24" s="38"/>
      <c r="J24" s="38"/>
      <c r="K24" s="38"/>
      <c r="L24" s="38"/>
      <c r="M24" s="38"/>
    </row>
    <row r="25" spans="1:14">
      <c r="A25" s="773"/>
      <c r="C25" s="40"/>
      <c r="D25" s="23"/>
      <c r="E25" s="41"/>
      <c r="F25" s="37"/>
      <c r="G25" s="37"/>
      <c r="H25" s="37"/>
      <c r="I25" s="38"/>
      <c r="J25" s="38"/>
      <c r="K25" s="38"/>
      <c r="L25" s="38"/>
      <c r="M25" s="38"/>
    </row>
    <row r="26" spans="1:14">
      <c r="A26" s="773"/>
      <c r="C26" s="40"/>
      <c r="D26" s="23"/>
      <c r="E26" s="41"/>
      <c r="F26" s="37"/>
      <c r="G26" s="37"/>
      <c r="H26" s="37"/>
      <c r="I26" s="38"/>
      <c r="J26" s="38"/>
      <c r="K26" s="38"/>
      <c r="L26" s="38"/>
      <c r="M26" s="38"/>
    </row>
    <row r="27" spans="1:14">
      <c r="A27" s="773"/>
      <c r="B27" s="42" t="s">
        <v>16</v>
      </c>
      <c r="C27"/>
      <c r="D27"/>
      <c r="E27"/>
      <c r="F27"/>
      <c r="G27"/>
      <c r="H27"/>
      <c r="I27" s="15"/>
      <c r="J27" s="15"/>
      <c r="K27" s="15"/>
      <c r="L27" s="15"/>
      <c r="M27" s="15"/>
      <c r="N27" s="16"/>
    </row>
    <row r="28" spans="1:14">
      <c r="A28" s="773"/>
      <c r="B28"/>
      <c r="C28"/>
      <c r="D28"/>
      <c r="E28"/>
      <c r="F28"/>
      <c r="G28"/>
      <c r="H28"/>
      <c r="I28" s="15"/>
      <c r="J28" s="15"/>
      <c r="K28" s="15"/>
      <c r="L28" s="15"/>
      <c r="M28" s="15"/>
      <c r="N28" s="16"/>
    </row>
    <row r="29" spans="1:14">
      <c r="A29" s="773"/>
      <c r="B29" s="43" t="s">
        <v>17</v>
      </c>
      <c r="C29" s="43" t="s">
        <v>18</v>
      </c>
      <c r="D29" s="43" t="s">
        <v>19</v>
      </c>
      <c r="E29"/>
      <c r="F29"/>
      <c r="G29"/>
      <c r="H29"/>
      <c r="I29" s="15"/>
      <c r="J29" s="15"/>
      <c r="K29" s="15"/>
      <c r="L29" s="15"/>
      <c r="M29" s="15"/>
      <c r="N29" s="16"/>
    </row>
    <row r="30" spans="1:14">
      <c r="A30" s="773"/>
      <c r="B30" s="44" t="s">
        <v>20</v>
      </c>
      <c r="C30" s="605"/>
      <c r="D30" s="605" t="s">
        <v>184</v>
      </c>
      <c r="E30"/>
      <c r="F30"/>
      <c r="G30"/>
      <c r="H30"/>
      <c r="I30" s="15"/>
      <c r="J30" s="15"/>
      <c r="K30" s="15"/>
      <c r="L30" s="15"/>
      <c r="M30" s="15"/>
      <c r="N30" s="16"/>
    </row>
    <row r="31" spans="1:14">
      <c r="A31" s="773"/>
      <c r="B31" s="44" t="s">
        <v>21</v>
      </c>
      <c r="C31" s="605" t="s">
        <v>184</v>
      </c>
      <c r="D31" s="605"/>
      <c r="E31"/>
      <c r="F31"/>
      <c r="G31"/>
      <c r="H31"/>
      <c r="I31" s="15"/>
      <c r="J31" s="15"/>
      <c r="K31" s="15"/>
      <c r="L31" s="15"/>
      <c r="M31" s="15"/>
      <c r="N31" s="16"/>
    </row>
    <row r="32" spans="1:14">
      <c r="A32" s="773"/>
      <c r="B32" s="44" t="s">
        <v>22</v>
      </c>
      <c r="C32" s="605"/>
      <c r="D32" s="605" t="s">
        <v>184</v>
      </c>
      <c r="E32"/>
      <c r="F32"/>
      <c r="G32"/>
      <c r="H32"/>
      <c r="I32" s="15"/>
      <c r="J32" s="15"/>
      <c r="K32" s="15"/>
      <c r="L32" s="15"/>
      <c r="M32" s="15"/>
      <c r="N32" s="16"/>
    </row>
    <row r="33" spans="1:17">
      <c r="A33" s="773"/>
      <c r="B33" s="44" t="s">
        <v>23</v>
      </c>
      <c r="C33" s="605"/>
      <c r="D33" s="605" t="s">
        <v>184</v>
      </c>
      <c r="E33"/>
      <c r="F33"/>
      <c r="G33"/>
      <c r="H33"/>
      <c r="I33" s="15"/>
      <c r="J33" s="15"/>
      <c r="K33" s="15"/>
      <c r="L33" s="15"/>
      <c r="M33" s="15"/>
      <c r="N33" s="16"/>
    </row>
    <row r="34" spans="1:17">
      <c r="A34" s="773"/>
      <c r="B34" s="46" t="s">
        <v>24</v>
      </c>
      <c r="C34" s="46"/>
      <c r="D34" s="47" t="s">
        <v>184</v>
      </c>
      <c r="E34"/>
      <c r="F34"/>
      <c r="G34"/>
      <c r="H34"/>
      <c r="I34" s="15"/>
      <c r="J34" s="15"/>
      <c r="K34" s="15"/>
      <c r="L34" s="15"/>
      <c r="M34" s="15"/>
      <c r="N34" s="16"/>
    </row>
    <row r="35" spans="1:17">
      <c r="A35" s="773"/>
      <c r="B35"/>
      <c r="C35"/>
      <c r="D35"/>
      <c r="E35"/>
      <c r="F35"/>
      <c r="G35"/>
      <c r="H35"/>
      <c r="I35" s="15"/>
      <c r="J35" s="15"/>
      <c r="K35" s="15"/>
      <c r="L35" s="15"/>
      <c r="M35" s="15"/>
      <c r="N35" s="16"/>
    </row>
    <row r="36" spans="1:17">
      <c r="A36" s="773"/>
      <c r="B36" s="42" t="s">
        <v>25</v>
      </c>
      <c r="C36"/>
      <c r="D36"/>
      <c r="E36"/>
      <c r="F36"/>
      <c r="G36"/>
      <c r="H36"/>
      <c r="I36" s="15"/>
      <c r="J36" s="15"/>
      <c r="K36" s="15"/>
      <c r="L36" s="15"/>
      <c r="M36" s="15"/>
      <c r="N36" s="16"/>
    </row>
    <row r="37" spans="1:17">
      <c r="A37" s="773"/>
      <c r="B37"/>
      <c r="C37"/>
      <c r="D37"/>
      <c r="E37"/>
      <c r="F37"/>
      <c r="G37"/>
      <c r="H37"/>
      <c r="I37" s="15"/>
      <c r="J37" s="15"/>
      <c r="K37" s="15"/>
      <c r="L37" s="15"/>
      <c r="M37" s="15"/>
      <c r="N37" s="16"/>
    </row>
    <row r="38" spans="1:17">
      <c r="A38" s="773"/>
      <c r="B38"/>
      <c r="C38"/>
      <c r="D38"/>
      <c r="E38"/>
      <c r="F38"/>
      <c r="G38"/>
      <c r="H38"/>
      <c r="I38" s="15"/>
      <c r="J38" s="15"/>
      <c r="K38" s="15"/>
      <c r="L38" s="15"/>
      <c r="M38" s="15"/>
      <c r="N38" s="16"/>
    </row>
    <row r="39" spans="1:17">
      <c r="A39" s="773"/>
      <c r="B39" s="43" t="s">
        <v>17</v>
      </c>
      <c r="C39" s="43" t="s">
        <v>26</v>
      </c>
      <c r="D39" s="615" t="s">
        <v>27</v>
      </c>
      <c r="E39" s="615" t="s">
        <v>28</v>
      </c>
      <c r="F39"/>
      <c r="G39"/>
      <c r="H39"/>
      <c r="I39" s="15"/>
      <c r="J39" s="15"/>
      <c r="K39" s="15"/>
      <c r="L39" s="15"/>
      <c r="M39" s="15"/>
      <c r="N39" s="16"/>
    </row>
    <row r="40" spans="1:17" ht="28.5">
      <c r="A40" s="773"/>
      <c r="B40" s="49" t="s">
        <v>29</v>
      </c>
      <c r="C40" s="50">
        <v>40</v>
      </c>
      <c r="D40" s="605">
        <v>0</v>
      </c>
      <c r="E40" s="1265">
        <f>+D40+D41</f>
        <v>0</v>
      </c>
      <c r="F40"/>
      <c r="G40"/>
      <c r="H40"/>
      <c r="I40" s="15"/>
      <c r="J40" s="15"/>
      <c r="K40" s="15"/>
      <c r="L40" s="15"/>
      <c r="M40" s="15"/>
      <c r="N40" s="16"/>
    </row>
    <row r="41" spans="1:17" ht="42.75">
      <c r="A41" s="773"/>
      <c r="B41" s="49" t="s">
        <v>30</v>
      </c>
      <c r="C41" s="50">
        <v>60</v>
      </c>
      <c r="D41" s="605">
        <f>+F160</f>
        <v>0</v>
      </c>
      <c r="E41" s="1266"/>
      <c r="F41"/>
      <c r="G41"/>
      <c r="H41"/>
      <c r="I41" s="15"/>
      <c r="J41" s="15"/>
      <c r="K41" s="15"/>
      <c r="L41" s="15"/>
      <c r="M41" s="15"/>
      <c r="N41" s="16"/>
    </row>
    <row r="42" spans="1:17">
      <c r="A42" s="773"/>
      <c r="C42" s="40"/>
      <c r="D42" s="23"/>
      <c r="E42" s="41"/>
      <c r="F42" s="37"/>
      <c r="G42" s="37"/>
      <c r="H42" s="37"/>
      <c r="I42" s="38"/>
      <c r="J42" s="38"/>
      <c r="K42" s="38"/>
      <c r="L42" s="38"/>
      <c r="M42" s="38"/>
    </row>
    <row r="43" spans="1:17">
      <c r="A43" s="773"/>
      <c r="C43" s="40"/>
      <c r="D43" s="23"/>
      <c r="E43" s="41"/>
      <c r="F43" s="37"/>
      <c r="G43" s="37"/>
      <c r="H43" s="37"/>
      <c r="I43" s="38"/>
      <c r="J43" s="38"/>
      <c r="K43" s="38"/>
      <c r="L43" s="38"/>
      <c r="M43" s="38"/>
    </row>
    <row r="44" spans="1:17">
      <c r="A44" s="773"/>
      <c r="C44" s="40"/>
      <c r="D44" s="23"/>
      <c r="E44" s="41"/>
      <c r="F44" s="37"/>
      <c r="G44" s="37"/>
      <c r="H44" s="37"/>
      <c r="I44" s="38"/>
      <c r="J44" s="38"/>
      <c r="K44" s="38"/>
      <c r="L44" s="38"/>
      <c r="M44" s="38"/>
    </row>
    <row r="45" spans="1:17" ht="15.75" thickBot="1">
      <c r="M45" s="1267" t="s">
        <v>31</v>
      </c>
      <c r="N45" s="1267"/>
    </row>
    <row r="46" spans="1:17">
      <c r="B46" s="42" t="s">
        <v>32</v>
      </c>
      <c r="M46" s="51"/>
      <c r="N46" s="51"/>
    </row>
    <row r="47" spans="1:17" ht="15.75" thickBot="1">
      <c r="M47" s="51"/>
      <c r="N47" s="51"/>
    </row>
    <row r="48" spans="1:17" s="15" customFormat="1" ht="109.5" customHeight="1">
      <c r="B48" s="52" t="s">
        <v>33</v>
      </c>
      <c r="C48" s="52" t="s">
        <v>34</v>
      </c>
      <c r="D48" s="52" t="s">
        <v>35</v>
      </c>
      <c r="E48" s="52" t="s">
        <v>36</v>
      </c>
      <c r="F48" s="52" t="s">
        <v>37</v>
      </c>
      <c r="G48" s="52" t="s">
        <v>38</v>
      </c>
      <c r="H48" s="52" t="s">
        <v>39</v>
      </c>
      <c r="I48" s="52" t="s">
        <v>40</v>
      </c>
      <c r="J48" s="52" t="s">
        <v>41</v>
      </c>
      <c r="K48" s="52" t="s">
        <v>42</v>
      </c>
      <c r="L48" s="52" t="s">
        <v>43</v>
      </c>
      <c r="M48" s="53" t="s">
        <v>44</v>
      </c>
      <c r="N48" s="52" t="s">
        <v>45</v>
      </c>
      <c r="O48" s="52" t="s">
        <v>46</v>
      </c>
      <c r="P48" s="54" t="s">
        <v>47</v>
      </c>
      <c r="Q48" s="54" t="s">
        <v>48</v>
      </c>
    </row>
    <row r="49" spans="1:26" s="162" customFormat="1" ht="60">
      <c r="A49" s="150"/>
      <c r="B49" s="153" t="s">
        <v>4176</v>
      </c>
      <c r="C49" s="152" t="s">
        <v>4177</v>
      </c>
      <c r="D49" s="152" t="s">
        <v>4177</v>
      </c>
      <c r="E49" s="159" t="s">
        <v>4178</v>
      </c>
      <c r="F49" s="155" t="s">
        <v>4179</v>
      </c>
      <c r="G49" s="184">
        <v>0.6</v>
      </c>
      <c r="H49" s="156">
        <v>40323</v>
      </c>
      <c r="I49" s="156">
        <v>40573</v>
      </c>
      <c r="J49" s="157"/>
      <c r="K49" s="159">
        <v>0</v>
      </c>
      <c r="L49" s="159"/>
      <c r="M49" s="159">
        <v>850</v>
      </c>
      <c r="N49" s="159">
        <v>100</v>
      </c>
      <c r="O49" s="160">
        <v>583643937</v>
      </c>
      <c r="P49" s="711">
        <v>29</v>
      </c>
      <c r="Q49" s="174" t="s">
        <v>4180</v>
      </c>
      <c r="R49" s="175"/>
      <c r="S49" s="175"/>
      <c r="T49" s="175"/>
      <c r="U49" s="175"/>
      <c r="V49" s="175"/>
      <c r="W49" s="175"/>
      <c r="X49" s="175"/>
      <c r="Y49" s="175"/>
      <c r="Z49" s="175"/>
    </row>
    <row r="50" spans="1:26" s="162" customFormat="1" ht="60">
      <c r="A50" s="150"/>
      <c r="B50" s="153" t="s">
        <v>4176</v>
      </c>
      <c r="C50" s="152" t="s">
        <v>4181</v>
      </c>
      <c r="D50" s="152" t="s">
        <v>4181</v>
      </c>
      <c r="E50" s="159" t="s">
        <v>4182</v>
      </c>
      <c r="F50" s="155" t="s">
        <v>4183</v>
      </c>
      <c r="G50" s="184">
        <v>1</v>
      </c>
      <c r="H50" s="156">
        <v>40534</v>
      </c>
      <c r="I50" s="156">
        <v>40838</v>
      </c>
      <c r="J50" s="157"/>
      <c r="K50" s="159">
        <v>0</v>
      </c>
      <c r="L50" s="159"/>
      <c r="M50" s="159">
        <v>1270</v>
      </c>
      <c r="N50" s="159">
        <v>100</v>
      </c>
      <c r="O50" s="160">
        <v>190500000</v>
      </c>
      <c r="P50" s="160">
        <v>7</v>
      </c>
      <c r="Q50" s="174" t="s">
        <v>4184</v>
      </c>
      <c r="R50" s="175"/>
      <c r="S50" s="175"/>
      <c r="T50" s="175"/>
      <c r="U50" s="175"/>
      <c r="V50" s="175"/>
      <c r="W50" s="175"/>
      <c r="X50" s="175"/>
      <c r="Y50" s="175"/>
      <c r="Z50" s="175"/>
    </row>
    <row r="51" spans="1:26" s="162" customFormat="1" ht="60">
      <c r="A51" s="150"/>
      <c r="B51" s="153" t="s">
        <v>4176</v>
      </c>
      <c r="C51" s="152" t="s">
        <v>4185</v>
      </c>
      <c r="D51" s="152" t="s">
        <v>4185</v>
      </c>
      <c r="E51" s="159" t="s">
        <v>4186</v>
      </c>
      <c r="F51" s="155" t="s">
        <v>4187</v>
      </c>
      <c r="G51" s="184">
        <v>1</v>
      </c>
      <c r="H51" s="156">
        <v>38511</v>
      </c>
      <c r="I51" s="156">
        <v>38876</v>
      </c>
      <c r="J51" s="157"/>
      <c r="K51" s="769">
        <v>0</v>
      </c>
      <c r="L51" s="159"/>
      <c r="M51" s="159">
        <v>1200</v>
      </c>
      <c r="N51" s="159">
        <v>100</v>
      </c>
      <c r="O51" s="160">
        <v>180000000</v>
      </c>
      <c r="P51" s="160">
        <v>11</v>
      </c>
      <c r="Q51" s="174" t="s">
        <v>4184</v>
      </c>
      <c r="R51" s="175"/>
      <c r="S51" s="175"/>
      <c r="T51" s="175"/>
      <c r="U51" s="175"/>
      <c r="V51" s="175"/>
      <c r="W51" s="175"/>
      <c r="X51" s="175"/>
      <c r="Y51" s="175"/>
      <c r="Z51" s="175"/>
    </row>
    <row r="52" spans="1:26" s="162" customFormat="1" ht="60">
      <c r="A52" s="150"/>
      <c r="B52" s="153" t="s">
        <v>4176</v>
      </c>
      <c r="C52" s="152" t="s">
        <v>4188</v>
      </c>
      <c r="D52" s="152" t="s">
        <v>4188</v>
      </c>
      <c r="E52" s="159" t="s">
        <v>4189</v>
      </c>
      <c r="F52" s="155" t="s">
        <v>4187</v>
      </c>
      <c r="G52" s="184">
        <v>1</v>
      </c>
      <c r="H52" s="156">
        <v>39071</v>
      </c>
      <c r="I52" s="156">
        <v>39375</v>
      </c>
      <c r="J52" s="157"/>
      <c r="K52" s="159">
        <v>0</v>
      </c>
      <c r="L52" s="157"/>
      <c r="M52" s="159">
        <v>1200</v>
      </c>
      <c r="N52" s="159">
        <v>100</v>
      </c>
      <c r="O52" s="160">
        <v>180000000</v>
      </c>
      <c r="P52" s="160">
        <v>5</v>
      </c>
      <c r="Q52" s="174" t="s">
        <v>4184</v>
      </c>
      <c r="R52" s="175"/>
      <c r="S52" s="175"/>
      <c r="T52" s="175"/>
      <c r="U52" s="175"/>
      <c r="V52" s="175"/>
      <c r="W52" s="175"/>
      <c r="X52" s="175"/>
      <c r="Y52" s="175"/>
      <c r="Z52" s="175"/>
    </row>
    <row r="53" spans="1:26" s="162" customFormat="1" ht="72">
      <c r="A53" s="150"/>
      <c r="B53" s="153" t="s">
        <v>4176</v>
      </c>
      <c r="C53" s="152" t="s">
        <v>4190</v>
      </c>
      <c r="D53" s="152" t="s">
        <v>4190</v>
      </c>
      <c r="E53" s="159" t="s">
        <v>4191</v>
      </c>
      <c r="F53" s="155" t="s">
        <v>4192</v>
      </c>
      <c r="G53" s="184">
        <v>1</v>
      </c>
      <c r="H53" s="156">
        <v>40161</v>
      </c>
      <c r="I53" s="156">
        <v>40891</v>
      </c>
      <c r="J53" s="157"/>
      <c r="K53" s="159">
        <v>0</v>
      </c>
      <c r="L53" s="545"/>
      <c r="M53" s="159">
        <v>1500</v>
      </c>
      <c r="N53" s="159">
        <v>100</v>
      </c>
      <c r="O53" s="1120" t="s">
        <v>4193</v>
      </c>
      <c r="P53" s="160">
        <v>9</v>
      </c>
      <c r="Q53" s="174" t="s">
        <v>4184</v>
      </c>
      <c r="R53" s="175"/>
      <c r="S53" s="175"/>
      <c r="T53" s="175"/>
      <c r="U53" s="175"/>
      <c r="V53" s="175"/>
      <c r="W53" s="175"/>
      <c r="X53" s="175"/>
      <c r="Y53" s="175"/>
      <c r="Z53" s="175"/>
    </row>
    <row r="54" spans="1:26" s="162" customFormat="1" ht="60">
      <c r="A54" s="150"/>
      <c r="B54" s="153" t="s">
        <v>4176</v>
      </c>
      <c r="C54" s="152" t="s">
        <v>4194</v>
      </c>
      <c r="D54" s="152" t="s">
        <v>4194</v>
      </c>
      <c r="E54" s="159" t="s">
        <v>4195</v>
      </c>
      <c r="F54" s="155" t="s">
        <v>4196</v>
      </c>
      <c r="G54" s="184">
        <v>1</v>
      </c>
      <c r="H54" s="156">
        <v>40709</v>
      </c>
      <c r="I54" s="156">
        <v>40881</v>
      </c>
      <c r="J54" s="157"/>
      <c r="K54" s="159">
        <v>0</v>
      </c>
      <c r="L54" s="545"/>
      <c r="M54" s="159">
        <v>120</v>
      </c>
      <c r="N54" s="159">
        <f>120*100/668</f>
        <v>17.964071856287426</v>
      </c>
      <c r="O54" s="160">
        <v>23500000</v>
      </c>
      <c r="P54" s="160">
        <v>6</v>
      </c>
      <c r="Q54" s="174" t="s">
        <v>4184</v>
      </c>
      <c r="R54" s="175"/>
      <c r="S54" s="175"/>
      <c r="T54" s="175"/>
      <c r="U54" s="175"/>
      <c r="V54" s="175"/>
      <c r="W54" s="175"/>
      <c r="X54" s="175"/>
      <c r="Y54" s="175"/>
      <c r="Z54" s="175"/>
    </row>
    <row r="55" spans="1:26" s="162" customFormat="1">
      <c r="A55" s="150"/>
      <c r="B55" s="153"/>
      <c r="C55" s="152"/>
      <c r="D55" s="153"/>
      <c r="E55" s="154"/>
      <c r="F55" s="155"/>
      <c r="G55" s="184"/>
      <c r="H55" s="156"/>
      <c r="I55" s="157"/>
      <c r="J55" s="157"/>
      <c r="K55" s="159"/>
      <c r="L55" s="545"/>
      <c r="M55" s="159"/>
      <c r="N55" s="159"/>
      <c r="O55" s="160"/>
      <c r="P55" s="160"/>
      <c r="Q55" s="174"/>
      <c r="R55" s="175"/>
      <c r="S55" s="175"/>
      <c r="T55" s="175"/>
      <c r="U55" s="175"/>
      <c r="V55" s="175"/>
      <c r="W55" s="175"/>
      <c r="X55" s="175"/>
      <c r="Y55" s="175"/>
      <c r="Z55" s="175"/>
    </row>
    <row r="56" spans="1:26" s="162" customFormat="1">
      <c r="A56" s="150"/>
      <c r="B56" s="153"/>
      <c r="C56" s="152"/>
      <c r="D56" s="153"/>
      <c r="E56" s="154"/>
      <c r="F56" s="155"/>
      <c r="G56" s="155"/>
      <c r="H56" s="156"/>
      <c r="I56" s="157"/>
      <c r="J56" s="157"/>
      <c r="K56" s="159"/>
      <c r="L56" s="545"/>
      <c r="M56" s="159"/>
      <c r="N56" s="159"/>
      <c r="O56" s="160"/>
      <c r="P56" s="160"/>
      <c r="Q56" s="174"/>
      <c r="R56" s="175"/>
      <c r="S56" s="175"/>
      <c r="T56" s="175"/>
      <c r="U56" s="175"/>
      <c r="V56" s="175"/>
      <c r="W56" s="175"/>
      <c r="X56" s="175"/>
      <c r="Y56" s="175"/>
      <c r="Z56" s="175"/>
    </row>
    <row r="57" spans="1:26" s="162" customFormat="1">
      <c r="A57" s="150"/>
      <c r="B57" s="153"/>
      <c r="C57" s="152"/>
      <c r="D57" s="153"/>
      <c r="E57" s="154"/>
      <c r="F57" s="155"/>
      <c r="G57" s="155"/>
      <c r="H57" s="156"/>
      <c r="I57" s="157"/>
      <c r="J57" s="157"/>
      <c r="K57" s="159"/>
      <c r="L57" s="545"/>
      <c r="M57" s="159"/>
      <c r="N57" s="159"/>
      <c r="O57" s="160"/>
      <c r="P57" s="160"/>
      <c r="Q57" s="174"/>
      <c r="R57" s="175"/>
      <c r="S57" s="175"/>
      <c r="T57" s="175"/>
      <c r="U57" s="175"/>
      <c r="V57" s="175"/>
      <c r="W57" s="175"/>
      <c r="X57" s="175"/>
      <c r="Y57" s="175"/>
      <c r="Z57" s="175"/>
    </row>
    <row r="58" spans="1:26" s="162" customFormat="1">
      <c r="A58" s="150"/>
      <c r="B58" s="153"/>
      <c r="C58" s="152"/>
      <c r="D58" s="153"/>
      <c r="E58" s="154"/>
      <c r="F58" s="155"/>
      <c r="G58" s="155"/>
      <c r="H58" s="155"/>
      <c r="I58" s="157"/>
      <c r="J58" s="157"/>
      <c r="K58" s="159"/>
      <c r="L58" s="157"/>
      <c r="M58" s="159"/>
      <c r="N58" s="159"/>
      <c r="O58" s="160"/>
      <c r="P58" s="160"/>
      <c r="Q58" s="174"/>
      <c r="R58" s="175"/>
      <c r="S58" s="175"/>
      <c r="T58" s="175"/>
      <c r="U58" s="175"/>
      <c r="V58" s="175"/>
      <c r="W58" s="175"/>
      <c r="X58" s="175"/>
      <c r="Y58" s="175"/>
      <c r="Z58" s="175"/>
    </row>
    <row r="59" spans="1:26" s="162" customFormat="1">
      <c r="A59" s="150"/>
      <c r="B59" s="151" t="s">
        <v>28</v>
      </c>
      <c r="C59" s="152"/>
      <c r="D59" s="153"/>
      <c r="E59" s="154"/>
      <c r="F59" s="155"/>
      <c r="G59" s="155"/>
      <c r="H59" s="155"/>
      <c r="I59" s="157"/>
      <c r="J59" s="157"/>
      <c r="K59" s="158">
        <f>SUM(K49:K58)</f>
        <v>0</v>
      </c>
      <c r="L59" s="158">
        <f>SUM(L49:L55)</f>
        <v>0</v>
      </c>
      <c r="M59" s="185">
        <f>SUM(M49:M58)</f>
        <v>6140</v>
      </c>
      <c r="N59" s="158">
        <f>SUM(N49:N56)</f>
        <v>517.96407185628743</v>
      </c>
      <c r="O59" s="160"/>
      <c r="P59" s="160"/>
      <c r="Q59" s="161"/>
    </row>
    <row r="60" spans="1:26" s="112" customFormat="1">
      <c r="E60" s="163"/>
    </row>
    <row r="61" spans="1:26" s="112" customFormat="1">
      <c r="B61" s="1253" t="s">
        <v>60</v>
      </c>
      <c r="C61" s="1253" t="s">
        <v>61</v>
      </c>
      <c r="D61" s="1255" t="s">
        <v>62</v>
      </c>
      <c r="E61" s="1255"/>
    </row>
    <row r="62" spans="1:26" s="112" customFormat="1">
      <c r="B62" s="1254"/>
      <c r="C62" s="1254"/>
      <c r="D62" s="625" t="s">
        <v>63</v>
      </c>
      <c r="E62" s="165" t="s">
        <v>64</v>
      </c>
    </row>
    <row r="63" spans="1:26" s="112" customFormat="1" ht="30.6" customHeight="1">
      <c r="B63" s="166" t="s">
        <v>65</v>
      </c>
      <c r="C63" s="167">
        <f>+K59</f>
        <v>0</v>
      </c>
      <c r="D63" s="118"/>
      <c r="E63" s="117" t="s">
        <v>186</v>
      </c>
      <c r="F63" s="168"/>
      <c r="G63" s="168"/>
      <c r="H63" s="168"/>
      <c r="I63" s="168"/>
      <c r="J63" s="168"/>
      <c r="K63" s="168"/>
      <c r="L63" s="168"/>
      <c r="M63" s="168"/>
    </row>
    <row r="64" spans="1:26" s="112" customFormat="1" ht="30" customHeight="1">
      <c r="B64" s="166" t="s">
        <v>66</v>
      </c>
      <c r="C64" s="167">
        <f>+M59</f>
        <v>6140</v>
      </c>
      <c r="D64" s="118" t="s">
        <v>186</v>
      </c>
      <c r="E64" s="118"/>
    </row>
    <row r="65" spans="2:17" s="112" customFormat="1">
      <c r="B65" s="113"/>
      <c r="C65" s="1274"/>
      <c r="D65" s="1274"/>
      <c r="E65" s="1274"/>
      <c r="F65" s="1274"/>
      <c r="G65" s="1274"/>
      <c r="H65" s="1274"/>
      <c r="I65" s="1274"/>
      <c r="J65" s="1274"/>
      <c r="K65" s="1274"/>
      <c r="L65" s="1274"/>
      <c r="M65" s="1274"/>
      <c r="N65" s="1274"/>
    </row>
    <row r="66" spans="2:17" ht="28.15" customHeight="1" thickBot="1"/>
    <row r="67" spans="2:17" ht="27" thickBot="1">
      <c r="B67" s="1275" t="s">
        <v>68</v>
      </c>
      <c r="C67" s="1275"/>
      <c r="D67" s="1275"/>
      <c r="E67" s="1275"/>
      <c r="F67" s="1275"/>
      <c r="G67" s="1275"/>
      <c r="H67" s="1275"/>
      <c r="I67" s="1275"/>
      <c r="J67" s="1275"/>
      <c r="K67" s="1275"/>
      <c r="L67" s="1275"/>
      <c r="M67" s="1275"/>
      <c r="N67" s="1275"/>
    </row>
    <row r="70" spans="2:17" ht="109.5" customHeight="1">
      <c r="B70" s="114" t="s">
        <v>69</v>
      </c>
      <c r="C70" s="115" t="s">
        <v>70</v>
      </c>
      <c r="D70" s="115" t="s">
        <v>71</v>
      </c>
      <c r="E70" s="115" t="s">
        <v>72</v>
      </c>
      <c r="F70" s="115" t="s">
        <v>73</v>
      </c>
      <c r="G70" s="115" t="s">
        <v>74</v>
      </c>
      <c r="H70" s="115" t="s">
        <v>75</v>
      </c>
      <c r="I70" s="115" t="s">
        <v>76</v>
      </c>
      <c r="J70" s="115" t="s">
        <v>77</v>
      </c>
      <c r="K70" s="115" t="s">
        <v>78</v>
      </c>
      <c r="L70" s="115" t="s">
        <v>79</v>
      </c>
      <c r="M70" s="116" t="s">
        <v>80</v>
      </c>
      <c r="N70" s="116" t="s">
        <v>81</v>
      </c>
      <c r="O70" s="1271" t="s">
        <v>82</v>
      </c>
      <c r="P70" s="1273"/>
      <c r="Q70" s="115" t="s">
        <v>83</v>
      </c>
    </row>
    <row r="71" spans="2:17" ht="60.75" customHeight="1">
      <c r="B71" s="119"/>
      <c r="C71" s="119"/>
      <c r="D71" s="188"/>
      <c r="E71" s="120"/>
      <c r="F71" s="121"/>
      <c r="G71" s="121"/>
      <c r="H71" s="121"/>
      <c r="I71" s="122"/>
      <c r="J71" s="122"/>
      <c r="K71" s="44"/>
      <c r="L71" s="44"/>
      <c r="M71" s="44"/>
      <c r="N71" s="44"/>
      <c r="O71" s="1276" t="s">
        <v>4197</v>
      </c>
      <c r="P71" s="1277"/>
      <c r="Q71" s="44" t="s">
        <v>19</v>
      </c>
    </row>
    <row r="72" spans="2:17">
      <c r="B72" s="119"/>
      <c r="C72" s="119"/>
      <c r="D72" s="120"/>
      <c r="E72" s="120"/>
      <c r="F72" s="121"/>
      <c r="G72" s="121"/>
      <c r="H72" s="121"/>
      <c r="I72" s="122"/>
      <c r="J72" s="122"/>
      <c r="K72" s="44"/>
      <c r="L72" s="44"/>
      <c r="M72" s="44"/>
      <c r="N72" s="44"/>
      <c r="O72" s="1278"/>
      <c r="P72" s="1279"/>
      <c r="Q72" s="44"/>
    </row>
    <row r="73" spans="2:17">
      <c r="B73" s="119"/>
      <c r="C73" s="119"/>
      <c r="D73" s="120"/>
      <c r="E73" s="120"/>
      <c r="F73" s="121"/>
      <c r="G73" s="121"/>
      <c r="H73" s="121"/>
      <c r="I73" s="122"/>
      <c r="J73" s="122"/>
      <c r="K73" s="44"/>
      <c r="L73" s="44"/>
      <c r="M73" s="44"/>
      <c r="N73" s="44"/>
      <c r="O73" s="1278"/>
      <c r="P73" s="1279"/>
      <c r="Q73" s="44"/>
    </row>
    <row r="74" spans="2:17">
      <c r="B74" s="119"/>
      <c r="C74" s="119"/>
      <c r="D74" s="120"/>
      <c r="E74" s="120"/>
      <c r="F74" s="121"/>
      <c r="G74" s="121"/>
      <c r="H74" s="121"/>
      <c r="I74" s="122"/>
      <c r="J74" s="122"/>
      <c r="K74" s="44"/>
      <c r="L74" s="44"/>
      <c r="M74" s="44"/>
      <c r="N74" s="44"/>
      <c r="O74" s="1278"/>
      <c r="P74" s="1279"/>
      <c r="Q74" s="44"/>
    </row>
    <row r="75" spans="2:17">
      <c r="B75" s="119"/>
      <c r="C75" s="119"/>
      <c r="D75" s="120"/>
      <c r="E75" s="120"/>
      <c r="F75" s="121"/>
      <c r="G75" s="121"/>
      <c r="H75" s="121"/>
      <c r="I75" s="122"/>
      <c r="J75" s="122"/>
      <c r="K75" s="44"/>
      <c r="L75" s="44"/>
      <c r="M75" s="44"/>
      <c r="N75" s="44"/>
      <c r="O75" s="1278"/>
      <c r="P75" s="1279"/>
      <c r="Q75" s="44"/>
    </row>
    <row r="76" spans="2:17">
      <c r="B76" s="119"/>
      <c r="C76" s="119"/>
      <c r="D76" s="120"/>
      <c r="E76" s="120"/>
      <c r="F76" s="121"/>
      <c r="G76" s="121"/>
      <c r="H76" s="121"/>
      <c r="I76" s="122"/>
      <c r="J76" s="122"/>
      <c r="K76" s="44"/>
      <c r="L76" s="44"/>
      <c r="M76" s="44"/>
      <c r="N76" s="44"/>
      <c r="O76" s="1278"/>
      <c r="P76" s="1279"/>
      <c r="Q76" s="44"/>
    </row>
    <row r="77" spans="2:17">
      <c r="B77" s="44"/>
      <c r="C77" s="44"/>
      <c r="D77" s="44"/>
      <c r="E77" s="44"/>
      <c r="F77" s="44"/>
      <c r="G77" s="44"/>
      <c r="H77" s="44"/>
      <c r="I77" s="44"/>
      <c r="J77" s="44"/>
      <c r="K77" s="44"/>
      <c r="L77" s="44"/>
      <c r="M77" s="44"/>
      <c r="N77" s="44"/>
      <c r="O77" s="1278"/>
      <c r="P77" s="1279"/>
      <c r="Q77" s="44"/>
    </row>
    <row r="78" spans="2:17">
      <c r="B78" s="1" t="s">
        <v>88</v>
      </c>
    </row>
    <row r="79" spans="2:17">
      <c r="B79" s="1" t="s">
        <v>89</v>
      </c>
    </row>
    <row r="80" spans="2:17">
      <c r="B80" s="1" t="s">
        <v>90</v>
      </c>
    </row>
    <row r="82" spans="2:17" ht="15.75" thickBot="1"/>
    <row r="83" spans="2:17" ht="27" thickBot="1">
      <c r="B83" s="1268" t="s">
        <v>91</v>
      </c>
      <c r="C83" s="1269"/>
      <c r="D83" s="1269"/>
      <c r="E83" s="1269"/>
      <c r="F83" s="1269"/>
      <c r="G83" s="1269"/>
      <c r="H83" s="1269"/>
      <c r="I83" s="1269"/>
      <c r="J83" s="1269"/>
      <c r="K83" s="1269"/>
      <c r="L83" s="1269"/>
      <c r="M83" s="1269"/>
      <c r="N83" s="1270"/>
    </row>
    <row r="88" spans="2:17" ht="76.5" customHeight="1">
      <c r="B88" s="114" t="s">
        <v>92</v>
      </c>
      <c r="C88" s="114" t="s">
        <v>93</v>
      </c>
      <c r="D88" s="114" t="s">
        <v>94</v>
      </c>
      <c r="E88" s="114" t="s">
        <v>95</v>
      </c>
      <c r="F88" s="114" t="s">
        <v>96</v>
      </c>
      <c r="G88" s="114" t="s">
        <v>97</v>
      </c>
      <c r="H88" s="114" t="s">
        <v>98</v>
      </c>
      <c r="I88" s="114" t="s">
        <v>99</v>
      </c>
      <c r="J88" s="1271" t="s">
        <v>100</v>
      </c>
      <c r="K88" s="1272"/>
      <c r="L88" s="1273"/>
      <c r="M88" s="114" t="s">
        <v>101</v>
      </c>
      <c r="N88" s="114" t="s">
        <v>102</v>
      </c>
      <c r="O88" s="114" t="s">
        <v>103</v>
      </c>
      <c r="P88" s="1271" t="s">
        <v>82</v>
      </c>
      <c r="Q88" s="1273"/>
    </row>
    <row r="89" spans="2:17" ht="306.75" customHeight="1">
      <c r="B89" s="1123" t="s">
        <v>610</v>
      </c>
      <c r="C89" s="1125" t="s">
        <v>470</v>
      </c>
      <c r="D89" s="119" t="s">
        <v>4362</v>
      </c>
      <c r="E89" s="1124">
        <v>34326246</v>
      </c>
      <c r="F89" s="213" t="s">
        <v>4363</v>
      </c>
      <c r="G89" s="213" t="s">
        <v>4364</v>
      </c>
      <c r="H89" s="213" t="s">
        <v>4365</v>
      </c>
      <c r="I89" s="120" t="s">
        <v>208</v>
      </c>
      <c r="J89" s="582" t="s">
        <v>4366</v>
      </c>
      <c r="K89" s="188" t="s">
        <v>4367</v>
      </c>
      <c r="L89" s="188" t="s">
        <v>4368</v>
      </c>
      <c r="M89" s="44" t="s">
        <v>18</v>
      </c>
      <c r="N89" s="44" t="s">
        <v>18</v>
      </c>
      <c r="O89" s="44" t="s">
        <v>18</v>
      </c>
      <c r="P89" s="1276" t="s">
        <v>4369</v>
      </c>
      <c r="Q89" s="1277"/>
    </row>
    <row r="90" spans="2:17" ht="202.5" customHeight="1">
      <c r="B90" s="1123" t="s">
        <v>1056</v>
      </c>
      <c r="C90" s="1125" t="s">
        <v>478</v>
      </c>
      <c r="D90" s="1123" t="s">
        <v>2479</v>
      </c>
      <c r="E90" s="1124">
        <v>34603680</v>
      </c>
      <c r="F90" s="119" t="s">
        <v>114</v>
      </c>
      <c r="G90" s="119" t="s">
        <v>134</v>
      </c>
      <c r="H90" s="119" t="s">
        <v>208</v>
      </c>
      <c r="I90" s="120" t="s">
        <v>208</v>
      </c>
      <c r="J90" s="213" t="s">
        <v>4370</v>
      </c>
      <c r="K90" s="188" t="s">
        <v>4371</v>
      </c>
      <c r="L90" s="188" t="s">
        <v>4372</v>
      </c>
      <c r="M90" s="44" t="s">
        <v>18</v>
      </c>
      <c r="N90" s="44" t="s">
        <v>18</v>
      </c>
      <c r="O90" s="44" t="s">
        <v>18</v>
      </c>
      <c r="P90" s="1276" t="s">
        <v>4373</v>
      </c>
      <c r="Q90" s="1277"/>
    </row>
    <row r="91" spans="2:17" ht="387.75" customHeight="1">
      <c r="B91" s="1126" t="s">
        <v>1056</v>
      </c>
      <c r="C91" s="1127" t="s">
        <v>478</v>
      </c>
      <c r="D91" s="590" t="s">
        <v>4374</v>
      </c>
      <c r="E91" s="1128">
        <v>76318914</v>
      </c>
      <c r="F91" s="1129" t="s">
        <v>212</v>
      </c>
      <c r="G91" s="1129" t="s">
        <v>134</v>
      </c>
      <c r="H91" s="1129" t="s">
        <v>4375</v>
      </c>
      <c r="I91" s="1130" t="s">
        <v>18</v>
      </c>
      <c r="J91" s="590" t="s">
        <v>4376</v>
      </c>
      <c r="K91" s="593" t="s">
        <v>4377</v>
      </c>
      <c r="L91" s="593" t="s">
        <v>4378</v>
      </c>
      <c r="M91" s="637" t="s">
        <v>18</v>
      </c>
      <c r="N91" s="637" t="s">
        <v>18</v>
      </c>
      <c r="O91" s="637" t="s">
        <v>18</v>
      </c>
      <c r="P91" s="1298" t="s">
        <v>4379</v>
      </c>
      <c r="Q91" s="1299"/>
    </row>
    <row r="92" spans="2:17" s="44" customFormat="1"/>
    <row r="93" spans="2:17" s="44" customFormat="1"/>
    <row r="94" spans="2:17" s="44" customFormat="1"/>
    <row r="95" spans="2:17" ht="33.6" customHeight="1">
      <c r="B95" s="412"/>
      <c r="C95" s="1131"/>
      <c r="D95" s="1132"/>
      <c r="E95" s="1132"/>
      <c r="F95" s="1132"/>
      <c r="G95" s="1132"/>
      <c r="H95" s="1132"/>
      <c r="I95" s="1133"/>
      <c r="J95" s="1134"/>
      <c r="K95" s="1135"/>
      <c r="L95" s="1135"/>
      <c r="M95" s="679"/>
      <c r="N95" s="679"/>
      <c r="O95" s="679"/>
      <c r="P95" s="1308"/>
      <c r="Q95" s="1309"/>
    </row>
    <row r="96" spans="2:17" ht="33.6" customHeight="1">
      <c r="B96" s="213"/>
      <c r="C96" s="595"/>
      <c r="D96" s="119"/>
      <c r="E96" s="119"/>
      <c r="F96" s="119"/>
      <c r="G96" s="119"/>
      <c r="H96" s="119"/>
      <c r="I96" s="120"/>
      <c r="J96" s="46"/>
      <c r="K96" s="122"/>
      <c r="L96" s="122"/>
      <c r="M96" s="44"/>
      <c r="N96" s="44"/>
      <c r="O96" s="44"/>
      <c r="P96" s="1276"/>
      <c r="Q96" s="1277"/>
    </row>
    <row r="97" spans="2:17">
      <c r="B97" s="213"/>
      <c r="C97" s="595"/>
      <c r="D97" s="44"/>
      <c r="E97" s="44"/>
      <c r="F97" s="44"/>
      <c r="G97" s="44"/>
      <c r="H97" s="44"/>
      <c r="I97" s="44"/>
      <c r="J97" s="44"/>
      <c r="K97" s="44"/>
      <c r="L97" s="44"/>
      <c r="M97" s="44"/>
      <c r="N97" s="44"/>
      <c r="O97" s="44"/>
      <c r="P97" s="1276"/>
      <c r="Q97" s="1277"/>
    </row>
    <row r="98" spans="2:17">
      <c r="B98" s="213"/>
      <c r="C98" s="595"/>
      <c r="D98" s="44"/>
      <c r="E98" s="44"/>
      <c r="F98" s="44"/>
      <c r="G98" s="44"/>
      <c r="H98" s="44"/>
      <c r="I98" s="44"/>
      <c r="J98" s="44"/>
      <c r="K98" s="44"/>
      <c r="L98" s="44"/>
      <c r="M98" s="44"/>
      <c r="N98" s="44"/>
      <c r="O98" s="44"/>
      <c r="P98" s="1276"/>
      <c r="Q98" s="1277"/>
    </row>
    <row r="99" spans="2:17">
      <c r="B99" s="213"/>
      <c r="C99" s="595"/>
      <c r="D99" s="44"/>
      <c r="E99" s="44"/>
      <c r="F99" s="44"/>
      <c r="G99" s="44"/>
      <c r="H99" s="44"/>
      <c r="I99" s="44"/>
      <c r="J99" s="44"/>
      <c r="K99" s="44"/>
      <c r="L99" s="44"/>
      <c r="M99" s="44"/>
      <c r="N99" s="44"/>
      <c r="O99" s="44"/>
      <c r="P99" s="1276"/>
      <c r="Q99" s="1277"/>
    </row>
    <row r="100" spans="2:17">
      <c r="B100" s="213"/>
      <c r="C100" s="595"/>
      <c r="D100" s="44"/>
      <c r="E100" s="44"/>
      <c r="F100" s="44"/>
      <c r="G100" s="44"/>
      <c r="H100" s="44"/>
      <c r="I100" s="44"/>
      <c r="J100" s="44"/>
      <c r="K100" s="44"/>
      <c r="L100" s="44"/>
      <c r="M100" s="44"/>
      <c r="N100" s="44"/>
      <c r="O100" s="44"/>
      <c r="P100" s="1276"/>
      <c r="Q100" s="1277"/>
    </row>
    <row r="101" spans="2:17">
      <c r="B101" s="213"/>
      <c r="C101" s="595"/>
      <c r="D101" s="44"/>
      <c r="E101" s="44"/>
      <c r="F101" s="44"/>
      <c r="G101" s="44"/>
      <c r="H101" s="44"/>
      <c r="I101" s="44"/>
      <c r="J101" s="44"/>
      <c r="K101" s="44"/>
      <c r="L101" s="44"/>
      <c r="M101" s="44"/>
      <c r="N101" s="44"/>
      <c r="O101" s="44"/>
      <c r="P101" s="1276"/>
      <c r="Q101" s="1277"/>
    </row>
    <row r="102" spans="2:17">
      <c r="B102" s="213"/>
      <c r="C102" s="595"/>
      <c r="D102" s="44"/>
      <c r="E102" s="44"/>
      <c r="F102" s="44"/>
      <c r="G102" s="44"/>
      <c r="H102" s="44"/>
      <c r="I102" s="44"/>
      <c r="J102" s="44"/>
      <c r="K102" s="44"/>
      <c r="L102" s="44"/>
      <c r="M102" s="44"/>
      <c r="N102" s="44"/>
      <c r="O102" s="44"/>
      <c r="P102" s="1276"/>
      <c r="Q102" s="1277"/>
    </row>
    <row r="103" spans="2:17">
      <c r="B103" s="213"/>
      <c r="C103" s="595"/>
      <c r="D103" s="44"/>
      <c r="E103" s="44"/>
      <c r="F103" s="44"/>
      <c r="G103" s="44"/>
      <c r="H103" s="44"/>
      <c r="I103" s="44"/>
      <c r="J103" s="44"/>
      <c r="K103" s="44"/>
      <c r="L103" s="44"/>
      <c r="M103" s="44"/>
      <c r="N103" s="44"/>
      <c r="O103" s="44"/>
      <c r="P103" s="1276"/>
      <c r="Q103" s="1277"/>
    </row>
    <row r="104" spans="2:17">
      <c r="B104" s="213"/>
      <c r="C104" s="595"/>
      <c r="D104" s="44"/>
      <c r="E104" s="44"/>
      <c r="F104" s="44"/>
      <c r="G104" s="44"/>
      <c r="H104" s="44"/>
      <c r="I104" s="44"/>
      <c r="J104" s="44"/>
      <c r="K104" s="44"/>
      <c r="L104" s="44"/>
      <c r="M104" s="44"/>
      <c r="N104" s="44"/>
      <c r="O104" s="44"/>
      <c r="P104" s="1276"/>
      <c r="Q104" s="1277"/>
    </row>
    <row r="105" spans="2:17">
      <c r="B105" s="213"/>
      <c r="C105" s="595"/>
      <c r="D105" s="44"/>
      <c r="E105" s="44"/>
      <c r="F105" s="44"/>
      <c r="G105" s="44"/>
      <c r="H105" s="44"/>
      <c r="I105" s="44"/>
      <c r="J105" s="44"/>
      <c r="K105" s="44"/>
      <c r="L105" s="44"/>
      <c r="M105" s="44"/>
      <c r="N105" s="44"/>
      <c r="O105" s="44"/>
      <c r="P105" s="1276"/>
      <c r="Q105" s="1277"/>
    </row>
    <row r="106" spans="2:17">
      <c r="B106" s="213"/>
      <c r="C106" s="595"/>
      <c r="D106" s="44"/>
      <c r="E106" s="44"/>
      <c r="F106" s="44"/>
      <c r="G106" s="44"/>
      <c r="H106" s="44"/>
      <c r="I106" s="44"/>
      <c r="J106" s="44"/>
      <c r="K106" s="44"/>
      <c r="L106" s="44"/>
      <c r="M106" s="44"/>
      <c r="N106" s="44"/>
      <c r="O106" s="44"/>
      <c r="P106" s="1276"/>
      <c r="Q106" s="1277"/>
    </row>
    <row r="107" spans="2:17">
      <c r="B107" s="213"/>
      <c r="C107" s="595"/>
      <c r="D107" s="44"/>
      <c r="E107" s="44"/>
      <c r="F107" s="44"/>
      <c r="G107" s="44"/>
      <c r="H107" s="44"/>
      <c r="I107" s="44"/>
      <c r="J107" s="44"/>
      <c r="K107" s="44"/>
      <c r="L107" s="44"/>
      <c r="M107" s="44"/>
      <c r="N107" s="44"/>
      <c r="O107" s="44"/>
      <c r="P107" s="1276"/>
      <c r="Q107" s="1277"/>
    </row>
    <row r="108" spans="2:17">
      <c r="B108" s="213"/>
      <c r="C108" s="595"/>
      <c r="D108" s="44"/>
      <c r="E108" s="44"/>
      <c r="F108" s="44"/>
      <c r="G108" s="44"/>
      <c r="H108" s="44"/>
      <c r="I108" s="44"/>
      <c r="J108" s="44"/>
      <c r="K108" s="44"/>
      <c r="L108" s="44"/>
      <c r="M108" s="44"/>
      <c r="N108" s="44"/>
      <c r="O108" s="44"/>
      <c r="P108" s="1276"/>
      <c r="Q108" s="1277"/>
    </row>
    <row r="109" spans="2:17" ht="27" thickBot="1">
      <c r="B109" s="1374" t="s">
        <v>118</v>
      </c>
      <c r="C109" s="1375"/>
      <c r="D109" s="1375"/>
      <c r="E109" s="1375"/>
      <c r="F109" s="1375"/>
      <c r="G109" s="1375"/>
      <c r="H109" s="1375"/>
      <c r="I109" s="1375"/>
      <c r="J109" s="1375"/>
      <c r="K109" s="1375"/>
      <c r="L109" s="1375"/>
      <c r="M109" s="1375"/>
      <c r="N109" s="1376"/>
    </row>
    <row r="112" spans="2:17" ht="46.15" customHeight="1">
      <c r="B112" s="115" t="s">
        <v>17</v>
      </c>
      <c r="C112" s="115" t="s">
        <v>119</v>
      </c>
      <c r="D112" s="1271" t="s">
        <v>82</v>
      </c>
      <c r="E112" s="1273"/>
    </row>
    <row r="113" spans="1:26" ht="46.9" customHeight="1">
      <c r="B113" s="129" t="s">
        <v>181</v>
      </c>
      <c r="C113" s="1113" t="s">
        <v>19</v>
      </c>
      <c r="D113" s="1758" t="s">
        <v>4230</v>
      </c>
      <c r="E113" s="1759"/>
    </row>
    <row r="116" spans="1:26" ht="26.25">
      <c r="B116" s="1256" t="s">
        <v>121</v>
      </c>
      <c r="C116" s="1257"/>
      <c r="D116" s="1257"/>
      <c r="E116" s="1257"/>
      <c r="F116" s="1257"/>
      <c r="G116" s="1257"/>
      <c r="H116" s="1257"/>
      <c r="I116" s="1257"/>
      <c r="J116" s="1257"/>
      <c r="K116" s="1257"/>
      <c r="L116" s="1257"/>
      <c r="M116" s="1257"/>
      <c r="N116" s="1257"/>
      <c r="O116" s="1257"/>
      <c r="P116" s="1257"/>
    </row>
    <row r="118" spans="1:26" ht="15.75" thickBot="1"/>
    <row r="119" spans="1:26" ht="27" thickBot="1">
      <c r="B119" s="1268" t="s">
        <v>122</v>
      </c>
      <c r="C119" s="1269"/>
      <c r="D119" s="1269"/>
      <c r="E119" s="1269"/>
      <c r="F119" s="1269"/>
      <c r="G119" s="1269"/>
      <c r="H119" s="1269"/>
      <c r="I119" s="1269"/>
      <c r="J119" s="1269"/>
      <c r="K119" s="1269"/>
      <c r="L119" s="1269"/>
      <c r="M119" s="1269"/>
      <c r="N119" s="1270"/>
    </row>
    <row r="121" spans="1:26" ht="15.75" thickBot="1">
      <c r="M121" s="51"/>
      <c r="N121" s="51"/>
    </row>
    <row r="122" spans="1:26" s="15" customFormat="1" ht="109.5" customHeight="1">
      <c r="B122" s="52" t="s">
        <v>33</v>
      </c>
      <c r="C122" s="52" t="s">
        <v>34</v>
      </c>
      <c r="D122" s="52" t="s">
        <v>35</v>
      </c>
      <c r="E122" s="52" t="s">
        <v>36</v>
      </c>
      <c r="F122" s="52" t="s">
        <v>37</v>
      </c>
      <c r="G122" s="52" t="s">
        <v>38</v>
      </c>
      <c r="H122" s="52" t="s">
        <v>39</v>
      </c>
      <c r="I122" s="52" t="s">
        <v>40</v>
      </c>
      <c r="J122" s="52" t="s">
        <v>41</v>
      </c>
      <c r="K122" s="52" t="s">
        <v>42</v>
      </c>
      <c r="L122" s="52" t="s">
        <v>43</v>
      </c>
      <c r="M122" s="53" t="s">
        <v>44</v>
      </c>
      <c r="N122" s="52" t="s">
        <v>45</v>
      </c>
      <c r="O122" s="52" t="s">
        <v>46</v>
      </c>
      <c r="P122" s="54" t="s">
        <v>47</v>
      </c>
      <c r="Q122" s="54" t="s">
        <v>48</v>
      </c>
    </row>
    <row r="123" spans="1:26" s="162" customFormat="1">
      <c r="A123" s="150"/>
      <c r="B123" s="153"/>
      <c r="C123" s="152"/>
      <c r="D123" s="153"/>
      <c r="E123" s="154"/>
      <c r="F123" s="155"/>
      <c r="G123" s="155"/>
      <c r="H123" s="156"/>
      <c r="I123" s="157"/>
      <c r="J123" s="157"/>
      <c r="K123" s="159"/>
      <c r="L123" s="545"/>
      <c r="M123" s="159"/>
      <c r="N123" s="159"/>
      <c r="O123" s="160"/>
      <c r="P123" s="160"/>
      <c r="Q123" s="174"/>
      <c r="R123" s="175"/>
      <c r="S123" s="175"/>
      <c r="T123" s="175"/>
      <c r="U123" s="175"/>
      <c r="V123" s="175"/>
      <c r="W123" s="175"/>
      <c r="X123" s="175"/>
      <c r="Y123" s="175"/>
      <c r="Z123" s="175"/>
    </row>
    <row r="124" spans="1:26" s="162" customFormat="1">
      <c r="A124" s="150"/>
      <c r="B124" s="153"/>
      <c r="C124" s="152"/>
      <c r="D124" s="153"/>
      <c r="E124" s="154"/>
      <c r="F124" s="155"/>
      <c r="G124" s="155"/>
      <c r="H124" s="156"/>
      <c r="I124" s="157"/>
      <c r="J124" s="157"/>
      <c r="K124" s="159"/>
      <c r="L124" s="545"/>
      <c r="M124" s="159"/>
      <c r="N124" s="159"/>
      <c r="O124" s="160"/>
      <c r="P124" s="160"/>
      <c r="Q124" s="174"/>
      <c r="R124" s="175"/>
      <c r="S124" s="175"/>
      <c r="T124" s="175"/>
      <c r="U124" s="175"/>
      <c r="V124" s="175"/>
      <c r="W124" s="175"/>
      <c r="X124" s="175"/>
      <c r="Y124" s="175"/>
      <c r="Z124" s="175"/>
    </row>
    <row r="125" spans="1:26" s="162" customFormat="1">
      <c r="A125" s="150"/>
      <c r="B125" s="153"/>
      <c r="C125" s="152"/>
      <c r="D125" s="153"/>
      <c r="E125" s="154"/>
      <c r="F125" s="155"/>
      <c r="G125" s="155"/>
      <c r="H125" s="155"/>
      <c r="I125" s="157"/>
      <c r="J125" s="157"/>
      <c r="K125" s="159"/>
      <c r="L125" s="157"/>
      <c r="M125" s="159"/>
      <c r="N125" s="159"/>
      <c r="O125" s="160"/>
      <c r="P125" s="160"/>
      <c r="Q125" s="174"/>
      <c r="R125" s="175"/>
      <c r="S125" s="175"/>
      <c r="T125" s="175"/>
      <c r="U125" s="175"/>
      <c r="V125" s="175"/>
      <c r="W125" s="175"/>
      <c r="X125" s="175"/>
      <c r="Y125" s="175"/>
      <c r="Z125" s="175"/>
    </row>
    <row r="126" spans="1:26" s="162" customFormat="1">
      <c r="A126" s="150"/>
      <c r="B126" s="153"/>
      <c r="C126" s="152"/>
      <c r="D126" s="153"/>
      <c r="E126" s="154"/>
      <c r="F126" s="155"/>
      <c r="G126" s="155"/>
      <c r="H126" s="155"/>
      <c r="I126" s="157"/>
      <c r="J126" s="157"/>
      <c r="K126" s="157"/>
      <c r="L126" s="157"/>
      <c r="M126" s="173"/>
      <c r="N126" s="173"/>
      <c r="O126" s="160"/>
      <c r="P126" s="160"/>
      <c r="Q126" s="174"/>
      <c r="R126" s="175"/>
      <c r="S126" s="175"/>
      <c r="T126" s="175"/>
      <c r="U126" s="175"/>
      <c r="V126" s="175"/>
      <c r="W126" s="175"/>
      <c r="X126" s="175"/>
      <c r="Y126" s="175"/>
      <c r="Z126" s="175"/>
    </row>
    <row r="127" spans="1:26" s="162" customFormat="1">
      <c r="A127" s="150"/>
      <c r="B127" s="153"/>
      <c r="C127" s="152"/>
      <c r="D127" s="153"/>
      <c r="E127" s="154"/>
      <c r="F127" s="155"/>
      <c r="G127" s="155"/>
      <c r="H127" s="155"/>
      <c r="I127" s="157"/>
      <c r="J127" s="157"/>
      <c r="K127" s="157"/>
      <c r="L127" s="157"/>
      <c r="M127" s="173"/>
      <c r="N127" s="173"/>
      <c r="O127" s="160"/>
      <c r="P127" s="160"/>
      <c r="Q127" s="174"/>
      <c r="R127" s="175"/>
      <c r="S127" s="175"/>
      <c r="T127" s="175"/>
      <c r="U127" s="175"/>
      <c r="V127" s="175"/>
      <c r="W127" s="175"/>
      <c r="X127" s="175"/>
      <c r="Y127" s="175"/>
      <c r="Z127" s="175"/>
    </row>
    <row r="128" spans="1:26" s="162" customFormat="1">
      <c r="A128" s="150"/>
      <c r="B128" s="153"/>
      <c r="C128" s="152"/>
      <c r="D128" s="153"/>
      <c r="E128" s="154"/>
      <c r="F128" s="155"/>
      <c r="G128" s="155"/>
      <c r="H128" s="155"/>
      <c r="I128" s="157"/>
      <c r="J128" s="157"/>
      <c r="K128" s="157"/>
      <c r="L128" s="157"/>
      <c r="M128" s="173"/>
      <c r="N128" s="173"/>
      <c r="O128" s="160"/>
      <c r="P128" s="160"/>
      <c r="Q128" s="174"/>
      <c r="R128" s="175"/>
      <c r="S128" s="175"/>
      <c r="T128" s="175"/>
      <c r="U128" s="175"/>
      <c r="V128" s="175"/>
      <c r="W128" s="175"/>
      <c r="X128" s="175"/>
      <c r="Y128" s="175"/>
      <c r="Z128" s="175"/>
    </row>
    <row r="129" spans="1:17" s="162" customFormat="1">
      <c r="A129" s="150"/>
      <c r="B129" s="151" t="s">
        <v>28</v>
      </c>
      <c r="C129" s="152"/>
      <c r="D129" s="153"/>
      <c r="E129" s="154"/>
      <c r="F129" s="155"/>
      <c r="G129" s="155"/>
      <c r="H129" s="155"/>
      <c r="I129" s="157"/>
      <c r="J129" s="157"/>
      <c r="K129" s="158">
        <f>SUM(K123:K128)</f>
        <v>0</v>
      </c>
      <c r="L129" s="158">
        <f>SUM(L123:L128)</f>
        <v>0</v>
      </c>
      <c r="M129" s="185">
        <f>SUM(M123:M128)</f>
        <v>0</v>
      </c>
      <c r="N129" s="158">
        <f>SUM(N123:N128)</f>
        <v>0</v>
      </c>
      <c r="O129" s="160"/>
      <c r="P129" s="160"/>
      <c r="Q129" s="161"/>
    </row>
    <row r="130" spans="1:17">
      <c r="B130" s="112"/>
      <c r="C130" s="112"/>
      <c r="D130" s="112"/>
      <c r="E130" s="163"/>
      <c r="F130" s="112"/>
      <c r="G130" s="112"/>
      <c r="H130" s="112"/>
      <c r="I130" s="112"/>
      <c r="J130" s="112"/>
      <c r="K130" s="112"/>
      <c r="L130" s="112"/>
      <c r="M130" s="112"/>
      <c r="N130" s="112"/>
      <c r="O130" s="112"/>
      <c r="P130" s="112"/>
    </row>
    <row r="131" spans="1:17" ht="18.75">
      <c r="B131" s="166" t="s">
        <v>123</v>
      </c>
      <c r="C131" s="176">
        <f>+K129</f>
        <v>0</v>
      </c>
      <c r="H131" s="168"/>
      <c r="I131" s="168"/>
      <c r="J131" s="168"/>
      <c r="K131" s="168"/>
      <c r="L131" s="168"/>
      <c r="M131" s="168"/>
      <c r="N131" s="112"/>
      <c r="O131" s="112"/>
      <c r="P131" s="112"/>
    </row>
    <row r="133" spans="1:17" ht="15.75" thickBot="1"/>
    <row r="134" spans="1:17" ht="37.15" customHeight="1" thickBot="1">
      <c r="B134" s="177" t="s">
        <v>124</v>
      </c>
      <c r="C134" s="142" t="s">
        <v>125</v>
      </c>
      <c r="D134" s="177" t="s">
        <v>27</v>
      </c>
      <c r="E134" s="142" t="s">
        <v>126</v>
      </c>
    </row>
    <row r="135" spans="1:17" ht="41.45" customHeight="1">
      <c r="B135" s="178" t="s">
        <v>127</v>
      </c>
      <c r="C135" s="179">
        <v>20</v>
      </c>
      <c r="D135" s="179">
        <v>0</v>
      </c>
      <c r="E135" s="1282">
        <f>+D135+D136+D137</f>
        <v>0</v>
      </c>
    </row>
    <row r="136" spans="1:17">
      <c r="B136" s="178" t="s">
        <v>128</v>
      </c>
      <c r="C136" s="118">
        <v>30</v>
      </c>
      <c r="D136" s="605">
        <v>0</v>
      </c>
      <c r="E136" s="1283"/>
    </row>
    <row r="137" spans="1:17" ht="15.75" thickBot="1">
      <c r="B137" s="178" t="s">
        <v>129</v>
      </c>
      <c r="C137" s="180">
        <v>40</v>
      </c>
      <c r="D137" s="180">
        <v>0</v>
      </c>
      <c r="E137" s="1284"/>
    </row>
    <row r="139" spans="1:17" ht="15.75" thickBot="1"/>
    <row r="140" spans="1:17" ht="27" thickBot="1">
      <c r="B140" s="1268" t="s">
        <v>130</v>
      </c>
      <c r="C140" s="1269"/>
      <c r="D140" s="1269"/>
      <c r="E140" s="1269"/>
      <c r="F140" s="1269"/>
      <c r="G140" s="1269"/>
      <c r="H140" s="1269"/>
      <c r="I140" s="1269"/>
      <c r="J140" s="1269"/>
      <c r="K140" s="1269"/>
      <c r="L140" s="1269"/>
      <c r="M140" s="1269"/>
      <c r="N140" s="1270"/>
    </row>
    <row r="142" spans="1:17" ht="76.5" customHeight="1">
      <c r="B142" s="114" t="s">
        <v>92</v>
      </c>
      <c r="C142" s="114" t="s">
        <v>93</v>
      </c>
      <c r="D142" s="114" t="s">
        <v>94</v>
      </c>
      <c r="E142" s="114" t="s">
        <v>95</v>
      </c>
      <c r="F142" s="114" t="s">
        <v>96</v>
      </c>
      <c r="G142" s="114" t="s">
        <v>97</v>
      </c>
      <c r="H142" s="114" t="s">
        <v>98</v>
      </c>
      <c r="I142" s="114" t="s">
        <v>99</v>
      </c>
      <c r="J142" s="1271" t="s">
        <v>100</v>
      </c>
      <c r="K142" s="1272"/>
      <c r="L142" s="1273"/>
      <c r="M142" s="114" t="s">
        <v>101</v>
      </c>
      <c r="N142" s="114" t="s">
        <v>102</v>
      </c>
      <c r="O142" s="114" t="s">
        <v>103</v>
      </c>
      <c r="P142" s="1271" t="s">
        <v>82</v>
      </c>
      <c r="Q142" s="1273"/>
    </row>
    <row r="143" spans="1:17" ht="60.75" customHeight="1">
      <c r="B143" s="213"/>
      <c r="C143" s="213"/>
      <c r="D143" s="119"/>
      <c r="E143" s="119"/>
      <c r="F143" s="119"/>
      <c r="G143" s="119"/>
      <c r="H143" s="119"/>
      <c r="I143" s="120"/>
      <c r="J143" s="46"/>
      <c r="K143" s="188"/>
      <c r="L143" s="122"/>
      <c r="M143" s="44"/>
      <c r="N143" s="44"/>
      <c r="O143" s="44"/>
      <c r="P143" s="1276"/>
      <c r="Q143" s="1277"/>
    </row>
    <row r="144" spans="1:17" ht="60.75" customHeight="1">
      <c r="B144" s="213"/>
      <c r="C144" s="213"/>
      <c r="D144" s="119"/>
      <c r="E144" s="119"/>
      <c r="F144" s="119"/>
      <c r="G144" s="119"/>
      <c r="H144" s="119"/>
      <c r="I144" s="120"/>
      <c r="J144" s="46"/>
      <c r="K144" s="188"/>
      <c r="L144" s="122"/>
      <c r="M144" s="44"/>
      <c r="N144" s="44"/>
      <c r="O144" s="44"/>
      <c r="P144" s="605"/>
      <c r="Q144" s="605"/>
    </row>
    <row r="145" spans="2:17" ht="33.6" customHeight="1">
      <c r="B145" s="213"/>
      <c r="C145" s="213"/>
      <c r="D145" s="119"/>
      <c r="E145" s="119"/>
      <c r="F145" s="119"/>
      <c r="G145" s="119"/>
      <c r="H145" s="119"/>
      <c r="I145" s="120"/>
      <c r="J145" s="46"/>
      <c r="K145" s="122"/>
      <c r="L145" s="122"/>
      <c r="M145" s="44"/>
      <c r="N145" s="44"/>
      <c r="O145" s="44"/>
      <c r="P145" s="1281"/>
      <c r="Q145" s="1281"/>
    </row>
    <row r="148" spans="2:17" ht="15.75" thickBot="1"/>
    <row r="149" spans="2:17" ht="54" customHeight="1">
      <c r="B149" s="615" t="s">
        <v>17</v>
      </c>
      <c r="C149" s="615" t="s">
        <v>124</v>
      </c>
      <c r="D149" s="114" t="s">
        <v>125</v>
      </c>
      <c r="E149" s="615" t="s">
        <v>27</v>
      </c>
      <c r="F149" s="142" t="s">
        <v>138</v>
      </c>
      <c r="G149" s="143"/>
    </row>
    <row r="150" spans="2:17" ht="120.75" customHeight="1">
      <c r="B150" s="1285" t="s">
        <v>139</v>
      </c>
      <c r="C150" s="144" t="s">
        <v>140</v>
      </c>
      <c r="D150" s="605">
        <v>25</v>
      </c>
      <c r="E150" s="605"/>
      <c r="F150" s="1286">
        <f>+E150+E151+E152</f>
        <v>0</v>
      </c>
      <c r="G150" s="145"/>
    </row>
    <row r="151" spans="2:17" ht="76.150000000000006" customHeight="1">
      <c r="B151" s="1285"/>
      <c r="C151" s="144" t="s">
        <v>141</v>
      </c>
      <c r="D151" s="602">
        <v>25</v>
      </c>
      <c r="E151" s="605"/>
      <c r="F151" s="1287"/>
      <c r="G151" s="145"/>
    </row>
    <row r="152" spans="2:17" ht="69" customHeight="1">
      <c r="B152" s="1285"/>
      <c r="C152" s="144" t="s">
        <v>142</v>
      </c>
      <c r="D152" s="605">
        <v>10</v>
      </c>
      <c r="E152" s="605"/>
      <c r="F152" s="1288"/>
      <c r="G152" s="145"/>
    </row>
    <row r="153" spans="2:17">
      <c r="C153"/>
    </row>
    <row r="156" spans="2:17">
      <c r="B156" s="42" t="s">
        <v>143</v>
      </c>
    </row>
    <row r="159" spans="2:17">
      <c r="B159" s="43" t="s">
        <v>17</v>
      </c>
      <c r="C159" s="43" t="s">
        <v>26</v>
      </c>
      <c r="D159" s="615" t="s">
        <v>27</v>
      </c>
      <c r="E159" s="615" t="s">
        <v>28</v>
      </c>
    </row>
    <row r="160" spans="2:17" ht="28.5">
      <c r="B160" s="49" t="s">
        <v>144</v>
      </c>
      <c r="C160" s="50">
        <v>40</v>
      </c>
      <c r="D160" s="605">
        <f>+E135</f>
        <v>0</v>
      </c>
      <c r="E160" s="1265">
        <f>+D160+D161</f>
        <v>0</v>
      </c>
    </row>
    <row r="161" spans="2:5" ht="42.75">
      <c r="B161" s="49" t="s">
        <v>145</v>
      </c>
      <c r="C161" s="50">
        <v>60</v>
      </c>
      <c r="D161" s="605">
        <f>+F150</f>
        <v>0</v>
      </c>
      <c r="E161" s="1266"/>
    </row>
  </sheetData>
  <mergeCells count="58">
    <mergeCell ref="E160:E161"/>
    <mergeCell ref="J142:L142"/>
    <mergeCell ref="P142:Q142"/>
    <mergeCell ref="P143:Q143"/>
    <mergeCell ref="P145:Q145"/>
    <mergeCell ref="B150:B152"/>
    <mergeCell ref="F150:F152"/>
    <mergeCell ref="D112:E112"/>
    <mergeCell ref="D113:E113"/>
    <mergeCell ref="B116:P116"/>
    <mergeCell ref="B119:N119"/>
    <mergeCell ref="E135:E137"/>
    <mergeCell ref="B140:N140"/>
    <mergeCell ref="B109:N109"/>
    <mergeCell ref="P98:Q98"/>
    <mergeCell ref="P99:Q99"/>
    <mergeCell ref="P100:Q100"/>
    <mergeCell ref="P101:Q101"/>
    <mergeCell ref="P102:Q102"/>
    <mergeCell ref="P103:Q103"/>
    <mergeCell ref="P104:Q104"/>
    <mergeCell ref="P105:Q105"/>
    <mergeCell ref="P106:Q106"/>
    <mergeCell ref="P107:Q107"/>
    <mergeCell ref="P108:Q108"/>
    <mergeCell ref="P97:Q97"/>
    <mergeCell ref="O74:P74"/>
    <mergeCell ref="O75:P75"/>
    <mergeCell ref="O76:P76"/>
    <mergeCell ref="O77:P77"/>
    <mergeCell ref="P89:Q89"/>
    <mergeCell ref="P90:Q90"/>
    <mergeCell ref="P91:Q91"/>
    <mergeCell ref="P95:Q95"/>
    <mergeCell ref="P96:Q96"/>
    <mergeCell ref="B83:N83"/>
    <mergeCell ref="J88:L88"/>
    <mergeCell ref="P88:Q88"/>
    <mergeCell ref="C65:N65"/>
    <mergeCell ref="B67:N67"/>
    <mergeCell ref="O70:P70"/>
    <mergeCell ref="O71:P71"/>
    <mergeCell ref="O72:P72"/>
    <mergeCell ref="O73:P73"/>
    <mergeCell ref="B61:B62"/>
    <mergeCell ref="C61:C62"/>
    <mergeCell ref="D61:E61"/>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77 A65573 IS65573 SO65573 ACK65573 AMG65573 AWC65573 BFY65573 BPU65573 BZQ65573 CJM65573 CTI65573 DDE65573 DNA65573 DWW65573 EGS65573 EQO65573 FAK65573 FKG65573 FUC65573 GDY65573 GNU65573 GXQ65573 HHM65573 HRI65573 IBE65573 ILA65573 IUW65573 JES65573 JOO65573 JYK65573 KIG65573 KSC65573 LBY65573 LLU65573 LVQ65573 MFM65573 MPI65573 MZE65573 NJA65573 NSW65573 OCS65573 OMO65573 OWK65573 PGG65573 PQC65573 PZY65573 QJU65573 QTQ65573 RDM65573 RNI65573 RXE65573 SHA65573 SQW65573 TAS65573 TKO65573 TUK65573 UEG65573 UOC65573 UXY65573 VHU65573 VRQ65573 WBM65573 WLI65573 WVE65573 A131109 IS131109 SO131109 ACK131109 AMG131109 AWC131109 BFY131109 BPU131109 BZQ131109 CJM131109 CTI131109 DDE131109 DNA131109 DWW131109 EGS131109 EQO131109 FAK131109 FKG131109 FUC131109 GDY131109 GNU131109 GXQ131109 HHM131109 HRI131109 IBE131109 ILA131109 IUW131109 JES131109 JOO131109 JYK131109 KIG131109 KSC131109 LBY131109 LLU131109 LVQ131109 MFM131109 MPI131109 MZE131109 NJA131109 NSW131109 OCS131109 OMO131109 OWK131109 PGG131109 PQC131109 PZY131109 QJU131109 QTQ131109 RDM131109 RNI131109 RXE131109 SHA131109 SQW131109 TAS131109 TKO131109 TUK131109 UEG131109 UOC131109 UXY131109 VHU131109 VRQ131109 WBM131109 WLI131109 WVE131109 A196645 IS196645 SO196645 ACK196645 AMG196645 AWC196645 BFY196645 BPU196645 BZQ196645 CJM196645 CTI196645 DDE196645 DNA196645 DWW196645 EGS196645 EQO196645 FAK196645 FKG196645 FUC196645 GDY196645 GNU196645 GXQ196645 HHM196645 HRI196645 IBE196645 ILA196645 IUW196645 JES196645 JOO196645 JYK196645 KIG196645 KSC196645 LBY196645 LLU196645 LVQ196645 MFM196645 MPI196645 MZE196645 NJA196645 NSW196645 OCS196645 OMO196645 OWK196645 PGG196645 PQC196645 PZY196645 QJU196645 QTQ196645 RDM196645 RNI196645 RXE196645 SHA196645 SQW196645 TAS196645 TKO196645 TUK196645 UEG196645 UOC196645 UXY196645 VHU196645 VRQ196645 WBM196645 WLI196645 WVE196645 A262181 IS262181 SO262181 ACK262181 AMG262181 AWC262181 BFY262181 BPU262181 BZQ262181 CJM262181 CTI262181 DDE262181 DNA262181 DWW262181 EGS262181 EQO262181 FAK262181 FKG262181 FUC262181 GDY262181 GNU262181 GXQ262181 HHM262181 HRI262181 IBE262181 ILA262181 IUW262181 JES262181 JOO262181 JYK262181 KIG262181 KSC262181 LBY262181 LLU262181 LVQ262181 MFM262181 MPI262181 MZE262181 NJA262181 NSW262181 OCS262181 OMO262181 OWK262181 PGG262181 PQC262181 PZY262181 QJU262181 QTQ262181 RDM262181 RNI262181 RXE262181 SHA262181 SQW262181 TAS262181 TKO262181 TUK262181 UEG262181 UOC262181 UXY262181 VHU262181 VRQ262181 WBM262181 WLI262181 WVE262181 A327717 IS327717 SO327717 ACK327717 AMG327717 AWC327717 BFY327717 BPU327717 BZQ327717 CJM327717 CTI327717 DDE327717 DNA327717 DWW327717 EGS327717 EQO327717 FAK327717 FKG327717 FUC327717 GDY327717 GNU327717 GXQ327717 HHM327717 HRI327717 IBE327717 ILA327717 IUW327717 JES327717 JOO327717 JYK327717 KIG327717 KSC327717 LBY327717 LLU327717 LVQ327717 MFM327717 MPI327717 MZE327717 NJA327717 NSW327717 OCS327717 OMO327717 OWK327717 PGG327717 PQC327717 PZY327717 QJU327717 QTQ327717 RDM327717 RNI327717 RXE327717 SHA327717 SQW327717 TAS327717 TKO327717 TUK327717 UEG327717 UOC327717 UXY327717 VHU327717 VRQ327717 WBM327717 WLI327717 WVE327717 A393253 IS393253 SO393253 ACK393253 AMG393253 AWC393253 BFY393253 BPU393253 BZQ393253 CJM393253 CTI393253 DDE393253 DNA393253 DWW393253 EGS393253 EQO393253 FAK393253 FKG393253 FUC393253 GDY393253 GNU393253 GXQ393253 HHM393253 HRI393253 IBE393253 ILA393253 IUW393253 JES393253 JOO393253 JYK393253 KIG393253 KSC393253 LBY393253 LLU393253 LVQ393253 MFM393253 MPI393253 MZE393253 NJA393253 NSW393253 OCS393253 OMO393253 OWK393253 PGG393253 PQC393253 PZY393253 QJU393253 QTQ393253 RDM393253 RNI393253 RXE393253 SHA393253 SQW393253 TAS393253 TKO393253 TUK393253 UEG393253 UOC393253 UXY393253 VHU393253 VRQ393253 WBM393253 WLI393253 WVE393253 A458789 IS458789 SO458789 ACK458789 AMG458789 AWC458789 BFY458789 BPU458789 BZQ458789 CJM458789 CTI458789 DDE458789 DNA458789 DWW458789 EGS458789 EQO458789 FAK458789 FKG458789 FUC458789 GDY458789 GNU458789 GXQ458789 HHM458789 HRI458789 IBE458789 ILA458789 IUW458789 JES458789 JOO458789 JYK458789 KIG458789 KSC458789 LBY458789 LLU458789 LVQ458789 MFM458789 MPI458789 MZE458789 NJA458789 NSW458789 OCS458789 OMO458789 OWK458789 PGG458789 PQC458789 PZY458789 QJU458789 QTQ458789 RDM458789 RNI458789 RXE458789 SHA458789 SQW458789 TAS458789 TKO458789 TUK458789 UEG458789 UOC458789 UXY458789 VHU458789 VRQ458789 WBM458789 WLI458789 WVE458789 A524325 IS524325 SO524325 ACK524325 AMG524325 AWC524325 BFY524325 BPU524325 BZQ524325 CJM524325 CTI524325 DDE524325 DNA524325 DWW524325 EGS524325 EQO524325 FAK524325 FKG524325 FUC524325 GDY524325 GNU524325 GXQ524325 HHM524325 HRI524325 IBE524325 ILA524325 IUW524325 JES524325 JOO524325 JYK524325 KIG524325 KSC524325 LBY524325 LLU524325 LVQ524325 MFM524325 MPI524325 MZE524325 NJA524325 NSW524325 OCS524325 OMO524325 OWK524325 PGG524325 PQC524325 PZY524325 QJU524325 QTQ524325 RDM524325 RNI524325 RXE524325 SHA524325 SQW524325 TAS524325 TKO524325 TUK524325 UEG524325 UOC524325 UXY524325 VHU524325 VRQ524325 WBM524325 WLI524325 WVE524325 A589861 IS589861 SO589861 ACK589861 AMG589861 AWC589861 BFY589861 BPU589861 BZQ589861 CJM589861 CTI589861 DDE589861 DNA589861 DWW589861 EGS589861 EQO589861 FAK589861 FKG589861 FUC589861 GDY589861 GNU589861 GXQ589861 HHM589861 HRI589861 IBE589861 ILA589861 IUW589861 JES589861 JOO589861 JYK589861 KIG589861 KSC589861 LBY589861 LLU589861 LVQ589861 MFM589861 MPI589861 MZE589861 NJA589861 NSW589861 OCS589861 OMO589861 OWK589861 PGG589861 PQC589861 PZY589861 QJU589861 QTQ589861 RDM589861 RNI589861 RXE589861 SHA589861 SQW589861 TAS589861 TKO589861 TUK589861 UEG589861 UOC589861 UXY589861 VHU589861 VRQ589861 WBM589861 WLI589861 WVE589861 A655397 IS655397 SO655397 ACK655397 AMG655397 AWC655397 BFY655397 BPU655397 BZQ655397 CJM655397 CTI655397 DDE655397 DNA655397 DWW655397 EGS655397 EQO655397 FAK655397 FKG655397 FUC655397 GDY655397 GNU655397 GXQ655397 HHM655397 HRI655397 IBE655397 ILA655397 IUW655397 JES655397 JOO655397 JYK655397 KIG655397 KSC655397 LBY655397 LLU655397 LVQ655397 MFM655397 MPI655397 MZE655397 NJA655397 NSW655397 OCS655397 OMO655397 OWK655397 PGG655397 PQC655397 PZY655397 QJU655397 QTQ655397 RDM655397 RNI655397 RXE655397 SHA655397 SQW655397 TAS655397 TKO655397 TUK655397 UEG655397 UOC655397 UXY655397 VHU655397 VRQ655397 WBM655397 WLI655397 WVE655397 A720933 IS720933 SO720933 ACK720933 AMG720933 AWC720933 BFY720933 BPU720933 BZQ720933 CJM720933 CTI720933 DDE720933 DNA720933 DWW720933 EGS720933 EQO720933 FAK720933 FKG720933 FUC720933 GDY720933 GNU720933 GXQ720933 HHM720933 HRI720933 IBE720933 ILA720933 IUW720933 JES720933 JOO720933 JYK720933 KIG720933 KSC720933 LBY720933 LLU720933 LVQ720933 MFM720933 MPI720933 MZE720933 NJA720933 NSW720933 OCS720933 OMO720933 OWK720933 PGG720933 PQC720933 PZY720933 QJU720933 QTQ720933 RDM720933 RNI720933 RXE720933 SHA720933 SQW720933 TAS720933 TKO720933 TUK720933 UEG720933 UOC720933 UXY720933 VHU720933 VRQ720933 WBM720933 WLI720933 WVE720933 A786469 IS786469 SO786469 ACK786469 AMG786469 AWC786469 BFY786469 BPU786469 BZQ786469 CJM786469 CTI786469 DDE786469 DNA786469 DWW786469 EGS786469 EQO786469 FAK786469 FKG786469 FUC786469 GDY786469 GNU786469 GXQ786469 HHM786469 HRI786469 IBE786469 ILA786469 IUW786469 JES786469 JOO786469 JYK786469 KIG786469 KSC786469 LBY786469 LLU786469 LVQ786469 MFM786469 MPI786469 MZE786469 NJA786469 NSW786469 OCS786469 OMO786469 OWK786469 PGG786469 PQC786469 PZY786469 QJU786469 QTQ786469 RDM786469 RNI786469 RXE786469 SHA786469 SQW786469 TAS786469 TKO786469 TUK786469 UEG786469 UOC786469 UXY786469 VHU786469 VRQ786469 WBM786469 WLI786469 WVE786469 A852005 IS852005 SO852005 ACK852005 AMG852005 AWC852005 BFY852005 BPU852005 BZQ852005 CJM852005 CTI852005 DDE852005 DNA852005 DWW852005 EGS852005 EQO852005 FAK852005 FKG852005 FUC852005 GDY852005 GNU852005 GXQ852005 HHM852005 HRI852005 IBE852005 ILA852005 IUW852005 JES852005 JOO852005 JYK852005 KIG852005 KSC852005 LBY852005 LLU852005 LVQ852005 MFM852005 MPI852005 MZE852005 NJA852005 NSW852005 OCS852005 OMO852005 OWK852005 PGG852005 PQC852005 PZY852005 QJU852005 QTQ852005 RDM852005 RNI852005 RXE852005 SHA852005 SQW852005 TAS852005 TKO852005 TUK852005 UEG852005 UOC852005 UXY852005 VHU852005 VRQ852005 WBM852005 WLI852005 WVE852005 A917541 IS917541 SO917541 ACK917541 AMG917541 AWC917541 BFY917541 BPU917541 BZQ917541 CJM917541 CTI917541 DDE917541 DNA917541 DWW917541 EGS917541 EQO917541 FAK917541 FKG917541 FUC917541 GDY917541 GNU917541 GXQ917541 HHM917541 HRI917541 IBE917541 ILA917541 IUW917541 JES917541 JOO917541 JYK917541 KIG917541 KSC917541 LBY917541 LLU917541 LVQ917541 MFM917541 MPI917541 MZE917541 NJA917541 NSW917541 OCS917541 OMO917541 OWK917541 PGG917541 PQC917541 PZY917541 QJU917541 QTQ917541 RDM917541 RNI917541 RXE917541 SHA917541 SQW917541 TAS917541 TKO917541 TUK917541 UEG917541 UOC917541 UXY917541 VHU917541 VRQ917541 WBM917541 WLI917541 WVE917541 A983077 IS983077 SO983077 ACK983077 AMG983077 AWC983077 BFY983077 BPU983077 BZQ983077 CJM983077 CTI983077 DDE983077 DNA983077 DWW983077 EGS983077 EQO983077 FAK983077 FKG983077 FUC983077 GDY983077 GNU983077 GXQ983077 HHM983077 HRI983077 IBE983077 ILA983077 IUW983077 JES983077 JOO983077 JYK983077 KIG983077 KSC983077 LBY983077 LLU983077 LVQ983077 MFM983077 MPI983077 MZE983077 NJA983077 NSW983077 OCS983077 OMO983077 OWK983077 PGG983077 PQC983077 PZY983077 QJU983077 QTQ983077 RDM983077 RNI983077 RXE983077 SHA983077 SQW983077 TAS983077 TKO983077 TUK983077 UEG983077 UOC983077 UXY983077 VHU983077 VRQ983077 WBM983077 WLI98307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7 WLL983077 C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C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C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C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C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C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C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C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C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C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C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C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C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C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C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104</vt:i4>
      </vt:variant>
    </vt:vector>
  </HeadingPairs>
  <TitlesOfParts>
    <vt:vector size="104" baseType="lpstr">
      <vt:lpstr>P.#1 LICEO COMERCIAL BORDO 8</vt:lpstr>
      <vt:lpstr>P.#2 LICEO COMERCIAL BORDO 15</vt:lpstr>
      <vt:lpstr>P.#3 LICEO COMERCIAL BORDO 26</vt:lpstr>
      <vt:lpstr>P.#4 LICEO COM BORDO GRUPO 39</vt:lpstr>
      <vt:lpstr>P.#5 LICEO COMERCIAL BORDO 40</vt:lpstr>
      <vt:lpstr>P.#6 LICEO COMERCIAL BORDO 43</vt:lpstr>
      <vt:lpstr>P.#7 CIADET 20</vt:lpstr>
      <vt:lpstr>P.#7 CIADET 21</vt:lpstr>
      <vt:lpstr>P.#7 CIADET 22</vt:lpstr>
      <vt:lpstr>P.#7 CIADET 24</vt:lpstr>
      <vt:lpstr>P.#7 CIADET 30</vt:lpstr>
      <vt:lpstr>P.#7 CIADET 32</vt:lpstr>
      <vt:lpstr>P.#7 CIADET 43</vt:lpstr>
      <vt:lpstr>P.#8 FUNDAFECTO GRUPO 32</vt:lpstr>
      <vt:lpstr>P.#9 PROPAL GRUPO 26</vt:lpstr>
      <vt:lpstr>P.#9 PROPAL GRUPO 27</vt:lpstr>
      <vt:lpstr>P.#9 PROPAL GRUPO 31</vt:lpstr>
      <vt:lpstr>P.#9 PROPAL GRUPO 32</vt:lpstr>
      <vt:lpstr>P.#10 GIMNASIO MODERNO GRUPO 2</vt:lpstr>
      <vt:lpstr>P.#11 GIMNASIO MODERNO 8</vt:lpstr>
      <vt:lpstr>P.#12 COOMHOGAR GRUPO 22</vt:lpstr>
      <vt:lpstr>P.#12 COOMHOGAR GRUPO 23</vt:lpstr>
      <vt:lpstr>P.#12 COOMHOGAR GRUPO 31</vt:lpstr>
      <vt:lpstr>P.#12 COOMHOGAR GRUPO 28</vt:lpstr>
      <vt:lpstr>P.#13 GIMNASIO MODERNO GRUPO 14</vt:lpstr>
      <vt:lpstr>P.#14 GIMNASIO MODERNO GRUPO 34</vt:lpstr>
      <vt:lpstr>P.#15 FUNDAFECTO 22</vt:lpstr>
      <vt:lpstr>P.#16 GIMNASIO MODERNO GRUPO 15</vt:lpstr>
      <vt:lpstr>P.#17 GIMNASIO MODERNO Grupo 1</vt:lpstr>
      <vt:lpstr>P.#18 GIMNASIO MODERNO GRUPO 13</vt:lpstr>
      <vt:lpstr>P.# 19 FUND INTERN GRUPO 20</vt:lpstr>
      <vt:lpstr>P.#20 GIMNASIO MODERNO GRUPO 28</vt:lpstr>
      <vt:lpstr>P.#21 ASOCOMSUAREZ GRUPO 29</vt:lpstr>
      <vt:lpstr>P.#21 ASOCOMSUAREZ GRUPO 30</vt:lpstr>
      <vt:lpstr>P.#22 AUTONOMA Grupo 8 </vt:lpstr>
      <vt:lpstr>P.#22 AUTONOMA Grupo 15 </vt:lpstr>
      <vt:lpstr>P.#22 AUTONOMA Grupo 4</vt:lpstr>
      <vt:lpstr>P.#22 AUTONOMA Grupo 16</vt:lpstr>
      <vt:lpstr>P.#22 AUTONOMA Grupo 17</vt:lpstr>
      <vt:lpstr>P.#22 AUTONOMA Grupo 19 </vt:lpstr>
      <vt:lpstr>P.#22 AUTONOMA Grupo 6 </vt:lpstr>
      <vt:lpstr>P.#22 AUTONOMA Grupo 5  </vt:lpstr>
      <vt:lpstr>P.#22 AUTONOMA Grupo 18 </vt:lpstr>
      <vt:lpstr>P.#22 AUTONOMA Grupo 3  </vt:lpstr>
      <vt:lpstr>P.#22 AUTONOMA Grupo 34 </vt:lpstr>
      <vt:lpstr>P.#22 AUTONOMA Grupo 33 </vt:lpstr>
      <vt:lpstr>P.#22 AUTONOMA Grupo 28 </vt:lpstr>
      <vt:lpstr>P.#22 AUTONOMA Grupo 32 </vt:lpstr>
      <vt:lpstr>P.#22 AUTONOMA Grupo 21</vt:lpstr>
      <vt:lpstr>P.#22 AUTONOMA Grupo 25 </vt:lpstr>
      <vt:lpstr>P.#22 AUTONOMA Grupo 40 </vt:lpstr>
      <vt:lpstr>P.#22 AUTONOMA Grupo 23</vt:lpstr>
      <vt:lpstr>P.#22 AUTONOMA Grupo 43</vt:lpstr>
      <vt:lpstr>P.#23 FUND ESPER AMOR Grupo 37</vt:lpstr>
      <vt:lpstr>P.#23 FUND ESPER AMOR Grupo 43</vt:lpstr>
      <vt:lpstr>P.#23 FUND ESPER AMOR Grupo 38</vt:lpstr>
      <vt:lpstr>P.# 24 CORPOCAUCA 20</vt:lpstr>
      <vt:lpstr>P.#24 CORPOCAUCA 21</vt:lpstr>
      <vt:lpstr>P.#24 CORPOCAUCA 23</vt:lpstr>
      <vt:lpstr>P.#24 CORPOCAUCA 25</vt:lpstr>
      <vt:lpstr>P.#24 CORPOCAUCA 26</vt:lpstr>
      <vt:lpstr>P.#24 CORPOCAUCA 28</vt:lpstr>
      <vt:lpstr>P.#24 CORPOCAUCA 30</vt:lpstr>
      <vt:lpstr>P.#24 CORPOCAUCA 32</vt:lpstr>
      <vt:lpstr>P.#24 CORPOCAUCA 33</vt:lpstr>
      <vt:lpstr>P.#24 CORPOCAUCA 34</vt:lpstr>
      <vt:lpstr>P.#25 ASOCAÑA GRUPO 20</vt:lpstr>
      <vt:lpstr>P.#25 ASOCAÑA GRUPO 21</vt:lpstr>
      <vt:lpstr>P.#25 ASOCAÑA GRUPO 23</vt:lpstr>
      <vt:lpstr>P.#25 ASOCAÑA GRUPO 24</vt:lpstr>
      <vt:lpstr>P.#25 ASOCAÑA GRUPO 25</vt:lpstr>
      <vt:lpstr>P.#25 ASOCAÑA GRUPO 26</vt:lpstr>
      <vt:lpstr>P.#25 ASOCAÑA GRUPO 28</vt:lpstr>
      <vt:lpstr>P.#26 FUND AMALAKA GRUPO 14</vt:lpstr>
      <vt:lpstr>P.#27 FUNDACION AMALAKA Grupo 3</vt:lpstr>
      <vt:lpstr>P.#28 UT.CAUCA GRUPO 8</vt:lpstr>
      <vt:lpstr>P.#28 UT. CAUCA GRUPO 33</vt:lpstr>
      <vt:lpstr>P.#29 ASIPCOM Grupo 4</vt:lpstr>
      <vt:lpstr>P.#29 ASIPCOM Grupo 5</vt:lpstr>
      <vt:lpstr>P.#29 ASIPCOM Grupo 6</vt:lpstr>
      <vt:lpstr>P.#30 INST.TEC EXC GRUPO 32</vt:lpstr>
      <vt:lpstr>P.#31 UT.SURCAUCA GRUPO 42</vt:lpstr>
      <vt:lpstr>P.#31 UT.SURCAUCA  GRUPO 40</vt:lpstr>
      <vt:lpstr>P.#32 LLEVANT MARXA GRUPO 11</vt:lpstr>
      <vt:lpstr>P.#33 FUNDASCAMER</vt:lpstr>
      <vt:lpstr>P.#34 FUND DAR AMOR GRUPO 28</vt:lpstr>
      <vt:lpstr>P.#35 FUNDACION ITA CHUE</vt:lpstr>
      <vt:lpstr>P.#36 FUTURO AMBIENTAL Grupo14 </vt:lpstr>
      <vt:lpstr>P.#37 LLEVANT MARXA GRUPO 9</vt:lpstr>
      <vt:lpstr>P.#37 LLEVANT MARXA GRUPO 10</vt:lpstr>
      <vt:lpstr>P.#37 LLEVANT MARXA GRUPO 12</vt:lpstr>
      <vt:lpstr>P.#38 ASOC.CASITA DE NIÑOS</vt:lpstr>
      <vt:lpstr>P.#39 FUN GESTION SOCIAL DE COL</vt:lpstr>
      <vt:lpstr>P.#40 UT EL TAMBO Grupo 2</vt:lpstr>
      <vt:lpstr>P.#41 CITMA Grupo 04</vt:lpstr>
      <vt:lpstr>P.#41 CITMA Grupo 08</vt:lpstr>
      <vt:lpstr>P.#41 CITMA GRUPO 15</vt:lpstr>
      <vt:lpstr>P.#41 CITMA GRUPO 16</vt:lpstr>
      <vt:lpstr>P.#41 CITMA GRUPO 18</vt:lpstr>
      <vt:lpstr>P.#41 CITMA GRUPO 25</vt:lpstr>
      <vt:lpstr>P.#41 CITMA GRUPO 26</vt:lpstr>
      <vt:lpstr>P.#41 CITMA GRUPO 30</vt:lpstr>
      <vt:lpstr>P.#41 CITMA GRUPO 32</vt:lpstr>
      <vt:lpstr>P.#42 CORPEDUCAPAZVIDA Varios 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Lucia Orozco Giraldo</dc:creator>
  <cp:lastModifiedBy>Hugo Andres Guerrero Munoz</cp:lastModifiedBy>
  <dcterms:created xsi:type="dcterms:W3CDTF">2014-12-10T22:11:28Z</dcterms:created>
  <dcterms:modified xsi:type="dcterms:W3CDTF">2014-12-11T21:43:56Z</dcterms:modified>
</cp:coreProperties>
</file>